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sal\Desktop\Respaldo\RESPALDO LUIS LORCA\ENCASILLAMIENTO\SEGUNDO PROCESO\PROFESIONALES\CONCURSO PROFESIONALES 2 PROCESO\"/>
    </mc:Choice>
  </mc:AlternateContent>
  <bookViews>
    <workbookView xWindow="0" yWindow="0" windowWidth="24000" windowHeight="8910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65" i="1" l="1"/>
  <c r="AJ465" i="1"/>
  <c r="AI465" i="1"/>
  <c r="AH465" i="1"/>
  <c r="AG465" i="1"/>
  <c r="AF465" i="1"/>
  <c r="AE465" i="1"/>
  <c r="AD465" i="1"/>
  <c r="AC465" i="1"/>
  <c r="AB465" i="1"/>
  <c r="AA465" i="1"/>
  <c r="V465" i="1"/>
  <c r="W465" i="1" s="1"/>
  <c r="X465" i="1" s="1"/>
  <c r="Y465" i="1" s="1"/>
  <c r="U465" i="1"/>
  <c r="T465" i="1"/>
  <c r="R465" i="1"/>
  <c r="S465" i="1" s="1"/>
  <c r="Q465" i="1"/>
  <c r="L465" i="1"/>
  <c r="M465" i="1" s="1"/>
  <c r="N465" i="1" s="1"/>
  <c r="J465" i="1"/>
  <c r="K465" i="1" s="1"/>
  <c r="I465" i="1"/>
  <c r="F465" i="1"/>
  <c r="G465" i="1" s="1"/>
  <c r="H465" i="1" s="1"/>
  <c r="E465" i="1"/>
  <c r="AK464" i="1"/>
  <c r="AJ464" i="1"/>
  <c r="AI464" i="1"/>
  <c r="AH464" i="1"/>
  <c r="AG464" i="1"/>
  <c r="AF464" i="1"/>
  <c r="AE464" i="1"/>
  <c r="AD464" i="1"/>
  <c r="AC464" i="1"/>
  <c r="AB464" i="1"/>
  <c r="AA464" i="1"/>
  <c r="W464" i="1"/>
  <c r="X464" i="1" s="1"/>
  <c r="Y464" i="1" s="1"/>
  <c r="V464" i="1"/>
  <c r="U464" i="1"/>
  <c r="T464" i="1"/>
  <c r="Q464" i="1"/>
  <c r="R464" i="1" s="1"/>
  <c r="S464" i="1" s="1"/>
  <c r="L464" i="1"/>
  <c r="M464" i="1" s="1"/>
  <c r="N464" i="1" s="1"/>
  <c r="I464" i="1"/>
  <c r="J464" i="1" s="1"/>
  <c r="K464" i="1" s="1"/>
  <c r="G464" i="1"/>
  <c r="H464" i="1" s="1"/>
  <c r="F464" i="1"/>
  <c r="E464" i="1"/>
  <c r="AK463" i="1"/>
  <c r="AJ463" i="1"/>
  <c r="AI463" i="1"/>
  <c r="AH463" i="1"/>
  <c r="AG463" i="1"/>
  <c r="AF463" i="1"/>
  <c r="AE463" i="1"/>
  <c r="AD463" i="1"/>
  <c r="AC463" i="1"/>
  <c r="AB463" i="1"/>
  <c r="AA463" i="1"/>
  <c r="V463" i="1"/>
  <c r="U463" i="1"/>
  <c r="T463" i="1"/>
  <c r="W463" i="1" s="1"/>
  <c r="X463" i="1" s="1"/>
  <c r="Y463" i="1" s="1"/>
  <c r="Q463" i="1"/>
  <c r="R463" i="1" s="1"/>
  <c r="S463" i="1" s="1"/>
  <c r="L463" i="1"/>
  <c r="M463" i="1" s="1"/>
  <c r="N463" i="1" s="1"/>
  <c r="I463" i="1"/>
  <c r="J463" i="1" s="1"/>
  <c r="K463" i="1" s="1"/>
  <c r="F463" i="1"/>
  <c r="G463" i="1" s="1"/>
  <c r="H463" i="1" s="1"/>
  <c r="O463" i="1" s="1"/>
  <c r="P463" i="1" s="1"/>
  <c r="Z463" i="1" s="1"/>
  <c r="E463" i="1"/>
  <c r="AK462" i="1"/>
  <c r="AJ462" i="1"/>
  <c r="AI462" i="1"/>
  <c r="AH462" i="1"/>
  <c r="AG462" i="1"/>
  <c r="AF462" i="1"/>
  <c r="AE462" i="1"/>
  <c r="AD462" i="1"/>
  <c r="AC462" i="1"/>
  <c r="AB462" i="1"/>
  <c r="AA462" i="1"/>
  <c r="Y462" i="1"/>
  <c r="V462" i="1"/>
  <c r="U462" i="1"/>
  <c r="W462" i="1" s="1"/>
  <c r="X462" i="1" s="1"/>
  <c r="T462" i="1"/>
  <c r="Q462" i="1"/>
  <c r="R462" i="1" s="1"/>
  <c r="S462" i="1" s="1"/>
  <c r="M462" i="1"/>
  <c r="N462" i="1" s="1"/>
  <c r="L462" i="1"/>
  <c r="I462" i="1"/>
  <c r="J462" i="1" s="1"/>
  <c r="K462" i="1" s="1"/>
  <c r="F462" i="1"/>
  <c r="G462" i="1" s="1"/>
  <c r="H462" i="1" s="1"/>
  <c r="E462" i="1"/>
  <c r="AK461" i="1"/>
  <c r="AJ461" i="1"/>
  <c r="AI461" i="1"/>
  <c r="AH461" i="1"/>
  <c r="AG461" i="1"/>
  <c r="AF461" i="1"/>
  <c r="AE461" i="1"/>
  <c r="AD461" i="1"/>
  <c r="AC461" i="1"/>
  <c r="AB461" i="1"/>
  <c r="AA461" i="1"/>
  <c r="V461" i="1"/>
  <c r="W461" i="1" s="1"/>
  <c r="X461" i="1" s="1"/>
  <c r="Y461" i="1" s="1"/>
  <c r="U461" i="1"/>
  <c r="T461" i="1"/>
  <c r="R461" i="1"/>
  <c r="S461" i="1" s="1"/>
  <c r="Q461" i="1"/>
  <c r="N461" i="1"/>
  <c r="L461" i="1"/>
  <c r="M461" i="1" s="1"/>
  <c r="J461" i="1"/>
  <c r="K461" i="1" s="1"/>
  <c r="I461" i="1"/>
  <c r="F461" i="1"/>
  <c r="G461" i="1" s="1"/>
  <c r="H461" i="1" s="1"/>
  <c r="O461" i="1" s="1"/>
  <c r="P461" i="1" s="1"/>
  <c r="Z461" i="1" s="1"/>
  <c r="E461" i="1"/>
  <c r="AK460" i="1"/>
  <c r="AJ460" i="1"/>
  <c r="AI460" i="1"/>
  <c r="AH460" i="1"/>
  <c r="AG460" i="1"/>
  <c r="AF460" i="1"/>
  <c r="AE460" i="1"/>
  <c r="AD460" i="1"/>
  <c r="AC460" i="1"/>
  <c r="AB460" i="1"/>
  <c r="AA460" i="1"/>
  <c r="W460" i="1"/>
  <c r="X460" i="1" s="1"/>
  <c r="Y460" i="1" s="1"/>
  <c r="V460" i="1"/>
  <c r="U460" i="1"/>
  <c r="T460" i="1"/>
  <c r="S460" i="1"/>
  <c r="Q460" i="1"/>
  <c r="R460" i="1" s="1"/>
  <c r="L460" i="1"/>
  <c r="M460" i="1" s="1"/>
  <c r="N460" i="1" s="1"/>
  <c r="K460" i="1"/>
  <c r="I460" i="1"/>
  <c r="J460" i="1" s="1"/>
  <c r="G460" i="1"/>
  <c r="H460" i="1" s="1"/>
  <c r="F460" i="1"/>
  <c r="E460" i="1"/>
  <c r="AK459" i="1"/>
  <c r="AJ459" i="1"/>
  <c r="AI459" i="1"/>
  <c r="AH459" i="1"/>
  <c r="AG459" i="1"/>
  <c r="AF459" i="1"/>
  <c r="AE459" i="1"/>
  <c r="AD459" i="1"/>
  <c r="AC459" i="1"/>
  <c r="AB459" i="1"/>
  <c r="AA459" i="1"/>
  <c r="V459" i="1"/>
  <c r="U459" i="1"/>
  <c r="T459" i="1"/>
  <c r="W459" i="1" s="1"/>
  <c r="X459" i="1" s="1"/>
  <c r="Y459" i="1" s="1"/>
  <c r="Q459" i="1"/>
  <c r="R459" i="1" s="1"/>
  <c r="S459" i="1" s="1"/>
  <c r="L459" i="1"/>
  <c r="M459" i="1" s="1"/>
  <c r="N459" i="1" s="1"/>
  <c r="I459" i="1"/>
  <c r="J459" i="1" s="1"/>
  <c r="K459" i="1" s="1"/>
  <c r="H459" i="1"/>
  <c r="F459" i="1"/>
  <c r="G459" i="1" s="1"/>
  <c r="E459" i="1"/>
  <c r="AK458" i="1"/>
  <c r="AJ458" i="1"/>
  <c r="AI458" i="1"/>
  <c r="AH458" i="1"/>
  <c r="AG458" i="1"/>
  <c r="AF458" i="1"/>
  <c r="AE458" i="1"/>
  <c r="AD458" i="1"/>
  <c r="AC458" i="1"/>
  <c r="AB458" i="1"/>
  <c r="AA458" i="1"/>
  <c r="V458" i="1"/>
  <c r="U458" i="1"/>
  <c r="W458" i="1" s="1"/>
  <c r="X458" i="1" s="1"/>
  <c r="Y458" i="1" s="1"/>
  <c r="T458" i="1"/>
  <c r="Q458" i="1"/>
  <c r="R458" i="1" s="1"/>
  <c r="S458" i="1" s="1"/>
  <c r="M458" i="1"/>
  <c r="N458" i="1" s="1"/>
  <c r="L458" i="1"/>
  <c r="I458" i="1"/>
  <c r="J458" i="1" s="1"/>
  <c r="K458" i="1" s="1"/>
  <c r="F458" i="1"/>
  <c r="G458" i="1" s="1"/>
  <c r="H458" i="1" s="1"/>
  <c r="E458" i="1"/>
  <c r="AK457" i="1"/>
  <c r="AJ457" i="1"/>
  <c r="AI457" i="1"/>
  <c r="AH457" i="1"/>
  <c r="AG457" i="1"/>
  <c r="AF457" i="1"/>
  <c r="AE457" i="1"/>
  <c r="AD457" i="1"/>
  <c r="AC457" i="1"/>
  <c r="AB457" i="1"/>
  <c r="AA457" i="1"/>
  <c r="V457" i="1"/>
  <c r="W457" i="1" s="1"/>
  <c r="X457" i="1" s="1"/>
  <c r="Y457" i="1" s="1"/>
  <c r="U457" i="1"/>
  <c r="T457" i="1"/>
  <c r="R457" i="1"/>
  <c r="S457" i="1" s="1"/>
  <c r="Q457" i="1"/>
  <c r="L457" i="1"/>
  <c r="M457" i="1" s="1"/>
  <c r="N457" i="1" s="1"/>
  <c r="J457" i="1"/>
  <c r="K457" i="1" s="1"/>
  <c r="I457" i="1"/>
  <c r="F457" i="1"/>
  <c r="G457" i="1" s="1"/>
  <c r="H457" i="1" s="1"/>
  <c r="E457" i="1"/>
  <c r="AK456" i="1"/>
  <c r="AJ456" i="1"/>
  <c r="AI456" i="1"/>
  <c r="AH456" i="1"/>
  <c r="AG456" i="1"/>
  <c r="AF456" i="1"/>
  <c r="AE456" i="1"/>
  <c r="AD456" i="1"/>
  <c r="AC456" i="1"/>
  <c r="AB456" i="1"/>
  <c r="AA456" i="1"/>
  <c r="W456" i="1"/>
  <c r="X456" i="1" s="1"/>
  <c r="Y456" i="1" s="1"/>
  <c r="V456" i="1"/>
  <c r="U456" i="1"/>
  <c r="T456" i="1"/>
  <c r="Q456" i="1"/>
  <c r="R456" i="1" s="1"/>
  <c r="S456" i="1" s="1"/>
  <c r="L456" i="1"/>
  <c r="M456" i="1" s="1"/>
  <c r="N456" i="1" s="1"/>
  <c r="I456" i="1"/>
  <c r="J456" i="1" s="1"/>
  <c r="K456" i="1" s="1"/>
  <c r="G456" i="1"/>
  <c r="H456" i="1" s="1"/>
  <c r="F456" i="1"/>
  <c r="E456" i="1"/>
  <c r="AK455" i="1"/>
  <c r="AJ455" i="1"/>
  <c r="AI455" i="1"/>
  <c r="AH455" i="1"/>
  <c r="AG455" i="1"/>
  <c r="AF455" i="1"/>
  <c r="AE455" i="1"/>
  <c r="AD455" i="1"/>
  <c r="AC455" i="1"/>
  <c r="AB455" i="1"/>
  <c r="AA455" i="1"/>
  <c r="V455" i="1"/>
  <c r="U455" i="1"/>
  <c r="T455" i="1"/>
  <c r="W455" i="1" s="1"/>
  <c r="X455" i="1" s="1"/>
  <c r="Y455" i="1" s="1"/>
  <c r="Q455" i="1"/>
  <c r="R455" i="1" s="1"/>
  <c r="S455" i="1" s="1"/>
  <c r="P455" i="1"/>
  <c r="Z455" i="1" s="1"/>
  <c r="L455" i="1"/>
  <c r="M455" i="1" s="1"/>
  <c r="N455" i="1" s="1"/>
  <c r="I455" i="1"/>
  <c r="J455" i="1" s="1"/>
  <c r="K455" i="1" s="1"/>
  <c r="F455" i="1"/>
  <c r="G455" i="1" s="1"/>
  <c r="H455" i="1" s="1"/>
  <c r="O455" i="1" s="1"/>
  <c r="E455" i="1"/>
  <c r="AK454" i="1"/>
  <c r="AJ454" i="1"/>
  <c r="AI454" i="1"/>
  <c r="AH454" i="1"/>
  <c r="AG454" i="1"/>
  <c r="AF454" i="1"/>
  <c r="AE454" i="1"/>
  <c r="AD454" i="1"/>
  <c r="AC454" i="1"/>
  <c r="AB454" i="1"/>
  <c r="AA454" i="1"/>
  <c r="Y454" i="1"/>
  <c r="V454" i="1"/>
  <c r="U454" i="1"/>
  <c r="W454" i="1" s="1"/>
  <c r="X454" i="1" s="1"/>
  <c r="T454" i="1"/>
  <c r="Q454" i="1"/>
  <c r="R454" i="1" s="1"/>
  <c r="S454" i="1" s="1"/>
  <c r="M454" i="1"/>
  <c r="N454" i="1" s="1"/>
  <c r="L454" i="1"/>
  <c r="I454" i="1"/>
  <c r="J454" i="1" s="1"/>
  <c r="K454" i="1" s="1"/>
  <c r="F454" i="1"/>
  <c r="G454" i="1" s="1"/>
  <c r="H454" i="1" s="1"/>
  <c r="E454" i="1"/>
  <c r="AK453" i="1"/>
  <c r="AJ453" i="1"/>
  <c r="AI453" i="1"/>
  <c r="AH453" i="1"/>
  <c r="AG453" i="1"/>
  <c r="AF453" i="1"/>
  <c r="AE453" i="1"/>
  <c r="AD453" i="1"/>
  <c r="AC453" i="1"/>
  <c r="AB453" i="1"/>
  <c r="AA453" i="1"/>
  <c r="V453" i="1"/>
  <c r="W453" i="1" s="1"/>
  <c r="X453" i="1" s="1"/>
  <c r="Y453" i="1" s="1"/>
  <c r="U453" i="1"/>
  <c r="T453" i="1"/>
  <c r="R453" i="1"/>
  <c r="S453" i="1" s="1"/>
  <c r="Q453" i="1"/>
  <c r="N453" i="1"/>
  <c r="L453" i="1"/>
  <c r="M453" i="1" s="1"/>
  <c r="J453" i="1"/>
  <c r="K453" i="1" s="1"/>
  <c r="I453" i="1"/>
  <c r="F453" i="1"/>
  <c r="G453" i="1" s="1"/>
  <c r="H453" i="1" s="1"/>
  <c r="O453" i="1" s="1"/>
  <c r="P453" i="1" s="1"/>
  <c r="Z453" i="1" s="1"/>
  <c r="E453" i="1"/>
  <c r="AK452" i="1"/>
  <c r="AJ452" i="1"/>
  <c r="AI452" i="1"/>
  <c r="AH452" i="1"/>
  <c r="AG452" i="1"/>
  <c r="AF452" i="1"/>
  <c r="AE452" i="1"/>
  <c r="AD452" i="1"/>
  <c r="AC452" i="1"/>
  <c r="AB452" i="1"/>
  <c r="AA452" i="1"/>
  <c r="W452" i="1"/>
  <c r="X452" i="1" s="1"/>
  <c r="Y452" i="1" s="1"/>
  <c r="V452" i="1"/>
  <c r="U452" i="1"/>
  <c r="T452" i="1"/>
  <c r="S452" i="1"/>
  <c r="Q452" i="1"/>
  <c r="R452" i="1" s="1"/>
  <c r="L452" i="1"/>
  <c r="M452" i="1" s="1"/>
  <c r="N452" i="1" s="1"/>
  <c r="K452" i="1"/>
  <c r="I452" i="1"/>
  <c r="J452" i="1" s="1"/>
  <c r="G452" i="1"/>
  <c r="H452" i="1" s="1"/>
  <c r="O452" i="1" s="1"/>
  <c r="P452" i="1" s="1"/>
  <c r="Z452" i="1" s="1"/>
  <c r="F452" i="1"/>
  <c r="E452" i="1"/>
  <c r="AK451" i="1"/>
  <c r="AJ451" i="1"/>
  <c r="AI451" i="1"/>
  <c r="AH451" i="1"/>
  <c r="AG451" i="1"/>
  <c r="AF451" i="1"/>
  <c r="AE451" i="1"/>
  <c r="AD451" i="1"/>
  <c r="AC451" i="1"/>
  <c r="AB451" i="1"/>
  <c r="AA451" i="1"/>
  <c r="V451" i="1"/>
  <c r="U451" i="1"/>
  <c r="T451" i="1"/>
  <c r="W451" i="1" s="1"/>
  <c r="X451" i="1" s="1"/>
  <c r="Y451" i="1" s="1"/>
  <c r="Q451" i="1"/>
  <c r="R451" i="1" s="1"/>
  <c r="S451" i="1" s="1"/>
  <c r="L451" i="1"/>
  <c r="M451" i="1" s="1"/>
  <c r="N451" i="1" s="1"/>
  <c r="I451" i="1"/>
  <c r="J451" i="1" s="1"/>
  <c r="K451" i="1" s="1"/>
  <c r="H451" i="1"/>
  <c r="F451" i="1"/>
  <c r="G451" i="1" s="1"/>
  <c r="E451" i="1"/>
  <c r="AK450" i="1"/>
  <c r="AJ450" i="1"/>
  <c r="AI450" i="1"/>
  <c r="AH450" i="1"/>
  <c r="AG450" i="1"/>
  <c r="AF450" i="1"/>
  <c r="AE450" i="1"/>
  <c r="AD450" i="1"/>
  <c r="AC450" i="1"/>
  <c r="AB450" i="1"/>
  <c r="AA450" i="1"/>
  <c r="V450" i="1"/>
  <c r="U450" i="1"/>
  <c r="W450" i="1" s="1"/>
  <c r="X450" i="1" s="1"/>
  <c r="Y450" i="1" s="1"/>
  <c r="T450" i="1"/>
  <c r="Q450" i="1"/>
  <c r="R450" i="1" s="1"/>
  <c r="S450" i="1" s="1"/>
  <c r="M450" i="1"/>
  <c r="N450" i="1" s="1"/>
  <c r="L450" i="1"/>
  <c r="I450" i="1"/>
  <c r="J450" i="1" s="1"/>
  <c r="K450" i="1" s="1"/>
  <c r="F450" i="1"/>
  <c r="G450" i="1" s="1"/>
  <c r="H450" i="1" s="1"/>
  <c r="E450" i="1"/>
  <c r="AK449" i="1"/>
  <c r="AJ449" i="1"/>
  <c r="AI449" i="1"/>
  <c r="AH449" i="1"/>
  <c r="AG449" i="1"/>
  <c r="AF449" i="1"/>
  <c r="AE449" i="1"/>
  <c r="AD449" i="1"/>
  <c r="AC449" i="1"/>
  <c r="AB449" i="1"/>
  <c r="AA449" i="1"/>
  <c r="V449" i="1"/>
  <c r="W449" i="1" s="1"/>
  <c r="X449" i="1" s="1"/>
  <c r="Y449" i="1" s="1"/>
  <c r="U449" i="1"/>
  <c r="T449" i="1"/>
  <c r="R449" i="1"/>
  <c r="S449" i="1" s="1"/>
  <c r="Q449" i="1"/>
  <c r="L449" i="1"/>
  <c r="M449" i="1" s="1"/>
  <c r="N449" i="1" s="1"/>
  <c r="J449" i="1"/>
  <c r="K449" i="1" s="1"/>
  <c r="I449" i="1"/>
  <c r="F449" i="1"/>
  <c r="G449" i="1" s="1"/>
  <c r="H449" i="1" s="1"/>
  <c r="E449" i="1"/>
  <c r="AK448" i="1"/>
  <c r="AJ448" i="1"/>
  <c r="AI448" i="1"/>
  <c r="AH448" i="1"/>
  <c r="AG448" i="1"/>
  <c r="AF448" i="1"/>
  <c r="AE448" i="1"/>
  <c r="AD448" i="1"/>
  <c r="AC448" i="1"/>
  <c r="AB448" i="1"/>
  <c r="AA448" i="1"/>
  <c r="W448" i="1"/>
  <c r="X448" i="1" s="1"/>
  <c r="Y448" i="1" s="1"/>
  <c r="V448" i="1"/>
  <c r="U448" i="1"/>
  <c r="T448" i="1"/>
  <c r="S448" i="1"/>
  <c r="R448" i="1"/>
  <c r="Q448" i="1"/>
  <c r="L448" i="1"/>
  <c r="M448" i="1" s="1"/>
  <c r="N448" i="1" s="1"/>
  <c r="K448" i="1"/>
  <c r="J448" i="1"/>
  <c r="I448" i="1"/>
  <c r="G448" i="1"/>
  <c r="H448" i="1" s="1"/>
  <c r="F448" i="1"/>
  <c r="E448" i="1"/>
  <c r="AK447" i="1"/>
  <c r="AJ447" i="1"/>
  <c r="AI447" i="1"/>
  <c r="AH447" i="1"/>
  <c r="AG447" i="1"/>
  <c r="AF447" i="1"/>
  <c r="AE447" i="1"/>
  <c r="AD447" i="1"/>
  <c r="AC447" i="1"/>
  <c r="AB447" i="1"/>
  <c r="AA447" i="1"/>
  <c r="V447" i="1"/>
  <c r="U447" i="1"/>
  <c r="T447" i="1"/>
  <c r="W447" i="1" s="1"/>
  <c r="X447" i="1" s="1"/>
  <c r="Y447" i="1" s="1"/>
  <c r="Q447" i="1"/>
  <c r="R447" i="1" s="1"/>
  <c r="S447" i="1" s="1"/>
  <c r="L447" i="1"/>
  <c r="M447" i="1" s="1"/>
  <c r="N447" i="1" s="1"/>
  <c r="I447" i="1"/>
  <c r="J447" i="1" s="1"/>
  <c r="K447" i="1" s="1"/>
  <c r="H447" i="1"/>
  <c r="F447" i="1"/>
  <c r="G447" i="1" s="1"/>
  <c r="E447" i="1"/>
  <c r="AK446" i="1"/>
  <c r="AJ446" i="1"/>
  <c r="AI446" i="1"/>
  <c r="AH446" i="1"/>
  <c r="AG446" i="1"/>
  <c r="AF446" i="1"/>
  <c r="AE446" i="1"/>
  <c r="AD446" i="1"/>
  <c r="AC446" i="1"/>
  <c r="AB446" i="1"/>
  <c r="AA446" i="1"/>
  <c r="V446" i="1"/>
  <c r="U446" i="1"/>
  <c r="T446" i="1"/>
  <c r="Q446" i="1"/>
  <c r="R446" i="1" s="1"/>
  <c r="S446" i="1" s="1"/>
  <c r="M446" i="1"/>
  <c r="N446" i="1" s="1"/>
  <c r="L446" i="1"/>
  <c r="I446" i="1"/>
  <c r="J446" i="1" s="1"/>
  <c r="K446" i="1" s="1"/>
  <c r="F446" i="1"/>
  <c r="G446" i="1" s="1"/>
  <c r="H446" i="1" s="1"/>
  <c r="E446" i="1"/>
  <c r="AK445" i="1"/>
  <c r="AJ445" i="1"/>
  <c r="AI445" i="1"/>
  <c r="AH445" i="1"/>
  <c r="AG445" i="1"/>
  <c r="AF445" i="1"/>
  <c r="AE445" i="1"/>
  <c r="AD445" i="1"/>
  <c r="AC445" i="1"/>
  <c r="AB445" i="1"/>
  <c r="AA445" i="1"/>
  <c r="V445" i="1"/>
  <c r="W445" i="1" s="1"/>
  <c r="X445" i="1" s="1"/>
  <c r="Y445" i="1" s="1"/>
  <c r="U445" i="1"/>
  <c r="T445" i="1"/>
  <c r="R445" i="1"/>
  <c r="S445" i="1" s="1"/>
  <c r="Q445" i="1"/>
  <c r="N445" i="1"/>
  <c r="M445" i="1"/>
  <c r="L445" i="1"/>
  <c r="J445" i="1"/>
  <c r="K445" i="1" s="1"/>
  <c r="I445" i="1"/>
  <c r="F445" i="1"/>
  <c r="G445" i="1" s="1"/>
  <c r="H445" i="1" s="1"/>
  <c r="E445" i="1"/>
  <c r="AK444" i="1"/>
  <c r="AJ444" i="1"/>
  <c r="AI444" i="1"/>
  <c r="AH444" i="1"/>
  <c r="AG444" i="1"/>
  <c r="AF444" i="1"/>
  <c r="AE444" i="1"/>
  <c r="AD444" i="1"/>
  <c r="AC444" i="1"/>
  <c r="AB444" i="1"/>
  <c r="AA444" i="1"/>
  <c r="W444" i="1"/>
  <c r="X444" i="1" s="1"/>
  <c r="Y444" i="1" s="1"/>
  <c r="V444" i="1"/>
  <c r="U444" i="1"/>
  <c r="T444" i="1"/>
  <c r="S444" i="1"/>
  <c r="R444" i="1"/>
  <c r="Q444" i="1"/>
  <c r="L444" i="1"/>
  <c r="M444" i="1" s="1"/>
  <c r="N444" i="1" s="1"/>
  <c r="K444" i="1"/>
  <c r="J444" i="1"/>
  <c r="I444" i="1"/>
  <c r="G444" i="1"/>
  <c r="H444" i="1" s="1"/>
  <c r="O444" i="1" s="1"/>
  <c r="P444" i="1" s="1"/>
  <c r="Z444" i="1" s="1"/>
  <c r="F444" i="1"/>
  <c r="E444" i="1"/>
  <c r="AK443" i="1"/>
  <c r="AJ443" i="1"/>
  <c r="AI443" i="1"/>
  <c r="AH443" i="1"/>
  <c r="AG443" i="1"/>
  <c r="AF443" i="1"/>
  <c r="AE443" i="1"/>
  <c r="AD443" i="1"/>
  <c r="AC443" i="1"/>
  <c r="AB443" i="1"/>
  <c r="AA443" i="1"/>
  <c r="W443" i="1"/>
  <c r="X443" i="1" s="1"/>
  <c r="Y443" i="1" s="1"/>
  <c r="V443" i="1"/>
  <c r="U443" i="1"/>
  <c r="T443" i="1"/>
  <c r="Q443" i="1"/>
  <c r="R443" i="1" s="1"/>
  <c r="S443" i="1" s="1"/>
  <c r="L443" i="1"/>
  <c r="M443" i="1" s="1"/>
  <c r="N443" i="1" s="1"/>
  <c r="K443" i="1"/>
  <c r="I443" i="1"/>
  <c r="J443" i="1" s="1"/>
  <c r="G443" i="1"/>
  <c r="H443" i="1" s="1"/>
  <c r="F443" i="1"/>
  <c r="E443" i="1"/>
  <c r="AK442" i="1"/>
  <c r="AJ442" i="1"/>
  <c r="AI442" i="1"/>
  <c r="AH442" i="1"/>
  <c r="AG442" i="1"/>
  <c r="AF442" i="1"/>
  <c r="AE442" i="1"/>
  <c r="AD442" i="1"/>
  <c r="AC442" i="1"/>
  <c r="AB442" i="1"/>
  <c r="AA442" i="1"/>
  <c r="V442" i="1"/>
  <c r="U442" i="1"/>
  <c r="T442" i="1"/>
  <c r="R442" i="1"/>
  <c r="S442" i="1" s="1"/>
  <c r="Q442" i="1"/>
  <c r="M442" i="1"/>
  <c r="N442" i="1" s="1"/>
  <c r="L442" i="1"/>
  <c r="I442" i="1"/>
  <c r="J442" i="1" s="1"/>
  <c r="K442" i="1" s="1"/>
  <c r="H442" i="1"/>
  <c r="F442" i="1"/>
  <c r="G442" i="1" s="1"/>
  <c r="E442" i="1"/>
  <c r="AK441" i="1"/>
  <c r="AJ441" i="1"/>
  <c r="AI441" i="1"/>
  <c r="AH441" i="1"/>
  <c r="AG441" i="1"/>
  <c r="AF441" i="1"/>
  <c r="AE441" i="1"/>
  <c r="AD441" i="1"/>
  <c r="AC441" i="1"/>
  <c r="AB441" i="1"/>
  <c r="AA441" i="1"/>
  <c r="W441" i="1"/>
  <c r="X441" i="1" s="1"/>
  <c r="Y441" i="1" s="1"/>
  <c r="V441" i="1"/>
  <c r="U441" i="1"/>
  <c r="T441" i="1"/>
  <c r="S441" i="1"/>
  <c r="R441" i="1"/>
  <c r="Q441" i="1"/>
  <c r="L441" i="1"/>
  <c r="M441" i="1" s="1"/>
  <c r="N441" i="1" s="1"/>
  <c r="K441" i="1"/>
  <c r="J441" i="1"/>
  <c r="I441" i="1"/>
  <c r="G441" i="1"/>
  <c r="H441" i="1" s="1"/>
  <c r="O441" i="1" s="1"/>
  <c r="P441" i="1" s="1"/>
  <c r="Z441" i="1" s="1"/>
  <c r="F441" i="1"/>
  <c r="E441" i="1"/>
  <c r="AK440" i="1"/>
  <c r="AJ440" i="1"/>
  <c r="AI440" i="1"/>
  <c r="AH440" i="1"/>
  <c r="AG440" i="1"/>
  <c r="AF440" i="1"/>
  <c r="AE440" i="1"/>
  <c r="AD440" i="1"/>
  <c r="AC440" i="1"/>
  <c r="AB440" i="1"/>
  <c r="AA440" i="1"/>
  <c r="V440" i="1"/>
  <c r="U440" i="1"/>
  <c r="T440" i="1"/>
  <c r="W440" i="1" s="1"/>
  <c r="X440" i="1" s="1"/>
  <c r="Y440" i="1" s="1"/>
  <c r="Q440" i="1"/>
  <c r="R440" i="1" s="1"/>
  <c r="S440" i="1" s="1"/>
  <c r="L440" i="1"/>
  <c r="M440" i="1" s="1"/>
  <c r="N440" i="1" s="1"/>
  <c r="I440" i="1"/>
  <c r="J440" i="1" s="1"/>
  <c r="K440" i="1" s="1"/>
  <c r="H440" i="1"/>
  <c r="G440" i="1"/>
  <c r="F440" i="1"/>
  <c r="E440" i="1"/>
  <c r="AK439" i="1"/>
  <c r="AJ439" i="1"/>
  <c r="AI439" i="1"/>
  <c r="AH439" i="1"/>
  <c r="AG439" i="1"/>
  <c r="AF439" i="1"/>
  <c r="AE439" i="1"/>
  <c r="AD439" i="1"/>
  <c r="AC439" i="1"/>
  <c r="AB439" i="1"/>
  <c r="AA439" i="1"/>
  <c r="Y439" i="1"/>
  <c r="V439" i="1"/>
  <c r="U439" i="1"/>
  <c r="T439" i="1"/>
  <c r="W439" i="1" s="1"/>
  <c r="X439" i="1" s="1"/>
  <c r="Q439" i="1"/>
  <c r="R439" i="1" s="1"/>
  <c r="S439" i="1" s="1"/>
  <c r="M439" i="1"/>
  <c r="N439" i="1" s="1"/>
  <c r="L439" i="1"/>
  <c r="I439" i="1"/>
  <c r="J439" i="1" s="1"/>
  <c r="K439" i="1" s="1"/>
  <c r="F439" i="1"/>
  <c r="G439" i="1" s="1"/>
  <c r="H439" i="1" s="1"/>
  <c r="O439" i="1" s="1"/>
  <c r="P439" i="1" s="1"/>
  <c r="Z439" i="1" s="1"/>
  <c r="E439" i="1"/>
  <c r="AK438" i="1"/>
  <c r="AJ438" i="1"/>
  <c r="AI438" i="1"/>
  <c r="AH438" i="1"/>
  <c r="AG438" i="1"/>
  <c r="AF438" i="1"/>
  <c r="AE438" i="1"/>
  <c r="AD438" i="1"/>
  <c r="AC438" i="1"/>
  <c r="AB438" i="1"/>
  <c r="AA438" i="1"/>
  <c r="V438" i="1"/>
  <c r="W438" i="1" s="1"/>
  <c r="X438" i="1" s="1"/>
  <c r="Y438" i="1" s="1"/>
  <c r="U438" i="1"/>
  <c r="T438" i="1"/>
  <c r="R438" i="1"/>
  <c r="S438" i="1" s="1"/>
  <c r="Q438" i="1"/>
  <c r="N438" i="1"/>
  <c r="M438" i="1"/>
  <c r="L438" i="1"/>
  <c r="J438" i="1"/>
  <c r="K438" i="1" s="1"/>
  <c r="I438" i="1"/>
  <c r="F438" i="1"/>
  <c r="G438" i="1" s="1"/>
  <c r="H438" i="1" s="1"/>
  <c r="O438" i="1" s="1"/>
  <c r="P438" i="1" s="1"/>
  <c r="Z438" i="1" s="1"/>
  <c r="E438" i="1"/>
  <c r="AK437" i="1"/>
  <c r="AJ437" i="1"/>
  <c r="AI437" i="1"/>
  <c r="AH437" i="1"/>
  <c r="AG437" i="1"/>
  <c r="AF437" i="1"/>
  <c r="AE437" i="1"/>
  <c r="AD437" i="1"/>
  <c r="AC437" i="1"/>
  <c r="AB437" i="1"/>
  <c r="AA437" i="1"/>
  <c r="W437" i="1"/>
  <c r="X437" i="1" s="1"/>
  <c r="Y437" i="1" s="1"/>
  <c r="V437" i="1"/>
  <c r="U437" i="1"/>
  <c r="T437" i="1"/>
  <c r="S437" i="1"/>
  <c r="R437" i="1"/>
  <c r="Q437" i="1"/>
  <c r="O437" i="1"/>
  <c r="P437" i="1" s="1"/>
  <c r="Z437" i="1" s="1"/>
  <c r="L437" i="1"/>
  <c r="M437" i="1" s="1"/>
  <c r="N437" i="1" s="1"/>
  <c r="K437" i="1"/>
  <c r="J437" i="1"/>
  <c r="I437" i="1"/>
  <c r="G437" i="1"/>
  <c r="H437" i="1" s="1"/>
  <c r="F437" i="1"/>
  <c r="E437" i="1"/>
  <c r="AK436" i="1"/>
  <c r="AJ436" i="1"/>
  <c r="AI436" i="1"/>
  <c r="AH436" i="1"/>
  <c r="AG436" i="1"/>
  <c r="AF436" i="1"/>
  <c r="AE436" i="1"/>
  <c r="AD436" i="1"/>
  <c r="AC436" i="1"/>
  <c r="AB436" i="1"/>
  <c r="AA436" i="1"/>
  <c r="X436" i="1"/>
  <c r="Y436" i="1" s="1"/>
  <c r="V436" i="1"/>
  <c r="U436" i="1"/>
  <c r="T436" i="1"/>
  <c r="W436" i="1" s="1"/>
  <c r="Q436" i="1"/>
  <c r="R436" i="1" s="1"/>
  <c r="S436" i="1" s="1"/>
  <c r="P436" i="1"/>
  <c r="Z436" i="1" s="1"/>
  <c r="L436" i="1"/>
  <c r="M436" i="1" s="1"/>
  <c r="N436" i="1" s="1"/>
  <c r="I436" i="1"/>
  <c r="J436" i="1" s="1"/>
  <c r="K436" i="1" s="1"/>
  <c r="H436" i="1"/>
  <c r="O436" i="1" s="1"/>
  <c r="G436" i="1"/>
  <c r="F436" i="1"/>
  <c r="E436" i="1"/>
  <c r="AK435" i="1"/>
  <c r="AJ435" i="1"/>
  <c r="AI435" i="1"/>
  <c r="AH435" i="1"/>
  <c r="AG435" i="1"/>
  <c r="AF435" i="1"/>
  <c r="AE435" i="1"/>
  <c r="AD435" i="1"/>
  <c r="AC435" i="1"/>
  <c r="AB435" i="1"/>
  <c r="AA435" i="1"/>
  <c r="V435" i="1"/>
  <c r="U435" i="1"/>
  <c r="T435" i="1"/>
  <c r="Q435" i="1"/>
  <c r="R435" i="1" s="1"/>
  <c r="S435" i="1" s="1"/>
  <c r="M435" i="1"/>
  <c r="N435" i="1" s="1"/>
  <c r="L435" i="1"/>
  <c r="I435" i="1"/>
  <c r="J435" i="1" s="1"/>
  <c r="K435" i="1" s="1"/>
  <c r="F435" i="1"/>
  <c r="G435" i="1" s="1"/>
  <c r="H435" i="1" s="1"/>
  <c r="E435" i="1"/>
  <c r="AK434" i="1"/>
  <c r="AJ434" i="1"/>
  <c r="AI434" i="1"/>
  <c r="AH434" i="1"/>
  <c r="AG434" i="1"/>
  <c r="AF434" i="1"/>
  <c r="AE434" i="1"/>
  <c r="AD434" i="1"/>
  <c r="AC434" i="1"/>
  <c r="AB434" i="1"/>
  <c r="AA434" i="1"/>
  <c r="V434" i="1"/>
  <c r="W434" i="1" s="1"/>
  <c r="X434" i="1" s="1"/>
  <c r="Y434" i="1" s="1"/>
  <c r="U434" i="1"/>
  <c r="T434" i="1"/>
  <c r="R434" i="1"/>
  <c r="S434" i="1" s="1"/>
  <c r="Q434" i="1"/>
  <c r="N434" i="1"/>
  <c r="M434" i="1"/>
  <c r="L434" i="1"/>
  <c r="J434" i="1"/>
  <c r="K434" i="1" s="1"/>
  <c r="I434" i="1"/>
  <c r="F434" i="1"/>
  <c r="G434" i="1" s="1"/>
  <c r="H434" i="1" s="1"/>
  <c r="E434" i="1"/>
  <c r="AK433" i="1"/>
  <c r="AJ433" i="1"/>
  <c r="AI433" i="1"/>
  <c r="AH433" i="1"/>
  <c r="AG433" i="1"/>
  <c r="AF433" i="1"/>
  <c r="AE433" i="1"/>
  <c r="AD433" i="1"/>
  <c r="AC433" i="1"/>
  <c r="AB433" i="1"/>
  <c r="AA433" i="1"/>
  <c r="W433" i="1"/>
  <c r="X433" i="1" s="1"/>
  <c r="Y433" i="1" s="1"/>
  <c r="V433" i="1"/>
  <c r="U433" i="1"/>
  <c r="T433" i="1"/>
  <c r="S433" i="1"/>
  <c r="R433" i="1"/>
  <c r="Q433" i="1"/>
  <c r="L433" i="1"/>
  <c r="M433" i="1" s="1"/>
  <c r="N433" i="1" s="1"/>
  <c r="K433" i="1"/>
  <c r="J433" i="1"/>
  <c r="I433" i="1"/>
  <c r="G433" i="1"/>
  <c r="H433" i="1" s="1"/>
  <c r="O433" i="1" s="1"/>
  <c r="P433" i="1" s="1"/>
  <c r="Z433" i="1" s="1"/>
  <c r="F433" i="1"/>
  <c r="E433" i="1"/>
  <c r="AK432" i="1"/>
  <c r="AJ432" i="1"/>
  <c r="AI432" i="1"/>
  <c r="AH432" i="1"/>
  <c r="AG432" i="1"/>
  <c r="AF432" i="1"/>
  <c r="AE432" i="1"/>
  <c r="AD432" i="1"/>
  <c r="AC432" i="1"/>
  <c r="AB432" i="1"/>
  <c r="AA432" i="1"/>
  <c r="V432" i="1"/>
  <c r="U432" i="1"/>
  <c r="T432" i="1"/>
  <c r="W432" i="1" s="1"/>
  <c r="X432" i="1" s="1"/>
  <c r="Y432" i="1" s="1"/>
  <c r="Q432" i="1"/>
  <c r="R432" i="1" s="1"/>
  <c r="S432" i="1" s="1"/>
  <c r="L432" i="1"/>
  <c r="M432" i="1" s="1"/>
  <c r="N432" i="1" s="1"/>
  <c r="I432" i="1"/>
  <c r="J432" i="1" s="1"/>
  <c r="K432" i="1" s="1"/>
  <c r="H432" i="1"/>
  <c r="G432" i="1"/>
  <c r="F432" i="1"/>
  <c r="E432" i="1"/>
  <c r="AK431" i="1"/>
  <c r="AJ431" i="1"/>
  <c r="AI431" i="1"/>
  <c r="AH431" i="1"/>
  <c r="AG431" i="1"/>
  <c r="AF431" i="1"/>
  <c r="AE431" i="1"/>
  <c r="AD431" i="1"/>
  <c r="AC431" i="1"/>
  <c r="AB431" i="1"/>
  <c r="AA431" i="1"/>
  <c r="Y431" i="1"/>
  <c r="V431" i="1"/>
  <c r="U431" i="1"/>
  <c r="T431" i="1"/>
  <c r="W431" i="1" s="1"/>
  <c r="X431" i="1" s="1"/>
  <c r="Q431" i="1"/>
  <c r="R431" i="1" s="1"/>
  <c r="S431" i="1" s="1"/>
  <c r="M431" i="1"/>
  <c r="N431" i="1" s="1"/>
  <c r="L431" i="1"/>
  <c r="I431" i="1"/>
  <c r="J431" i="1" s="1"/>
  <c r="K431" i="1" s="1"/>
  <c r="F431" i="1"/>
  <c r="G431" i="1" s="1"/>
  <c r="H431" i="1" s="1"/>
  <c r="O431" i="1" s="1"/>
  <c r="P431" i="1" s="1"/>
  <c r="Z431" i="1" s="1"/>
  <c r="E431" i="1"/>
  <c r="AK430" i="1"/>
  <c r="AJ430" i="1"/>
  <c r="AI430" i="1"/>
  <c r="AH430" i="1"/>
  <c r="AG430" i="1"/>
  <c r="AF430" i="1"/>
  <c r="AE430" i="1"/>
  <c r="AD430" i="1"/>
  <c r="AC430" i="1"/>
  <c r="AB430" i="1"/>
  <c r="AA430" i="1"/>
  <c r="V430" i="1"/>
  <c r="W430" i="1" s="1"/>
  <c r="X430" i="1" s="1"/>
  <c r="Y430" i="1" s="1"/>
  <c r="U430" i="1"/>
  <c r="T430" i="1"/>
  <c r="R430" i="1"/>
  <c r="S430" i="1" s="1"/>
  <c r="Q430" i="1"/>
  <c r="N430" i="1"/>
  <c r="M430" i="1"/>
  <c r="L430" i="1"/>
  <c r="J430" i="1"/>
  <c r="K430" i="1" s="1"/>
  <c r="I430" i="1"/>
  <c r="F430" i="1"/>
  <c r="G430" i="1" s="1"/>
  <c r="H430" i="1" s="1"/>
  <c r="O430" i="1" s="1"/>
  <c r="P430" i="1" s="1"/>
  <c r="Z430" i="1" s="1"/>
  <c r="E430" i="1"/>
  <c r="AK429" i="1"/>
  <c r="AJ429" i="1"/>
  <c r="AI429" i="1"/>
  <c r="AH429" i="1"/>
  <c r="AG429" i="1"/>
  <c r="AF429" i="1"/>
  <c r="AE429" i="1"/>
  <c r="AD429" i="1"/>
  <c r="AC429" i="1"/>
  <c r="AB429" i="1"/>
  <c r="AA429" i="1"/>
  <c r="W429" i="1"/>
  <c r="X429" i="1" s="1"/>
  <c r="Y429" i="1" s="1"/>
  <c r="V429" i="1"/>
  <c r="U429" i="1"/>
  <c r="T429" i="1"/>
  <c r="S429" i="1"/>
  <c r="R429" i="1"/>
  <c r="Q429" i="1"/>
  <c r="O429" i="1"/>
  <c r="P429" i="1" s="1"/>
  <c r="Z429" i="1" s="1"/>
  <c r="L429" i="1"/>
  <c r="M429" i="1" s="1"/>
  <c r="N429" i="1" s="1"/>
  <c r="K429" i="1"/>
  <c r="J429" i="1"/>
  <c r="I429" i="1"/>
  <c r="G429" i="1"/>
  <c r="H429" i="1" s="1"/>
  <c r="F429" i="1"/>
  <c r="E429" i="1"/>
  <c r="AK428" i="1"/>
  <c r="AJ428" i="1"/>
  <c r="AI428" i="1"/>
  <c r="AH428" i="1"/>
  <c r="AG428" i="1"/>
  <c r="AF428" i="1"/>
  <c r="AE428" i="1"/>
  <c r="AD428" i="1"/>
  <c r="AC428" i="1"/>
  <c r="AB428" i="1"/>
  <c r="AA428" i="1"/>
  <c r="X428" i="1"/>
  <c r="Y428" i="1" s="1"/>
  <c r="V428" i="1"/>
  <c r="U428" i="1"/>
  <c r="T428" i="1"/>
  <c r="W428" i="1" s="1"/>
  <c r="Q428" i="1"/>
  <c r="R428" i="1" s="1"/>
  <c r="S428" i="1" s="1"/>
  <c r="P428" i="1"/>
  <c r="Z428" i="1" s="1"/>
  <c r="L428" i="1"/>
  <c r="M428" i="1" s="1"/>
  <c r="N428" i="1" s="1"/>
  <c r="I428" i="1"/>
  <c r="J428" i="1" s="1"/>
  <c r="K428" i="1" s="1"/>
  <c r="H428" i="1"/>
  <c r="O428" i="1" s="1"/>
  <c r="G428" i="1"/>
  <c r="F428" i="1"/>
  <c r="E428" i="1"/>
  <c r="AK427" i="1"/>
  <c r="AJ427" i="1"/>
  <c r="AI427" i="1"/>
  <c r="AH427" i="1"/>
  <c r="AG427" i="1"/>
  <c r="AF427" i="1"/>
  <c r="AE427" i="1"/>
  <c r="AD427" i="1"/>
  <c r="AC427" i="1"/>
  <c r="AB427" i="1"/>
  <c r="AA427" i="1"/>
  <c r="V427" i="1"/>
  <c r="U427" i="1"/>
  <c r="T427" i="1"/>
  <c r="Q427" i="1"/>
  <c r="R427" i="1" s="1"/>
  <c r="S427" i="1" s="1"/>
  <c r="M427" i="1"/>
  <c r="N427" i="1" s="1"/>
  <c r="L427" i="1"/>
  <c r="I427" i="1"/>
  <c r="J427" i="1" s="1"/>
  <c r="K427" i="1" s="1"/>
  <c r="F427" i="1"/>
  <c r="G427" i="1" s="1"/>
  <c r="H427" i="1" s="1"/>
  <c r="E427" i="1"/>
  <c r="AK426" i="1"/>
  <c r="AJ426" i="1"/>
  <c r="AI426" i="1"/>
  <c r="AH426" i="1"/>
  <c r="AG426" i="1"/>
  <c r="AF426" i="1"/>
  <c r="AE426" i="1"/>
  <c r="AD426" i="1"/>
  <c r="AC426" i="1"/>
  <c r="AB426" i="1"/>
  <c r="AA426" i="1"/>
  <c r="V426" i="1"/>
  <c r="W426" i="1" s="1"/>
  <c r="X426" i="1" s="1"/>
  <c r="Y426" i="1" s="1"/>
  <c r="U426" i="1"/>
  <c r="T426" i="1"/>
  <c r="R426" i="1"/>
  <c r="S426" i="1" s="1"/>
  <c r="Q426" i="1"/>
  <c r="N426" i="1"/>
  <c r="M426" i="1"/>
  <c r="L426" i="1"/>
  <c r="J426" i="1"/>
  <c r="K426" i="1" s="1"/>
  <c r="I426" i="1"/>
  <c r="F426" i="1"/>
  <c r="G426" i="1" s="1"/>
  <c r="H426" i="1" s="1"/>
  <c r="E426" i="1"/>
  <c r="AK425" i="1"/>
  <c r="AJ425" i="1"/>
  <c r="AI425" i="1"/>
  <c r="AH425" i="1"/>
  <c r="AG425" i="1"/>
  <c r="AF425" i="1"/>
  <c r="AE425" i="1"/>
  <c r="AD425" i="1"/>
  <c r="AC425" i="1"/>
  <c r="AB425" i="1"/>
  <c r="AA425" i="1"/>
  <c r="W425" i="1"/>
  <c r="X425" i="1" s="1"/>
  <c r="Y425" i="1" s="1"/>
  <c r="V425" i="1"/>
  <c r="U425" i="1"/>
  <c r="T425" i="1"/>
  <c r="S425" i="1"/>
  <c r="R425" i="1"/>
  <c r="Q425" i="1"/>
  <c r="L425" i="1"/>
  <c r="M425" i="1" s="1"/>
  <c r="N425" i="1" s="1"/>
  <c r="K425" i="1"/>
  <c r="J425" i="1"/>
  <c r="I425" i="1"/>
  <c r="G425" i="1"/>
  <c r="H425" i="1" s="1"/>
  <c r="O425" i="1" s="1"/>
  <c r="P425" i="1" s="1"/>
  <c r="Z425" i="1" s="1"/>
  <c r="F425" i="1"/>
  <c r="E425" i="1"/>
  <c r="AK424" i="1"/>
  <c r="AJ424" i="1"/>
  <c r="AI424" i="1"/>
  <c r="AH424" i="1"/>
  <c r="AG424" i="1"/>
  <c r="AF424" i="1"/>
  <c r="AE424" i="1"/>
  <c r="AD424" i="1"/>
  <c r="AC424" i="1"/>
  <c r="AB424" i="1"/>
  <c r="AA424" i="1"/>
  <c r="V424" i="1"/>
  <c r="U424" i="1"/>
  <c r="T424" i="1"/>
  <c r="W424" i="1" s="1"/>
  <c r="X424" i="1" s="1"/>
  <c r="Y424" i="1" s="1"/>
  <c r="Q424" i="1"/>
  <c r="R424" i="1" s="1"/>
  <c r="S424" i="1" s="1"/>
  <c r="L424" i="1"/>
  <c r="M424" i="1" s="1"/>
  <c r="N424" i="1" s="1"/>
  <c r="I424" i="1"/>
  <c r="J424" i="1" s="1"/>
  <c r="K424" i="1" s="1"/>
  <c r="H424" i="1"/>
  <c r="G424" i="1"/>
  <c r="F424" i="1"/>
  <c r="E424" i="1"/>
  <c r="AK423" i="1"/>
  <c r="AJ423" i="1"/>
  <c r="AI423" i="1"/>
  <c r="AH423" i="1"/>
  <c r="AG423" i="1"/>
  <c r="AF423" i="1"/>
  <c r="AE423" i="1"/>
  <c r="AD423" i="1"/>
  <c r="AC423" i="1"/>
  <c r="AB423" i="1"/>
  <c r="AA423" i="1"/>
  <c r="V423" i="1"/>
  <c r="U423" i="1"/>
  <c r="T423" i="1"/>
  <c r="W423" i="1" s="1"/>
  <c r="X423" i="1" s="1"/>
  <c r="Y423" i="1" s="1"/>
  <c r="Q423" i="1"/>
  <c r="R423" i="1" s="1"/>
  <c r="S423" i="1" s="1"/>
  <c r="M423" i="1"/>
  <c r="N423" i="1" s="1"/>
  <c r="L423" i="1"/>
  <c r="I423" i="1"/>
  <c r="J423" i="1" s="1"/>
  <c r="K423" i="1" s="1"/>
  <c r="H423" i="1"/>
  <c r="F423" i="1"/>
  <c r="G423" i="1" s="1"/>
  <c r="E423" i="1"/>
  <c r="AK422" i="1"/>
  <c r="AJ422" i="1"/>
  <c r="AI422" i="1"/>
  <c r="AH422" i="1"/>
  <c r="AG422" i="1"/>
  <c r="AF422" i="1"/>
  <c r="AE422" i="1"/>
  <c r="AD422" i="1"/>
  <c r="AC422" i="1"/>
  <c r="AB422" i="1"/>
  <c r="AA422" i="1"/>
  <c r="W422" i="1"/>
  <c r="X422" i="1" s="1"/>
  <c r="Y422" i="1" s="1"/>
  <c r="V422" i="1"/>
  <c r="U422" i="1"/>
  <c r="T422" i="1"/>
  <c r="Q422" i="1"/>
  <c r="R422" i="1" s="1"/>
  <c r="S422" i="1" s="1"/>
  <c r="N422" i="1"/>
  <c r="M422" i="1"/>
  <c r="L422" i="1"/>
  <c r="J422" i="1"/>
  <c r="K422" i="1" s="1"/>
  <c r="I422" i="1"/>
  <c r="F422" i="1"/>
  <c r="G422" i="1" s="1"/>
  <c r="H422" i="1" s="1"/>
  <c r="E422" i="1"/>
  <c r="AK421" i="1"/>
  <c r="AJ421" i="1"/>
  <c r="AI421" i="1"/>
  <c r="AH421" i="1"/>
  <c r="AG421" i="1"/>
  <c r="AF421" i="1"/>
  <c r="AE421" i="1"/>
  <c r="AD421" i="1"/>
  <c r="AC421" i="1"/>
  <c r="AB421" i="1"/>
  <c r="AA421" i="1"/>
  <c r="V421" i="1"/>
  <c r="W421" i="1" s="1"/>
  <c r="X421" i="1" s="1"/>
  <c r="Y421" i="1" s="1"/>
  <c r="U421" i="1"/>
  <c r="T421" i="1"/>
  <c r="R421" i="1"/>
  <c r="S421" i="1" s="1"/>
  <c r="Q421" i="1"/>
  <c r="L421" i="1"/>
  <c r="M421" i="1" s="1"/>
  <c r="N421" i="1" s="1"/>
  <c r="J421" i="1"/>
  <c r="K421" i="1" s="1"/>
  <c r="I421" i="1"/>
  <c r="H421" i="1"/>
  <c r="O421" i="1" s="1"/>
  <c r="P421" i="1" s="1"/>
  <c r="Z421" i="1" s="1"/>
  <c r="F421" i="1"/>
  <c r="G421" i="1" s="1"/>
  <c r="E421" i="1"/>
  <c r="AK420" i="1"/>
  <c r="AJ420" i="1"/>
  <c r="AI420" i="1"/>
  <c r="AH420" i="1"/>
  <c r="AG420" i="1"/>
  <c r="AF420" i="1"/>
  <c r="AE420" i="1"/>
  <c r="AD420" i="1"/>
  <c r="AC420" i="1"/>
  <c r="AB420" i="1"/>
  <c r="AA420" i="1"/>
  <c r="X420" i="1"/>
  <c r="Y420" i="1" s="1"/>
  <c r="V420" i="1"/>
  <c r="U420" i="1"/>
  <c r="T420" i="1"/>
  <c r="W420" i="1" s="1"/>
  <c r="Q420" i="1"/>
  <c r="R420" i="1" s="1"/>
  <c r="S420" i="1" s="1"/>
  <c r="L420" i="1"/>
  <c r="M420" i="1" s="1"/>
  <c r="N420" i="1" s="1"/>
  <c r="I420" i="1"/>
  <c r="J420" i="1" s="1"/>
  <c r="K420" i="1" s="1"/>
  <c r="G420" i="1"/>
  <c r="H420" i="1" s="1"/>
  <c r="F420" i="1"/>
  <c r="E420" i="1"/>
  <c r="AK419" i="1"/>
  <c r="AJ419" i="1"/>
  <c r="AI419" i="1"/>
  <c r="AH419" i="1"/>
  <c r="AG419" i="1"/>
  <c r="AF419" i="1"/>
  <c r="AE419" i="1"/>
  <c r="AD419" i="1"/>
  <c r="AC419" i="1"/>
  <c r="AB419" i="1"/>
  <c r="AA419" i="1"/>
  <c r="V419" i="1"/>
  <c r="U419" i="1"/>
  <c r="T419" i="1"/>
  <c r="Q419" i="1"/>
  <c r="R419" i="1" s="1"/>
  <c r="S419" i="1" s="1"/>
  <c r="L419" i="1"/>
  <c r="M419" i="1" s="1"/>
  <c r="N419" i="1" s="1"/>
  <c r="J419" i="1"/>
  <c r="K419" i="1" s="1"/>
  <c r="I419" i="1"/>
  <c r="F419" i="1"/>
  <c r="G419" i="1" s="1"/>
  <c r="H419" i="1" s="1"/>
  <c r="E419" i="1"/>
  <c r="AK418" i="1"/>
  <c r="AJ418" i="1"/>
  <c r="AI418" i="1"/>
  <c r="AH418" i="1"/>
  <c r="AG418" i="1"/>
  <c r="AF418" i="1"/>
  <c r="AE418" i="1"/>
  <c r="AD418" i="1"/>
  <c r="AC418" i="1"/>
  <c r="AB418" i="1"/>
  <c r="AA418" i="1"/>
  <c r="V418" i="1"/>
  <c r="U418" i="1"/>
  <c r="W418" i="1" s="1"/>
  <c r="X418" i="1" s="1"/>
  <c r="Y418" i="1" s="1"/>
  <c r="T418" i="1"/>
  <c r="Q418" i="1"/>
  <c r="R418" i="1" s="1"/>
  <c r="S418" i="1" s="1"/>
  <c r="M418" i="1"/>
  <c r="N418" i="1" s="1"/>
  <c r="L418" i="1"/>
  <c r="I418" i="1"/>
  <c r="J418" i="1" s="1"/>
  <c r="K418" i="1" s="1"/>
  <c r="G418" i="1"/>
  <c r="H418" i="1" s="1"/>
  <c r="O418" i="1" s="1"/>
  <c r="P418" i="1" s="1"/>
  <c r="Z418" i="1" s="1"/>
  <c r="F418" i="1"/>
  <c r="E418" i="1"/>
  <c r="AK417" i="1"/>
  <c r="AJ417" i="1"/>
  <c r="AI417" i="1"/>
  <c r="AH417" i="1"/>
  <c r="AG417" i="1"/>
  <c r="AF417" i="1"/>
  <c r="AE417" i="1"/>
  <c r="AD417" i="1"/>
  <c r="AC417" i="1"/>
  <c r="AB417" i="1"/>
  <c r="AA417" i="1"/>
  <c r="W417" i="1"/>
  <c r="X417" i="1" s="1"/>
  <c r="Y417" i="1" s="1"/>
  <c r="V417" i="1"/>
  <c r="U417" i="1"/>
  <c r="T417" i="1"/>
  <c r="S417" i="1"/>
  <c r="Q417" i="1"/>
  <c r="R417" i="1" s="1"/>
  <c r="L417" i="1"/>
  <c r="M417" i="1" s="1"/>
  <c r="N417" i="1" s="1"/>
  <c r="K417" i="1"/>
  <c r="I417" i="1"/>
  <c r="J417" i="1" s="1"/>
  <c r="G417" i="1"/>
  <c r="H417" i="1" s="1"/>
  <c r="F417" i="1"/>
  <c r="E417" i="1"/>
  <c r="AK416" i="1"/>
  <c r="AJ416" i="1"/>
  <c r="AI416" i="1"/>
  <c r="AH416" i="1"/>
  <c r="AG416" i="1"/>
  <c r="AF416" i="1"/>
  <c r="AE416" i="1"/>
  <c r="AD416" i="1"/>
  <c r="AC416" i="1"/>
  <c r="AB416" i="1"/>
  <c r="AA416" i="1"/>
  <c r="X416" i="1"/>
  <c r="Y416" i="1" s="1"/>
  <c r="V416" i="1"/>
  <c r="U416" i="1"/>
  <c r="T416" i="1"/>
  <c r="W416" i="1" s="1"/>
  <c r="Q416" i="1"/>
  <c r="R416" i="1" s="1"/>
  <c r="S416" i="1" s="1"/>
  <c r="L416" i="1"/>
  <c r="M416" i="1" s="1"/>
  <c r="N416" i="1" s="1"/>
  <c r="I416" i="1"/>
  <c r="J416" i="1" s="1"/>
  <c r="K416" i="1" s="1"/>
  <c r="H416" i="1"/>
  <c r="O416" i="1" s="1"/>
  <c r="P416" i="1" s="1"/>
  <c r="Z416" i="1" s="1"/>
  <c r="F416" i="1"/>
  <c r="G416" i="1" s="1"/>
  <c r="E416" i="1"/>
  <c r="AK415" i="1"/>
  <c r="AJ415" i="1"/>
  <c r="AI415" i="1"/>
  <c r="AH415" i="1"/>
  <c r="AG415" i="1"/>
  <c r="AF415" i="1"/>
  <c r="AE415" i="1"/>
  <c r="AD415" i="1"/>
  <c r="AC415" i="1"/>
  <c r="AB415" i="1"/>
  <c r="AA415" i="1"/>
  <c r="V415" i="1"/>
  <c r="U415" i="1"/>
  <c r="W415" i="1" s="1"/>
  <c r="X415" i="1" s="1"/>
  <c r="Y415" i="1" s="1"/>
  <c r="T415" i="1"/>
  <c r="Q415" i="1"/>
  <c r="R415" i="1" s="1"/>
  <c r="S415" i="1" s="1"/>
  <c r="M415" i="1"/>
  <c r="N415" i="1" s="1"/>
  <c r="L415" i="1"/>
  <c r="I415" i="1"/>
  <c r="J415" i="1" s="1"/>
  <c r="K415" i="1" s="1"/>
  <c r="F415" i="1"/>
  <c r="G415" i="1" s="1"/>
  <c r="H415" i="1" s="1"/>
  <c r="O415" i="1" s="1"/>
  <c r="P415" i="1" s="1"/>
  <c r="E415" i="1"/>
  <c r="AK414" i="1"/>
  <c r="AJ414" i="1"/>
  <c r="AI414" i="1"/>
  <c r="AH414" i="1"/>
  <c r="AG414" i="1"/>
  <c r="AF414" i="1"/>
  <c r="AE414" i="1"/>
  <c r="AD414" i="1"/>
  <c r="AC414" i="1"/>
  <c r="AB414" i="1"/>
  <c r="AA414" i="1"/>
  <c r="V414" i="1"/>
  <c r="W414" i="1" s="1"/>
  <c r="X414" i="1" s="1"/>
  <c r="Y414" i="1" s="1"/>
  <c r="U414" i="1"/>
  <c r="T414" i="1"/>
  <c r="R414" i="1"/>
  <c r="S414" i="1" s="1"/>
  <c r="Q414" i="1"/>
  <c r="L414" i="1"/>
  <c r="M414" i="1" s="1"/>
  <c r="N414" i="1" s="1"/>
  <c r="J414" i="1"/>
  <c r="K414" i="1" s="1"/>
  <c r="I414" i="1"/>
  <c r="F414" i="1"/>
  <c r="G414" i="1" s="1"/>
  <c r="H414" i="1" s="1"/>
  <c r="E414" i="1"/>
  <c r="AK413" i="1"/>
  <c r="AJ413" i="1"/>
  <c r="AI413" i="1"/>
  <c r="AH413" i="1"/>
  <c r="AG413" i="1"/>
  <c r="AF413" i="1"/>
  <c r="AE413" i="1"/>
  <c r="AD413" i="1"/>
  <c r="AC413" i="1"/>
  <c r="AB413" i="1"/>
  <c r="AA413" i="1"/>
  <c r="W413" i="1"/>
  <c r="X413" i="1" s="1"/>
  <c r="Y413" i="1" s="1"/>
  <c r="V413" i="1"/>
  <c r="U413" i="1"/>
  <c r="T413" i="1"/>
  <c r="S413" i="1"/>
  <c r="Q413" i="1"/>
  <c r="R413" i="1" s="1"/>
  <c r="L413" i="1"/>
  <c r="M413" i="1" s="1"/>
  <c r="N413" i="1" s="1"/>
  <c r="K413" i="1"/>
  <c r="I413" i="1"/>
  <c r="J413" i="1" s="1"/>
  <c r="G413" i="1"/>
  <c r="H413" i="1" s="1"/>
  <c r="O413" i="1" s="1"/>
  <c r="P413" i="1" s="1"/>
  <c r="Z413" i="1" s="1"/>
  <c r="F413" i="1"/>
  <c r="E413" i="1"/>
  <c r="AK412" i="1"/>
  <c r="AJ412" i="1"/>
  <c r="AI412" i="1"/>
  <c r="AH412" i="1"/>
  <c r="AG412" i="1"/>
  <c r="AF412" i="1"/>
  <c r="AE412" i="1"/>
  <c r="AD412" i="1"/>
  <c r="AC412" i="1"/>
  <c r="AB412" i="1"/>
  <c r="AA412" i="1"/>
  <c r="X412" i="1"/>
  <c r="Y412" i="1" s="1"/>
  <c r="V412" i="1"/>
  <c r="U412" i="1"/>
  <c r="T412" i="1"/>
  <c r="W412" i="1" s="1"/>
  <c r="Q412" i="1"/>
  <c r="R412" i="1" s="1"/>
  <c r="S412" i="1" s="1"/>
  <c r="L412" i="1"/>
  <c r="M412" i="1" s="1"/>
  <c r="N412" i="1" s="1"/>
  <c r="I412" i="1"/>
  <c r="J412" i="1" s="1"/>
  <c r="K412" i="1" s="1"/>
  <c r="H412" i="1"/>
  <c r="F412" i="1"/>
  <c r="G412" i="1" s="1"/>
  <c r="E412" i="1"/>
  <c r="AK411" i="1"/>
  <c r="AJ411" i="1"/>
  <c r="AI411" i="1"/>
  <c r="AH411" i="1"/>
  <c r="AG411" i="1"/>
  <c r="AF411" i="1"/>
  <c r="AE411" i="1"/>
  <c r="AD411" i="1"/>
  <c r="AC411" i="1"/>
  <c r="AB411" i="1"/>
  <c r="AA411" i="1"/>
  <c r="Y411" i="1"/>
  <c r="V411" i="1"/>
  <c r="U411" i="1"/>
  <c r="W411" i="1" s="1"/>
  <c r="X411" i="1" s="1"/>
  <c r="T411" i="1"/>
  <c r="Q411" i="1"/>
  <c r="R411" i="1" s="1"/>
  <c r="S411" i="1" s="1"/>
  <c r="M411" i="1"/>
  <c r="N411" i="1" s="1"/>
  <c r="L411" i="1"/>
  <c r="I411" i="1"/>
  <c r="J411" i="1" s="1"/>
  <c r="K411" i="1" s="1"/>
  <c r="F411" i="1"/>
  <c r="G411" i="1" s="1"/>
  <c r="H411" i="1" s="1"/>
  <c r="O411" i="1" s="1"/>
  <c r="P411" i="1" s="1"/>
  <c r="Z411" i="1" s="1"/>
  <c r="E411" i="1"/>
  <c r="AK410" i="1"/>
  <c r="AJ410" i="1"/>
  <c r="AI410" i="1"/>
  <c r="AH410" i="1"/>
  <c r="AG410" i="1"/>
  <c r="AF410" i="1"/>
  <c r="AE410" i="1"/>
  <c r="AD410" i="1"/>
  <c r="AC410" i="1"/>
  <c r="AB410" i="1"/>
  <c r="AA410" i="1"/>
  <c r="V410" i="1"/>
  <c r="W410" i="1" s="1"/>
  <c r="X410" i="1" s="1"/>
  <c r="Y410" i="1" s="1"/>
  <c r="U410" i="1"/>
  <c r="T410" i="1"/>
  <c r="R410" i="1"/>
  <c r="S410" i="1" s="1"/>
  <c r="Q410" i="1"/>
  <c r="L410" i="1"/>
  <c r="M410" i="1" s="1"/>
  <c r="N410" i="1" s="1"/>
  <c r="J410" i="1"/>
  <c r="K410" i="1" s="1"/>
  <c r="I410" i="1"/>
  <c r="F410" i="1"/>
  <c r="G410" i="1" s="1"/>
  <c r="H410" i="1" s="1"/>
  <c r="E410" i="1"/>
  <c r="AK409" i="1"/>
  <c r="AJ409" i="1"/>
  <c r="AI409" i="1"/>
  <c r="AH409" i="1"/>
  <c r="AG409" i="1"/>
  <c r="AF409" i="1"/>
  <c r="AE409" i="1"/>
  <c r="AD409" i="1"/>
  <c r="AC409" i="1"/>
  <c r="AB409" i="1"/>
  <c r="AA409" i="1"/>
  <c r="W409" i="1"/>
  <c r="X409" i="1" s="1"/>
  <c r="Y409" i="1" s="1"/>
  <c r="V409" i="1"/>
  <c r="U409" i="1"/>
  <c r="T409" i="1"/>
  <c r="S409" i="1"/>
  <c r="Q409" i="1"/>
  <c r="R409" i="1" s="1"/>
  <c r="L409" i="1"/>
  <c r="M409" i="1" s="1"/>
  <c r="N409" i="1" s="1"/>
  <c r="I409" i="1"/>
  <c r="J409" i="1" s="1"/>
  <c r="K409" i="1" s="1"/>
  <c r="G409" i="1"/>
  <c r="H409" i="1" s="1"/>
  <c r="F409" i="1"/>
  <c r="E409" i="1"/>
  <c r="AK408" i="1"/>
  <c r="AJ408" i="1"/>
  <c r="AI408" i="1"/>
  <c r="AH408" i="1"/>
  <c r="AG408" i="1"/>
  <c r="AF408" i="1"/>
  <c r="AE408" i="1"/>
  <c r="AD408" i="1"/>
  <c r="AC408" i="1"/>
  <c r="AB408" i="1"/>
  <c r="AA408" i="1"/>
  <c r="V408" i="1"/>
  <c r="U408" i="1"/>
  <c r="T408" i="1"/>
  <c r="W408" i="1" s="1"/>
  <c r="X408" i="1" s="1"/>
  <c r="Y408" i="1" s="1"/>
  <c r="Q408" i="1"/>
  <c r="R408" i="1" s="1"/>
  <c r="S408" i="1" s="1"/>
  <c r="L408" i="1"/>
  <c r="M408" i="1" s="1"/>
  <c r="N408" i="1" s="1"/>
  <c r="I408" i="1"/>
  <c r="J408" i="1" s="1"/>
  <c r="K408" i="1" s="1"/>
  <c r="H408" i="1"/>
  <c r="F408" i="1"/>
  <c r="G408" i="1" s="1"/>
  <c r="E408" i="1"/>
  <c r="AK407" i="1"/>
  <c r="AJ407" i="1"/>
  <c r="AI407" i="1"/>
  <c r="AH407" i="1"/>
  <c r="AG407" i="1"/>
  <c r="AF407" i="1"/>
  <c r="AE407" i="1"/>
  <c r="AD407" i="1"/>
  <c r="AC407" i="1"/>
  <c r="AB407" i="1"/>
  <c r="AA407" i="1"/>
  <c r="V407" i="1"/>
  <c r="U407" i="1"/>
  <c r="T407" i="1"/>
  <c r="Q407" i="1"/>
  <c r="R407" i="1" s="1"/>
  <c r="S407" i="1" s="1"/>
  <c r="M407" i="1"/>
  <c r="N407" i="1" s="1"/>
  <c r="L407" i="1"/>
  <c r="J407" i="1"/>
  <c r="K407" i="1" s="1"/>
  <c r="I407" i="1"/>
  <c r="F407" i="1"/>
  <c r="G407" i="1" s="1"/>
  <c r="H407" i="1" s="1"/>
  <c r="E407" i="1"/>
  <c r="AK406" i="1"/>
  <c r="AJ406" i="1"/>
  <c r="AI406" i="1"/>
  <c r="AH406" i="1"/>
  <c r="AG406" i="1"/>
  <c r="AF406" i="1"/>
  <c r="AE406" i="1"/>
  <c r="AD406" i="1"/>
  <c r="AC406" i="1"/>
  <c r="AB406" i="1"/>
  <c r="AA406" i="1"/>
  <c r="W406" i="1"/>
  <c r="X406" i="1" s="1"/>
  <c r="Y406" i="1" s="1"/>
  <c r="V406" i="1"/>
  <c r="U406" i="1"/>
  <c r="T406" i="1"/>
  <c r="S406" i="1"/>
  <c r="R406" i="1"/>
  <c r="Q406" i="1"/>
  <c r="N406" i="1"/>
  <c r="L406" i="1"/>
  <c r="M406" i="1" s="1"/>
  <c r="K406" i="1"/>
  <c r="J406" i="1"/>
  <c r="I406" i="1"/>
  <c r="F406" i="1"/>
  <c r="G406" i="1" s="1"/>
  <c r="H406" i="1" s="1"/>
  <c r="O406" i="1" s="1"/>
  <c r="P406" i="1" s="1"/>
  <c r="Z406" i="1" s="1"/>
  <c r="E406" i="1"/>
  <c r="AK405" i="1"/>
  <c r="AJ405" i="1"/>
  <c r="AI405" i="1"/>
  <c r="AH405" i="1"/>
  <c r="AG405" i="1"/>
  <c r="AF405" i="1"/>
  <c r="AE405" i="1"/>
  <c r="AD405" i="1"/>
  <c r="AC405" i="1"/>
  <c r="AB405" i="1"/>
  <c r="AA405" i="1"/>
  <c r="W405" i="1"/>
  <c r="X405" i="1" s="1"/>
  <c r="Y405" i="1" s="1"/>
  <c r="V405" i="1"/>
  <c r="U405" i="1"/>
  <c r="T405" i="1"/>
  <c r="S405" i="1"/>
  <c r="Q405" i="1"/>
  <c r="R405" i="1" s="1"/>
  <c r="M405" i="1"/>
  <c r="N405" i="1" s="1"/>
  <c r="L405" i="1"/>
  <c r="K405" i="1"/>
  <c r="I405" i="1"/>
  <c r="J405" i="1" s="1"/>
  <c r="H405" i="1"/>
  <c r="O405" i="1" s="1"/>
  <c r="P405" i="1" s="1"/>
  <c r="Z405" i="1" s="1"/>
  <c r="G405" i="1"/>
  <c r="F405" i="1"/>
  <c r="E405" i="1"/>
  <c r="AK404" i="1"/>
  <c r="AJ404" i="1"/>
  <c r="AI404" i="1"/>
  <c r="AH404" i="1"/>
  <c r="AG404" i="1"/>
  <c r="AF404" i="1"/>
  <c r="AE404" i="1"/>
  <c r="AD404" i="1"/>
  <c r="AC404" i="1"/>
  <c r="AB404" i="1"/>
  <c r="AA404" i="1"/>
  <c r="Y404" i="1"/>
  <c r="V404" i="1"/>
  <c r="U404" i="1"/>
  <c r="T404" i="1"/>
  <c r="W404" i="1" s="1"/>
  <c r="X404" i="1" s="1"/>
  <c r="Q404" i="1"/>
  <c r="R404" i="1" s="1"/>
  <c r="S404" i="1" s="1"/>
  <c r="L404" i="1"/>
  <c r="M404" i="1" s="1"/>
  <c r="N404" i="1" s="1"/>
  <c r="I404" i="1"/>
  <c r="J404" i="1" s="1"/>
  <c r="K404" i="1" s="1"/>
  <c r="F404" i="1"/>
  <c r="G404" i="1" s="1"/>
  <c r="H404" i="1" s="1"/>
  <c r="E404" i="1"/>
  <c r="AK403" i="1"/>
  <c r="AJ403" i="1"/>
  <c r="AI403" i="1"/>
  <c r="AH403" i="1"/>
  <c r="AG403" i="1"/>
  <c r="AF403" i="1"/>
  <c r="AE403" i="1"/>
  <c r="AD403" i="1"/>
  <c r="AC403" i="1"/>
  <c r="AB403" i="1"/>
  <c r="AA403" i="1"/>
  <c r="V403" i="1"/>
  <c r="U403" i="1"/>
  <c r="W403" i="1" s="1"/>
  <c r="X403" i="1" s="1"/>
  <c r="Y403" i="1" s="1"/>
  <c r="T403" i="1"/>
  <c r="R403" i="1"/>
  <c r="S403" i="1" s="1"/>
  <c r="Q403" i="1"/>
  <c r="M403" i="1"/>
  <c r="N403" i="1" s="1"/>
  <c r="L403" i="1"/>
  <c r="K403" i="1"/>
  <c r="I403" i="1"/>
  <c r="J403" i="1" s="1"/>
  <c r="F403" i="1"/>
  <c r="G403" i="1" s="1"/>
  <c r="H403" i="1" s="1"/>
  <c r="O403" i="1" s="1"/>
  <c r="P403" i="1" s="1"/>
  <c r="Z403" i="1" s="1"/>
  <c r="E403" i="1"/>
  <c r="AK402" i="1"/>
  <c r="AJ402" i="1"/>
  <c r="AI402" i="1"/>
  <c r="AH402" i="1"/>
  <c r="AG402" i="1"/>
  <c r="AF402" i="1"/>
  <c r="AE402" i="1"/>
  <c r="AD402" i="1"/>
  <c r="AC402" i="1"/>
  <c r="AB402" i="1"/>
  <c r="AA402" i="1"/>
  <c r="V402" i="1"/>
  <c r="U402" i="1"/>
  <c r="T402" i="1"/>
  <c r="R402" i="1"/>
  <c r="S402" i="1" s="1"/>
  <c r="Q402" i="1"/>
  <c r="N402" i="1"/>
  <c r="L402" i="1"/>
  <c r="M402" i="1" s="1"/>
  <c r="J402" i="1"/>
  <c r="K402" i="1" s="1"/>
  <c r="I402" i="1"/>
  <c r="F402" i="1"/>
  <c r="G402" i="1" s="1"/>
  <c r="H402" i="1" s="1"/>
  <c r="E402" i="1"/>
  <c r="AK401" i="1"/>
  <c r="AJ401" i="1"/>
  <c r="AI401" i="1"/>
  <c r="AH401" i="1"/>
  <c r="AG401" i="1"/>
  <c r="AF401" i="1"/>
  <c r="AE401" i="1"/>
  <c r="AD401" i="1"/>
  <c r="AC401" i="1"/>
  <c r="AB401" i="1"/>
  <c r="AA401" i="1"/>
  <c r="W401" i="1"/>
  <c r="X401" i="1" s="1"/>
  <c r="Y401" i="1" s="1"/>
  <c r="V401" i="1"/>
  <c r="U401" i="1"/>
  <c r="T401" i="1"/>
  <c r="Q401" i="1"/>
  <c r="R401" i="1" s="1"/>
  <c r="S401" i="1" s="1"/>
  <c r="M401" i="1"/>
  <c r="N401" i="1" s="1"/>
  <c r="L401" i="1"/>
  <c r="K401" i="1"/>
  <c r="I401" i="1"/>
  <c r="J401" i="1" s="1"/>
  <c r="G401" i="1"/>
  <c r="H401" i="1" s="1"/>
  <c r="O401" i="1" s="1"/>
  <c r="P401" i="1" s="1"/>
  <c r="Z401" i="1" s="1"/>
  <c r="F401" i="1"/>
  <c r="E401" i="1"/>
  <c r="AK400" i="1"/>
  <c r="AJ400" i="1"/>
  <c r="AI400" i="1"/>
  <c r="AH400" i="1"/>
  <c r="AG400" i="1"/>
  <c r="AF400" i="1"/>
  <c r="AE400" i="1"/>
  <c r="AD400" i="1"/>
  <c r="AC400" i="1"/>
  <c r="AB400" i="1"/>
  <c r="AA400" i="1"/>
  <c r="X400" i="1"/>
  <c r="Y400" i="1" s="1"/>
  <c r="V400" i="1"/>
  <c r="U400" i="1"/>
  <c r="T400" i="1"/>
  <c r="W400" i="1" s="1"/>
  <c r="R400" i="1"/>
  <c r="S400" i="1" s="1"/>
  <c r="Q400" i="1"/>
  <c r="L400" i="1"/>
  <c r="M400" i="1" s="1"/>
  <c r="N400" i="1" s="1"/>
  <c r="J400" i="1"/>
  <c r="K400" i="1" s="1"/>
  <c r="I400" i="1"/>
  <c r="F400" i="1"/>
  <c r="G400" i="1" s="1"/>
  <c r="H400" i="1" s="1"/>
  <c r="O400" i="1" s="1"/>
  <c r="P400" i="1" s="1"/>
  <c r="Z400" i="1" s="1"/>
  <c r="E400" i="1"/>
  <c r="AK399" i="1"/>
  <c r="AJ399" i="1"/>
  <c r="AI399" i="1"/>
  <c r="AH399" i="1"/>
  <c r="AG399" i="1"/>
  <c r="AF399" i="1"/>
  <c r="AE399" i="1"/>
  <c r="AD399" i="1"/>
  <c r="AC399" i="1"/>
  <c r="AB399" i="1"/>
  <c r="AA399" i="1"/>
  <c r="Y399" i="1"/>
  <c r="V399" i="1"/>
  <c r="U399" i="1"/>
  <c r="W399" i="1" s="1"/>
  <c r="X399" i="1" s="1"/>
  <c r="T399" i="1"/>
  <c r="Q399" i="1"/>
  <c r="R399" i="1" s="1"/>
  <c r="S399" i="1" s="1"/>
  <c r="M399" i="1"/>
  <c r="N399" i="1" s="1"/>
  <c r="L399" i="1"/>
  <c r="I399" i="1"/>
  <c r="J399" i="1" s="1"/>
  <c r="K399" i="1" s="1"/>
  <c r="G399" i="1"/>
  <c r="H399" i="1" s="1"/>
  <c r="O399" i="1" s="1"/>
  <c r="P399" i="1" s="1"/>
  <c r="Z399" i="1" s="1"/>
  <c r="F399" i="1"/>
  <c r="E399" i="1"/>
  <c r="AK398" i="1"/>
  <c r="AJ398" i="1"/>
  <c r="AI398" i="1"/>
  <c r="AH398" i="1"/>
  <c r="AG398" i="1"/>
  <c r="AF398" i="1"/>
  <c r="AE398" i="1"/>
  <c r="AD398" i="1"/>
  <c r="AC398" i="1"/>
  <c r="AB398" i="1"/>
  <c r="AA398" i="1"/>
  <c r="V398" i="1"/>
  <c r="U398" i="1"/>
  <c r="T398" i="1"/>
  <c r="R398" i="1"/>
  <c r="S398" i="1" s="1"/>
  <c r="Q398" i="1"/>
  <c r="N398" i="1"/>
  <c r="L398" i="1"/>
  <c r="M398" i="1" s="1"/>
  <c r="J398" i="1"/>
  <c r="K398" i="1" s="1"/>
  <c r="I398" i="1"/>
  <c r="F398" i="1"/>
  <c r="G398" i="1" s="1"/>
  <c r="H398" i="1" s="1"/>
  <c r="O398" i="1" s="1"/>
  <c r="P398" i="1" s="1"/>
  <c r="E398" i="1"/>
  <c r="AK397" i="1"/>
  <c r="AJ397" i="1"/>
  <c r="AI397" i="1"/>
  <c r="AH397" i="1"/>
  <c r="AG397" i="1"/>
  <c r="AF397" i="1"/>
  <c r="AE397" i="1"/>
  <c r="AD397" i="1"/>
  <c r="AC397" i="1"/>
  <c r="AB397" i="1"/>
  <c r="AA397" i="1"/>
  <c r="W397" i="1"/>
  <c r="X397" i="1" s="1"/>
  <c r="Y397" i="1" s="1"/>
  <c r="V397" i="1"/>
  <c r="U397" i="1"/>
  <c r="T397" i="1"/>
  <c r="Q397" i="1"/>
  <c r="R397" i="1" s="1"/>
  <c r="S397" i="1" s="1"/>
  <c r="M397" i="1"/>
  <c r="N397" i="1" s="1"/>
  <c r="L397" i="1"/>
  <c r="I397" i="1"/>
  <c r="J397" i="1" s="1"/>
  <c r="K397" i="1" s="1"/>
  <c r="G397" i="1"/>
  <c r="H397" i="1" s="1"/>
  <c r="O397" i="1" s="1"/>
  <c r="P397" i="1" s="1"/>
  <c r="Z397" i="1" s="1"/>
  <c r="F397" i="1"/>
  <c r="E397" i="1"/>
  <c r="AK396" i="1"/>
  <c r="AJ396" i="1"/>
  <c r="AI396" i="1"/>
  <c r="AH396" i="1"/>
  <c r="AG396" i="1"/>
  <c r="AF396" i="1"/>
  <c r="AE396" i="1"/>
  <c r="AD396" i="1"/>
  <c r="AC396" i="1"/>
  <c r="AB396" i="1"/>
  <c r="AA396" i="1"/>
  <c r="X396" i="1"/>
  <c r="Y396" i="1" s="1"/>
  <c r="V396" i="1"/>
  <c r="U396" i="1"/>
  <c r="T396" i="1"/>
  <c r="W396" i="1" s="1"/>
  <c r="R396" i="1"/>
  <c r="S396" i="1" s="1"/>
  <c r="Q396" i="1"/>
  <c r="L396" i="1"/>
  <c r="M396" i="1" s="1"/>
  <c r="N396" i="1" s="1"/>
  <c r="J396" i="1"/>
  <c r="K396" i="1" s="1"/>
  <c r="I396" i="1"/>
  <c r="H396" i="1"/>
  <c r="O396" i="1" s="1"/>
  <c r="P396" i="1" s="1"/>
  <c r="Z396" i="1" s="1"/>
  <c r="F396" i="1"/>
  <c r="G396" i="1" s="1"/>
  <c r="E396" i="1"/>
  <c r="AK395" i="1"/>
  <c r="AJ395" i="1"/>
  <c r="AI395" i="1"/>
  <c r="AH395" i="1"/>
  <c r="AG395" i="1"/>
  <c r="AF395" i="1"/>
  <c r="AE395" i="1"/>
  <c r="AD395" i="1"/>
  <c r="AC395" i="1"/>
  <c r="AB395" i="1"/>
  <c r="AA395" i="1"/>
  <c r="V395" i="1"/>
  <c r="U395" i="1"/>
  <c r="W395" i="1" s="1"/>
  <c r="X395" i="1" s="1"/>
  <c r="Y395" i="1" s="1"/>
  <c r="T395" i="1"/>
  <c r="Q395" i="1"/>
  <c r="R395" i="1" s="1"/>
  <c r="S395" i="1" s="1"/>
  <c r="M395" i="1"/>
  <c r="N395" i="1" s="1"/>
  <c r="L395" i="1"/>
  <c r="I395" i="1"/>
  <c r="J395" i="1" s="1"/>
  <c r="K395" i="1" s="1"/>
  <c r="G395" i="1"/>
  <c r="H395" i="1" s="1"/>
  <c r="O395" i="1" s="1"/>
  <c r="P395" i="1" s="1"/>
  <c r="F395" i="1"/>
  <c r="E395" i="1"/>
  <c r="AK394" i="1"/>
  <c r="AJ394" i="1"/>
  <c r="AI394" i="1"/>
  <c r="AH394" i="1"/>
  <c r="AG394" i="1"/>
  <c r="AF394" i="1"/>
  <c r="AE394" i="1"/>
  <c r="AD394" i="1"/>
  <c r="AC394" i="1"/>
  <c r="AB394" i="1"/>
  <c r="AA394" i="1"/>
  <c r="V394" i="1"/>
  <c r="U394" i="1"/>
  <c r="T394" i="1"/>
  <c r="R394" i="1"/>
  <c r="S394" i="1" s="1"/>
  <c r="Q394" i="1"/>
  <c r="N394" i="1"/>
  <c r="L394" i="1"/>
  <c r="M394" i="1" s="1"/>
  <c r="J394" i="1"/>
  <c r="K394" i="1" s="1"/>
  <c r="I394" i="1"/>
  <c r="F394" i="1"/>
  <c r="G394" i="1" s="1"/>
  <c r="H394" i="1" s="1"/>
  <c r="E394" i="1"/>
  <c r="AK393" i="1"/>
  <c r="AJ393" i="1"/>
  <c r="AI393" i="1"/>
  <c r="AH393" i="1"/>
  <c r="AG393" i="1"/>
  <c r="AF393" i="1"/>
  <c r="AE393" i="1"/>
  <c r="AD393" i="1"/>
  <c r="AC393" i="1"/>
  <c r="AB393" i="1"/>
  <c r="AA393" i="1"/>
  <c r="W393" i="1"/>
  <c r="X393" i="1" s="1"/>
  <c r="Y393" i="1" s="1"/>
  <c r="V393" i="1"/>
  <c r="U393" i="1"/>
  <c r="T393" i="1"/>
  <c r="Q393" i="1"/>
  <c r="R393" i="1" s="1"/>
  <c r="S393" i="1" s="1"/>
  <c r="M393" i="1"/>
  <c r="N393" i="1" s="1"/>
  <c r="L393" i="1"/>
  <c r="K393" i="1"/>
  <c r="I393" i="1"/>
  <c r="J393" i="1" s="1"/>
  <c r="G393" i="1"/>
  <c r="H393" i="1" s="1"/>
  <c r="O393" i="1" s="1"/>
  <c r="P393" i="1" s="1"/>
  <c r="Z393" i="1" s="1"/>
  <c r="F393" i="1"/>
  <c r="E393" i="1"/>
  <c r="AK392" i="1"/>
  <c r="AJ392" i="1"/>
  <c r="AI392" i="1"/>
  <c r="AH392" i="1"/>
  <c r="AG392" i="1"/>
  <c r="AF392" i="1"/>
  <c r="AE392" i="1"/>
  <c r="AD392" i="1"/>
  <c r="AC392" i="1"/>
  <c r="AB392" i="1"/>
  <c r="AA392" i="1"/>
  <c r="X392" i="1"/>
  <c r="Y392" i="1" s="1"/>
  <c r="V392" i="1"/>
  <c r="U392" i="1"/>
  <c r="T392" i="1"/>
  <c r="W392" i="1" s="1"/>
  <c r="R392" i="1"/>
  <c r="S392" i="1" s="1"/>
  <c r="Q392" i="1"/>
  <c r="L392" i="1"/>
  <c r="M392" i="1" s="1"/>
  <c r="N392" i="1" s="1"/>
  <c r="J392" i="1"/>
  <c r="K392" i="1" s="1"/>
  <c r="I392" i="1"/>
  <c r="H392" i="1"/>
  <c r="F392" i="1"/>
  <c r="G392" i="1" s="1"/>
  <c r="E392" i="1"/>
  <c r="AK391" i="1"/>
  <c r="AJ391" i="1"/>
  <c r="AI391" i="1"/>
  <c r="AH391" i="1"/>
  <c r="AG391" i="1"/>
  <c r="AF391" i="1"/>
  <c r="AE391" i="1"/>
  <c r="AD391" i="1"/>
  <c r="AC391" i="1"/>
  <c r="AB391" i="1"/>
  <c r="AA391" i="1"/>
  <c r="Y391" i="1"/>
  <c r="V391" i="1"/>
  <c r="U391" i="1"/>
  <c r="W391" i="1" s="1"/>
  <c r="X391" i="1" s="1"/>
  <c r="T391" i="1"/>
  <c r="Q391" i="1"/>
  <c r="R391" i="1" s="1"/>
  <c r="S391" i="1" s="1"/>
  <c r="M391" i="1"/>
  <c r="N391" i="1" s="1"/>
  <c r="L391" i="1"/>
  <c r="I391" i="1"/>
  <c r="J391" i="1" s="1"/>
  <c r="K391" i="1" s="1"/>
  <c r="G391" i="1"/>
  <c r="H391" i="1" s="1"/>
  <c r="O391" i="1" s="1"/>
  <c r="P391" i="1" s="1"/>
  <c r="Z391" i="1" s="1"/>
  <c r="F391" i="1"/>
  <c r="E391" i="1"/>
  <c r="AK390" i="1"/>
  <c r="AJ390" i="1"/>
  <c r="AI390" i="1"/>
  <c r="AH390" i="1"/>
  <c r="AG390" i="1"/>
  <c r="AF390" i="1"/>
  <c r="AE390" i="1"/>
  <c r="AD390" i="1"/>
  <c r="AC390" i="1"/>
  <c r="AB390" i="1"/>
  <c r="AA390" i="1"/>
  <c r="V390" i="1"/>
  <c r="U390" i="1"/>
  <c r="T390" i="1"/>
  <c r="R390" i="1"/>
  <c r="S390" i="1" s="1"/>
  <c r="Q390" i="1"/>
  <c r="N390" i="1"/>
  <c r="L390" i="1"/>
  <c r="M390" i="1" s="1"/>
  <c r="J390" i="1"/>
  <c r="K390" i="1" s="1"/>
  <c r="I390" i="1"/>
  <c r="F390" i="1"/>
  <c r="G390" i="1" s="1"/>
  <c r="H390" i="1" s="1"/>
  <c r="O390" i="1" s="1"/>
  <c r="P390" i="1" s="1"/>
  <c r="E390" i="1"/>
  <c r="AK389" i="1"/>
  <c r="AJ389" i="1"/>
  <c r="AI389" i="1"/>
  <c r="AH389" i="1"/>
  <c r="AG389" i="1"/>
  <c r="AF389" i="1"/>
  <c r="AE389" i="1"/>
  <c r="AD389" i="1"/>
  <c r="AC389" i="1"/>
  <c r="AB389" i="1"/>
  <c r="AA389" i="1"/>
  <c r="W389" i="1"/>
  <c r="X389" i="1" s="1"/>
  <c r="Y389" i="1" s="1"/>
  <c r="V389" i="1"/>
  <c r="U389" i="1"/>
  <c r="T389" i="1"/>
  <c r="Q389" i="1"/>
  <c r="R389" i="1" s="1"/>
  <c r="S389" i="1" s="1"/>
  <c r="M389" i="1"/>
  <c r="N389" i="1" s="1"/>
  <c r="L389" i="1"/>
  <c r="K389" i="1"/>
  <c r="I389" i="1"/>
  <c r="J389" i="1" s="1"/>
  <c r="G389" i="1"/>
  <c r="H389" i="1" s="1"/>
  <c r="O389" i="1" s="1"/>
  <c r="P389" i="1" s="1"/>
  <c r="F389" i="1"/>
  <c r="E389" i="1"/>
  <c r="AK388" i="1"/>
  <c r="AJ388" i="1"/>
  <c r="AI388" i="1"/>
  <c r="AH388" i="1"/>
  <c r="AG388" i="1"/>
  <c r="AF388" i="1"/>
  <c r="AE388" i="1"/>
  <c r="AD388" i="1"/>
  <c r="AC388" i="1"/>
  <c r="AB388" i="1"/>
  <c r="AA388" i="1"/>
  <c r="X388" i="1"/>
  <c r="Y388" i="1" s="1"/>
  <c r="V388" i="1"/>
  <c r="U388" i="1"/>
  <c r="T388" i="1"/>
  <c r="W388" i="1" s="1"/>
  <c r="R388" i="1"/>
  <c r="S388" i="1" s="1"/>
  <c r="Q388" i="1"/>
  <c r="L388" i="1"/>
  <c r="M388" i="1" s="1"/>
  <c r="N388" i="1" s="1"/>
  <c r="J388" i="1"/>
  <c r="K388" i="1" s="1"/>
  <c r="I388" i="1"/>
  <c r="H388" i="1"/>
  <c r="O388" i="1" s="1"/>
  <c r="P388" i="1" s="1"/>
  <c r="Z388" i="1" s="1"/>
  <c r="F388" i="1"/>
  <c r="G388" i="1" s="1"/>
  <c r="E388" i="1"/>
  <c r="AK387" i="1"/>
  <c r="AJ387" i="1"/>
  <c r="AI387" i="1"/>
  <c r="AH387" i="1"/>
  <c r="AG387" i="1"/>
  <c r="AF387" i="1"/>
  <c r="AE387" i="1"/>
  <c r="AD387" i="1"/>
  <c r="AC387" i="1"/>
  <c r="AB387" i="1"/>
  <c r="AA387" i="1"/>
  <c r="V387" i="1"/>
  <c r="U387" i="1"/>
  <c r="W387" i="1" s="1"/>
  <c r="X387" i="1" s="1"/>
  <c r="Y387" i="1" s="1"/>
  <c r="T387" i="1"/>
  <c r="Q387" i="1"/>
  <c r="R387" i="1" s="1"/>
  <c r="S387" i="1" s="1"/>
  <c r="M387" i="1"/>
  <c r="N387" i="1" s="1"/>
  <c r="L387" i="1"/>
  <c r="I387" i="1"/>
  <c r="J387" i="1" s="1"/>
  <c r="K387" i="1" s="1"/>
  <c r="G387" i="1"/>
  <c r="H387" i="1" s="1"/>
  <c r="O387" i="1" s="1"/>
  <c r="P387" i="1" s="1"/>
  <c r="F387" i="1"/>
  <c r="E387" i="1"/>
  <c r="AK386" i="1"/>
  <c r="AJ386" i="1"/>
  <c r="AI386" i="1"/>
  <c r="AH386" i="1"/>
  <c r="AG386" i="1"/>
  <c r="AF386" i="1"/>
  <c r="AE386" i="1"/>
  <c r="AD386" i="1"/>
  <c r="AC386" i="1"/>
  <c r="AB386" i="1"/>
  <c r="AA386" i="1"/>
  <c r="V386" i="1"/>
  <c r="U386" i="1"/>
  <c r="T386" i="1"/>
  <c r="R386" i="1"/>
  <c r="S386" i="1" s="1"/>
  <c r="Q386" i="1"/>
  <c r="N386" i="1"/>
  <c r="L386" i="1"/>
  <c r="M386" i="1" s="1"/>
  <c r="J386" i="1"/>
  <c r="K386" i="1" s="1"/>
  <c r="I386" i="1"/>
  <c r="F386" i="1"/>
  <c r="G386" i="1" s="1"/>
  <c r="H386" i="1" s="1"/>
  <c r="E386" i="1"/>
  <c r="AK385" i="1"/>
  <c r="AJ385" i="1"/>
  <c r="AI385" i="1"/>
  <c r="AH385" i="1"/>
  <c r="AG385" i="1"/>
  <c r="AF385" i="1"/>
  <c r="AE385" i="1"/>
  <c r="AD385" i="1"/>
  <c r="AC385" i="1"/>
  <c r="AB385" i="1"/>
  <c r="AA385" i="1"/>
  <c r="W385" i="1"/>
  <c r="X385" i="1" s="1"/>
  <c r="Y385" i="1" s="1"/>
  <c r="V385" i="1"/>
  <c r="U385" i="1"/>
  <c r="T385" i="1"/>
  <c r="Q385" i="1"/>
  <c r="R385" i="1" s="1"/>
  <c r="S385" i="1" s="1"/>
  <c r="M385" i="1"/>
  <c r="N385" i="1" s="1"/>
  <c r="L385" i="1"/>
  <c r="K385" i="1"/>
  <c r="I385" i="1"/>
  <c r="J385" i="1" s="1"/>
  <c r="G385" i="1"/>
  <c r="H385" i="1" s="1"/>
  <c r="O385" i="1" s="1"/>
  <c r="P385" i="1" s="1"/>
  <c r="Z385" i="1" s="1"/>
  <c r="F385" i="1"/>
  <c r="E385" i="1"/>
  <c r="AK384" i="1"/>
  <c r="AJ384" i="1"/>
  <c r="AI384" i="1"/>
  <c r="AH384" i="1"/>
  <c r="AG384" i="1"/>
  <c r="AF384" i="1"/>
  <c r="AE384" i="1"/>
  <c r="AD384" i="1"/>
  <c r="AC384" i="1"/>
  <c r="AB384" i="1"/>
  <c r="AA384" i="1"/>
  <c r="X384" i="1"/>
  <c r="Y384" i="1" s="1"/>
  <c r="V384" i="1"/>
  <c r="U384" i="1"/>
  <c r="T384" i="1"/>
  <c r="W384" i="1" s="1"/>
  <c r="R384" i="1"/>
  <c r="S384" i="1" s="1"/>
  <c r="Q384" i="1"/>
  <c r="L384" i="1"/>
  <c r="M384" i="1" s="1"/>
  <c r="N384" i="1" s="1"/>
  <c r="J384" i="1"/>
  <c r="K384" i="1" s="1"/>
  <c r="I384" i="1"/>
  <c r="H384" i="1"/>
  <c r="F384" i="1"/>
  <c r="G384" i="1" s="1"/>
  <c r="E384" i="1"/>
  <c r="AK383" i="1"/>
  <c r="AJ383" i="1"/>
  <c r="AI383" i="1"/>
  <c r="AH383" i="1"/>
  <c r="AG383" i="1"/>
  <c r="AF383" i="1"/>
  <c r="AE383" i="1"/>
  <c r="AD383" i="1"/>
  <c r="AC383" i="1"/>
  <c r="AB383" i="1"/>
  <c r="AA383" i="1"/>
  <c r="Y383" i="1"/>
  <c r="V383" i="1"/>
  <c r="U383" i="1"/>
  <c r="W383" i="1" s="1"/>
  <c r="X383" i="1" s="1"/>
  <c r="T383" i="1"/>
  <c r="Q383" i="1"/>
  <c r="R383" i="1" s="1"/>
  <c r="S383" i="1" s="1"/>
  <c r="M383" i="1"/>
  <c r="N383" i="1" s="1"/>
  <c r="L383" i="1"/>
  <c r="I383" i="1"/>
  <c r="J383" i="1" s="1"/>
  <c r="K383" i="1" s="1"/>
  <c r="G383" i="1"/>
  <c r="H383" i="1" s="1"/>
  <c r="O383" i="1" s="1"/>
  <c r="P383" i="1" s="1"/>
  <c r="Z383" i="1" s="1"/>
  <c r="F383" i="1"/>
  <c r="E383" i="1"/>
  <c r="AK382" i="1"/>
  <c r="AJ382" i="1"/>
  <c r="AI382" i="1"/>
  <c r="AH382" i="1"/>
  <c r="AG382" i="1"/>
  <c r="AF382" i="1"/>
  <c r="AE382" i="1"/>
  <c r="AD382" i="1"/>
  <c r="AC382" i="1"/>
  <c r="AB382" i="1"/>
  <c r="AA382" i="1"/>
  <c r="V382" i="1"/>
  <c r="U382" i="1"/>
  <c r="T382" i="1"/>
  <c r="R382" i="1"/>
  <c r="S382" i="1" s="1"/>
  <c r="Q382" i="1"/>
  <c r="N382" i="1"/>
  <c r="L382" i="1"/>
  <c r="M382" i="1" s="1"/>
  <c r="J382" i="1"/>
  <c r="K382" i="1" s="1"/>
  <c r="I382" i="1"/>
  <c r="F382" i="1"/>
  <c r="G382" i="1" s="1"/>
  <c r="H382" i="1" s="1"/>
  <c r="O382" i="1" s="1"/>
  <c r="P382" i="1" s="1"/>
  <c r="E382" i="1"/>
  <c r="AK381" i="1"/>
  <c r="AJ381" i="1"/>
  <c r="AI381" i="1"/>
  <c r="AH381" i="1"/>
  <c r="AG381" i="1"/>
  <c r="AF381" i="1"/>
  <c r="AE381" i="1"/>
  <c r="AD381" i="1"/>
  <c r="AC381" i="1"/>
  <c r="AB381" i="1"/>
  <c r="AA381" i="1"/>
  <c r="W381" i="1"/>
  <c r="X381" i="1" s="1"/>
  <c r="Y381" i="1" s="1"/>
  <c r="V381" i="1"/>
  <c r="U381" i="1"/>
  <c r="T381" i="1"/>
  <c r="Q381" i="1"/>
  <c r="R381" i="1" s="1"/>
  <c r="S381" i="1" s="1"/>
  <c r="M381" i="1"/>
  <c r="N381" i="1" s="1"/>
  <c r="L381" i="1"/>
  <c r="K381" i="1"/>
  <c r="I381" i="1"/>
  <c r="J381" i="1" s="1"/>
  <c r="G381" i="1"/>
  <c r="H381" i="1" s="1"/>
  <c r="O381" i="1" s="1"/>
  <c r="P381" i="1" s="1"/>
  <c r="F381" i="1"/>
  <c r="E381" i="1"/>
  <c r="AK380" i="1"/>
  <c r="AJ380" i="1"/>
  <c r="AI380" i="1"/>
  <c r="AH380" i="1"/>
  <c r="AG380" i="1"/>
  <c r="AF380" i="1"/>
  <c r="AE380" i="1"/>
  <c r="AD380" i="1"/>
  <c r="AC380" i="1"/>
  <c r="AB380" i="1"/>
  <c r="AA380" i="1"/>
  <c r="X380" i="1"/>
  <c r="Y380" i="1" s="1"/>
  <c r="V380" i="1"/>
  <c r="U380" i="1"/>
  <c r="T380" i="1"/>
  <c r="W380" i="1" s="1"/>
  <c r="R380" i="1"/>
  <c r="S380" i="1" s="1"/>
  <c r="Q380" i="1"/>
  <c r="L380" i="1"/>
  <c r="M380" i="1" s="1"/>
  <c r="N380" i="1" s="1"/>
  <c r="J380" i="1"/>
  <c r="K380" i="1" s="1"/>
  <c r="I380" i="1"/>
  <c r="H380" i="1"/>
  <c r="O380" i="1" s="1"/>
  <c r="P380" i="1" s="1"/>
  <c r="Z380" i="1" s="1"/>
  <c r="F380" i="1"/>
  <c r="G380" i="1" s="1"/>
  <c r="E380" i="1"/>
  <c r="AK379" i="1"/>
  <c r="AJ379" i="1"/>
  <c r="AI379" i="1"/>
  <c r="AH379" i="1"/>
  <c r="AG379" i="1"/>
  <c r="AF379" i="1"/>
  <c r="AE379" i="1"/>
  <c r="AD379" i="1"/>
  <c r="AC379" i="1"/>
  <c r="AB379" i="1"/>
  <c r="AA379" i="1"/>
  <c r="V379" i="1"/>
  <c r="U379" i="1"/>
  <c r="W379" i="1" s="1"/>
  <c r="X379" i="1" s="1"/>
  <c r="Y379" i="1" s="1"/>
  <c r="T379" i="1"/>
  <c r="Q379" i="1"/>
  <c r="R379" i="1" s="1"/>
  <c r="S379" i="1" s="1"/>
  <c r="M379" i="1"/>
  <c r="N379" i="1" s="1"/>
  <c r="L379" i="1"/>
  <c r="I379" i="1"/>
  <c r="J379" i="1" s="1"/>
  <c r="K379" i="1" s="1"/>
  <c r="G379" i="1"/>
  <c r="H379" i="1" s="1"/>
  <c r="O379" i="1" s="1"/>
  <c r="P379" i="1" s="1"/>
  <c r="F379" i="1"/>
  <c r="E379" i="1"/>
  <c r="AK378" i="1"/>
  <c r="AJ378" i="1"/>
  <c r="AI378" i="1"/>
  <c r="AH378" i="1"/>
  <c r="AG378" i="1"/>
  <c r="AF378" i="1"/>
  <c r="AE378" i="1"/>
  <c r="AD378" i="1"/>
  <c r="AC378" i="1"/>
  <c r="AB378" i="1"/>
  <c r="AA378" i="1"/>
  <c r="V378" i="1"/>
  <c r="U378" i="1"/>
  <c r="T378" i="1"/>
  <c r="R378" i="1"/>
  <c r="S378" i="1" s="1"/>
  <c r="Q378" i="1"/>
  <c r="N378" i="1"/>
  <c r="L378" i="1"/>
  <c r="M378" i="1" s="1"/>
  <c r="J378" i="1"/>
  <c r="K378" i="1" s="1"/>
  <c r="I378" i="1"/>
  <c r="F378" i="1"/>
  <c r="G378" i="1" s="1"/>
  <c r="H378" i="1" s="1"/>
  <c r="E378" i="1"/>
  <c r="AK377" i="1"/>
  <c r="AJ377" i="1"/>
  <c r="AI377" i="1"/>
  <c r="AH377" i="1"/>
  <c r="AG377" i="1"/>
  <c r="AF377" i="1"/>
  <c r="AE377" i="1"/>
  <c r="AD377" i="1"/>
  <c r="AC377" i="1"/>
  <c r="AB377" i="1"/>
  <c r="AA377" i="1"/>
  <c r="W377" i="1"/>
  <c r="X377" i="1" s="1"/>
  <c r="Y377" i="1" s="1"/>
  <c r="V377" i="1"/>
  <c r="U377" i="1"/>
  <c r="T377" i="1"/>
  <c r="Q377" i="1"/>
  <c r="R377" i="1" s="1"/>
  <c r="S377" i="1" s="1"/>
  <c r="M377" i="1"/>
  <c r="N377" i="1" s="1"/>
  <c r="L377" i="1"/>
  <c r="K377" i="1"/>
  <c r="I377" i="1"/>
  <c r="J377" i="1" s="1"/>
  <c r="G377" i="1"/>
  <c r="H377" i="1" s="1"/>
  <c r="F377" i="1"/>
  <c r="E377" i="1"/>
  <c r="AK376" i="1"/>
  <c r="AJ376" i="1"/>
  <c r="AI376" i="1"/>
  <c r="AH376" i="1"/>
  <c r="AG376" i="1"/>
  <c r="AF376" i="1"/>
  <c r="AE376" i="1"/>
  <c r="AD376" i="1"/>
  <c r="AC376" i="1"/>
  <c r="AB376" i="1"/>
  <c r="AA376" i="1"/>
  <c r="X376" i="1"/>
  <c r="Y376" i="1" s="1"/>
  <c r="V376" i="1"/>
  <c r="U376" i="1"/>
  <c r="T376" i="1"/>
  <c r="W376" i="1" s="1"/>
  <c r="R376" i="1"/>
  <c r="S376" i="1" s="1"/>
  <c r="Q376" i="1"/>
  <c r="L376" i="1"/>
  <c r="M376" i="1" s="1"/>
  <c r="N376" i="1" s="1"/>
  <c r="J376" i="1"/>
  <c r="K376" i="1" s="1"/>
  <c r="I376" i="1"/>
  <c r="H376" i="1"/>
  <c r="F376" i="1"/>
  <c r="G376" i="1" s="1"/>
  <c r="E376" i="1"/>
  <c r="AK375" i="1"/>
  <c r="AJ375" i="1"/>
  <c r="AI375" i="1"/>
  <c r="AH375" i="1"/>
  <c r="AG375" i="1"/>
  <c r="AF375" i="1"/>
  <c r="AE375" i="1"/>
  <c r="AD375" i="1"/>
  <c r="AC375" i="1"/>
  <c r="AB375" i="1"/>
  <c r="AA375" i="1"/>
  <c r="Y375" i="1"/>
  <c r="V375" i="1"/>
  <c r="U375" i="1"/>
  <c r="W375" i="1" s="1"/>
  <c r="X375" i="1" s="1"/>
  <c r="T375" i="1"/>
  <c r="Q375" i="1"/>
  <c r="R375" i="1" s="1"/>
  <c r="S375" i="1" s="1"/>
  <c r="M375" i="1"/>
  <c r="N375" i="1" s="1"/>
  <c r="L375" i="1"/>
  <c r="I375" i="1"/>
  <c r="J375" i="1" s="1"/>
  <c r="K375" i="1" s="1"/>
  <c r="G375" i="1"/>
  <c r="H375" i="1" s="1"/>
  <c r="O375" i="1" s="1"/>
  <c r="P375" i="1" s="1"/>
  <c r="Z375" i="1" s="1"/>
  <c r="F375" i="1"/>
  <c r="E375" i="1"/>
  <c r="AK374" i="1"/>
  <c r="AJ374" i="1"/>
  <c r="AI374" i="1"/>
  <c r="AH374" i="1"/>
  <c r="AG374" i="1"/>
  <c r="AF374" i="1"/>
  <c r="AE374" i="1"/>
  <c r="AD374" i="1"/>
  <c r="AC374" i="1"/>
  <c r="AB374" i="1"/>
  <c r="AA374" i="1"/>
  <c r="V374" i="1"/>
  <c r="U374" i="1"/>
  <c r="T374" i="1"/>
  <c r="R374" i="1"/>
  <c r="S374" i="1" s="1"/>
  <c r="Q374" i="1"/>
  <c r="N374" i="1"/>
  <c r="L374" i="1"/>
  <c r="M374" i="1" s="1"/>
  <c r="J374" i="1"/>
  <c r="K374" i="1" s="1"/>
  <c r="I374" i="1"/>
  <c r="F374" i="1"/>
  <c r="G374" i="1" s="1"/>
  <c r="H374" i="1" s="1"/>
  <c r="O374" i="1" s="1"/>
  <c r="P374" i="1" s="1"/>
  <c r="E374" i="1"/>
  <c r="AK373" i="1"/>
  <c r="AJ373" i="1"/>
  <c r="AI373" i="1"/>
  <c r="AH373" i="1"/>
  <c r="AG373" i="1"/>
  <c r="AF373" i="1"/>
  <c r="AE373" i="1"/>
  <c r="AD373" i="1"/>
  <c r="AC373" i="1"/>
  <c r="AB373" i="1"/>
  <c r="AA373" i="1"/>
  <c r="W373" i="1"/>
  <c r="X373" i="1" s="1"/>
  <c r="Y373" i="1" s="1"/>
  <c r="V373" i="1"/>
  <c r="U373" i="1"/>
  <c r="T373" i="1"/>
  <c r="Q373" i="1"/>
  <c r="R373" i="1" s="1"/>
  <c r="S373" i="1" s="1"/>
  <c r="M373" i="1"/>
  <c r="N373" i="1" s="1"/>
  <c r="L373" i="1"/>
  <c r="K373" i="1"/>
  <c r="I373" i="1"/>
  <c r="J373" i="1" s="1"/>
  <c r="G373" i="1"/>
  <c r="H373" i="1" s="1"/>
  <c r="O373" i="1" s="1"/>
  <c r="P373" i="1" s="1"/>
  <c r="Z373" i="1" s="1"/>
  <c r="F373" i="1"/>
  <c r="E373" i="1"/>
  <c r="AK372" i="1"/>
  <c r="AJ372" i="1"/>
  <c r="AI372" i="1"/>
  <c r="AH372" i="1"/>
  <c r="AG372" i="1"/>
  <c r="AF372" i="1"/>
  <c r="AE372" i="1"/>
  <c r="AD372" i="1"/>
  <c r="AC372" i="1"/>
  <c r="AB372" i="1"/>
  <c r="AA372" i="1"/>
  <c r="X372" i="1"/>
  <c r="Y372" i="1" s="1"/>
  <c r="V372" i="1"/>
  <c r="U372" i="1"/>
  <c r="T372" i="1"/>
  <c r="W372" i="1" s="1"/>
  <c r="R372" i="1"/>
  <c r="S372" i="1" s="1"/>
  <c r="Q372" i="1"/>
  <c r="L372" i="1"/>
  <c r="M372" i="1" s="1"/>
  <c r="N372" i="1" s="1"/>
  <c r="J372" i="1"/>
  <c r="K372" i="1" s="1"/>
  <c r="I372" i="1"/>
  <c r="H372" i="1"/>
  <c r="O372" i="1" s="1"/>
  <c r="P372" i="1" s="1"/>
  <c r="Z372" i="1" s="1"/>
  <c r="F372" i="1"/>
  <c r="G372" i="1" s="1"/>
  <c r="E372" i="1"/>
  <c r="AK371" i="1"/>
  <c r="AJ371" i="1"/>
  <c r="AI371" i="1"/>
  <c r="AH371" i="1"/>
  <c r="AG371" i="1"/>
  <c r="AF371" i="1"/>
  <c r="AE371" i="1"/>
  <c r="AD371" i="1"/>
  <c r="AC371" i="1"/>
  <c r="AB371" i="1"/>
  <c r="AA371" i="1"/>
  <c r="V371" i="1"/>
  <c r="U371" i="1"/>
  <c r="W371" i="1" s="1"/>
  <c r="X371" i="1" s="1"/>
  <c r="Y371" i="1" s="1"/>
  <c r="T371" i="1"/>
  <c r="Q371" i="1"/>
  <c r="R371" i="1" s="1"/>
  <c r="S371" i="1" s="1"/>
  <c r="M371" i="1"/>
  <c r="N371" i="1" s="1"/>
  <c r="L371" i="1"/>
  <c r="I371" i="1"/>
  <c r="J371" i="1" s="1"/>
  <c r="K371" i="1" s="1"/>
  <c r="G371" i="1"/>
  <c r="H371" i="1" s="1"/>
  <c r="O371" i="1" s="1"/>
  <c r="P371" i="1" s="1"/>
  <c r="F371" i="1"/>
  <c r="E371" i="1"/>
  <c r="AK370" i="1"/>
  <c r="AJ370" i="1"/>
  <c r="AI370" i="1"/>
  <c r="AH370" i="1"/>
  <c r="AG370" i="1"/>
  <c r="AF370" i="1"/>
  <c r="AE370" i="1"/>
  <c r="AD370" i="1"/>
  <c r="AC370" i="1"/>
  <c r="AB370" i="1"/>
  <c r="AA370" i="1"/>
  <c r="V370" i="1"/>
  <c r="U370" i="1"/>
  <c r="T370" i="1"/>
  <c r="R370" i="1"/>
  <c r="S370" i="1" s="1"/>
  <c r="Q370" i="1"/>
  <c r="N370" i="1"/>
  <c r="L370" i="1"/>
  <c r="M370" i="1" s="1"/>
  <c r="J370" i="1"/>
  <c r="K370" i="1" s="1"/>
  <c r="I370" i="1"/>
  <c r="F370" i="1"/>
  <c r="G370" i="1" s="1"/>
  <c r="H370" i="1" s="1"/>
  <c r="E370" i="1"/>
  <c r="AK369" i="1"/>
  <c r="AJ369" i="1"/>
  <c r="AI369" i="1"/>
  <c r="AH369" i="1"/>
  <c r="AG369" i="1"/>
  <c r="AF369" i="1"/>
  <c r="AE369" i="1"/>
  <c r="AD369" i="1"/>
  <c r="AC369" i="1"/>
  <c r="AB369" i="1"/>
  <c r="AA369" i="1"/>
  <c r="W369" i="1"/>
  <c r="X369" i="1" s="1"/>
  <c r="Y369" i="1" s="1"/>
  <c r="V369" i="1"/>
  <c r="U369" i="1"/>
  <c r="T369" i="1"/>
  <c r="Q369" i="1"/>
  <c r="R369" i="1" s="1"/>
  <c r="S369" i="1" s="1"/>
  <c r="M369" i="1"/>
  <c r="N369" i="1" s="1"/>
  <c r="L369" i="1"/>
  <c r="K369" i="1"/>
  <c r="I369" i="1"/>
  <c r="J369" i="1" s="1"/>
  <c r="G369" i="1"/>
  <c r="H369" i="1" s="1"/>
  <c r="F369" i="1"/>
  <c r="E369" i="1"/>
  <c r="AK368" i="1"/>
  <c r="AJ368" i="1"/>
  <c r="AI368" i="1"/>
  <c r="AH368" i="1"/>
  <c r="AG368" i="1"/>
  <c r="AF368" i="1"/>
  <c r="AE368" i="1"/>
  <c r="AD368" i="1"/>
  <c r="AC368" i="1"/>
  <c r="AB368" i="1"/>
  <c r="AA368" i="1"/>
  <c r="X368" i="1"/>
  <c r="Y368" i="1" s="1"/>
  <c r="V368" i="1"/>
  <c r="U368" i="1"/>
  <c r="T368" i="1"/>
  <c r="W368" i="1" s="1"/>
  <c r="R368" i="1"/>
  <c r="S368" i="1" s="1"/>
  <c r="Q368" i="1"/>
  <c r="L368" i="1"/>
  <c r="M368" i="1" s="1"/>
  <c r="N368" i="1" s="1"/>
  <c r="J368" i="1"/>
  <c r="K368" i="1" s="1"/>
  <c r="I368" i="1"/>
  <c r="H368" i="1"/>
  <c r="F368" i="1"/>
  <c r="G368" i="1" s="1"/>
  <c r="E368" i="1"/>
  <c r="AK367" i="1"/>
  <c r="AJ367" i="1"/>
  <c r="AI367" i="1"/>
  <c r="AH367" i="1"/>
  <c r="AG367" i="1"/>
  <c r="AF367" i="1"/>
  <c r="AE367" i="1"/>
  <c r="AD367" i="1"/>
  <c r="AC367" i="1"/>
  <c r="AB367" i="1"/>
  <c r="AA367" i="1"/>
  <c r="Y367" i="1"/>
  <c r="V367" i="1"/>
  <c r="U367" i="1"/>
  <c r="W367" i="1" s="1"/>
  <c r="X367" i="1" s="1"/>
  <c r="T367" i="1"/>
  <c r="Q367" i="1"/>
  <c r="R367" i="1" s="1"/>
  <c r="S367" i="1" s="1"/>
  <c r="M367" i="1"/>
  <c r="N367" i="1" s="1"/>
  <c r="L367" i="1"/>
  <c r="I367" i="1"/>
  <c r="J367" i="1" s="1"/>
  <c r="K367" i="1" s="1"/>
  <c r="G367" i="1"/>
  <c r="H367" i="1" s="1"/>
  <c r="O367" i="1" s="1"/>
  <c r="P367" i="1" s="1"/>
  <c r="Z367" i="1" s="1"/>
  <c r="F367" i="1"/>
  <c r="E367" i="1"/>
  <c r="AK366" i="1"/>
  <c r="AJ366" i="1"/>
  <c r="AI366" i="1"/>
  <c r="AH366" i="1"/>
  <c r="AG366" i="1"/>
  <c r="AF366" i="1"/>
  <c r="AE366" i="1"/>
  <c r="AD366" i="1"/>
  <c r="AC366" i="1"/>
  <c r="AB366" i="1"/>
  <c r="AA366" i="1"/>
  <c r="V366" i="1"/>
  <c r="U366" i="1"/>
  <c r="T366" i="1"/>
  <c r="R366" i="1"/>
  <c r="S366" i="1" s="1"/>
  <c r="Q366" i="1"/>
  <c r="N366" i="1"/>
  <c r="L366" i="1"/>
  <c r="M366" i="1" s="1"/>
  <c r="J366" i="1"/>
  <c r="K366" i="1" s="1"/>
  <c r="I366" i="1"/>
  <c r="F366" i="1"/>
  <c r="G366" i="1" s="1"/>
  <c r="H366" i="1" s="1"/>
  <c r="O366" i="1" s="1"/>
  <c r="P366" i="1" s="1"/>
  <c r="E366" i="1"/>
  <c r="AK365" i="1"/>
  <c r="AJ365" i="1"/>
  <c r="AI365" i="1"/>
  <c r="AH365" i="1"/>
  <c r="AG365" i="1"/>
  <c r="AF365" i="1"/>
  <c r="AE365" i="1"/>
  <c r="AD365" i="1"/>
  <c r="AC365" i="1"/>
  <c r="AB365" i="1"/>
  <c r="AA365" i="1"/>
  <c r="W365" i="1"/>
  <c r="X365" i="1" s="1"/>
  <c r="Y365" i="1" s="1"/>
  <c r="V365" i="1"/>
  <c r="U365" i="1"/>
  <c r="T365" i="1"/>
  <c r="Q365" i="1"/>
  <c r="R365" i="1" s="1"/>
  <c r="S365" i="1" s="1"/>
  <c r="M365" i="1"/>
  <c r="N365" i="1" s="1"/>
  <c r="L365" i="1"/>
  <c r="K365" i="1"/>
  <c r="I365" i="1"/>
  <c r="J365" i="1" s="1"/>
  <c r="G365" i="1"/>
  <c r="H365" i="1" s="1"/>
  <c r="O365" i="1" s="1"/>
  <c r="P365" i="1" s="1"/>
  <c r="Z365" i="1" s="1"/>
  <c r="F365" i="1"/>
  <c r="E365" i="1"/>
  <c r="AK364" i="1"/>
  <c r="AJ364" i="1"/>
  <c r="AI364" i="1"/>
  <c r="AH364" i="1"/>
  <c r="AG364" i="1"/>
  <c r="AF364" i="1"/>
  <c r="AE364" i="1"/>
  <c r="AD364" i="1"/>
  <c r="AC364" i="1"/>
  <c r="AB364" i="1"/>
  <c r="AA364" i="1"/>
  <c r="V364" i="1"/>
  <c r="U364" i="1"/>
  <c r="T364" i="1"/>
  <c r="R364" i="1"/>
  <c r="S364" i="1" s="1"/>
  <c r="Q364" i="1"/>
  <c r="N364" i="1"/>
  <c r="L364" i="1"/>
  <c r="M364" i="1" s="1"/>
  <c r="J364" i="1"/>
  <c r="K364" i="1" s="1"/>
  <c r="I364" i="1"/>
  <c r="H364" i="1"/>
  <c r="F364" i="1"/>
  <c r="G364" i="1" s="1"/>
  <c r="E364" i="1"/>
  <c r="AK363" i="1"/>
  <c r="AJ363" i="1"/>
  <c r="AI363" i="1"/>
  <c r="AH363" i="1"/>
  <c r="AG363" i="1"/>
  <c r="AF363" i="1"/>
  <c r="AE363" i="1"/>
  <c r="AD363" i="1"/>
  <c r="AC363" i="1"/>
  <c r="AB363" i="1"/>
  <c r="AA363" i="1"/>
  <c r="V363" i="1"/>
  <c r="U363" i="1"/>
  <c r="W363" i="1" s="1"/>
  <c r="X363" i="1" s="1"/>
  <c r="Y363" i="1" s="1"/>
  <c r="T363" i="1"/>
  <c r="Q363" i="1"/>
  <c r="R363" i="1" s="1"/>
  <c r="S363" i="1" s="1"/>
  <c r="M363" i="1"/>
  <c r="N363" i="1" s="1"/>
  <c r="L363" i="1"/>
  <c r="I363" i="1"/>
  <c r="J363" i="1" s="1"/>
  <c r="K363" i="1" s="1"/>
  <c r="G363" i="1"/>
  <c r="H363" i="1" s="1"/>
  <c r="F363" i="1"/>
  <c r="E363" i="1"/>
  <c r="AK362" i="1"/>
  <c r="AJ362" i="1"/>
  <c r="AI362" i="1"/>
  <c r="AH362" i="1"/>
  <c r="AG362" i="1"/>
  <c r="AF362" i="1"/>
  <c r="AE362" i="1"/>
  <c r="AD362" i="1"/>
  <c r="AC362" i="1"/>
  <c r="AB362" i="1"/>
  <c r="AA362" i="1"/>
  <c r="W362" i="1"/>
  <c r="X362" i="1" s="1"/>
  <c r="Y362" i="1" s="1"/>
  <c r="V362" i="1"/>
  <c r="U362" i="1"/>
  <c r="T362" i="1"/>
  <c r="S362" i="1"/>
  <c r="R362" i="1"/>
  <c r="Q362" i="1"/>
  <c r="L362" i="1"/>
  <c r="M362" i="1" s="1"/>
  <c r="N362" i="1" s="1"/>
  <c r="J362" i="1"/>
  <c r="K362" i="1" s="1"/>
  <c r="I362" i="1"/>
  <c r="F362" i="1"/>
  <c r="G362" i="1" s="1"/>
  <c r="H362" i="1" s="1"/>
  <c r="O362" i="1" s="1"/>
  <c r="P362" i="1" s="1"/>
  <c r="Z362" i="1" s="1"/>
  <c r="E362" i="1"/>
  <c r="AK361" i="1"/>
  <c r="AJ361" i="1"/>
  <c r="AI361" i="1"/>
  <c r="AH361" i="1"/>
  <c r="AG361" i="1"/>
  <c r="AF361" i="1"/>
  <c r="AE361" i="1"/>
  <c r="AD361" i="1"/>
  <c r="AC361" i="1"/>
  <c r="AB361" i="1"/>
  <c r="AA361" i="1"/>
  <c r="V361" i="1"/>
  <c r="U361" i="1"/>
  <c r="T361" i="1"/>
  <c r="W361" i="1" s="1"/>
  <c r="X361" i="1" s="1"/>
  <c r="Y361" i="1" s="1"/>
  <c r="Q361" i="1"/>
  <c r="R361" i="1" s="1"/>
  <c r="S361" i="1" s="1"/>
  <c r="L361" i="1"/>
  <c r="M361" i="1" s="1"/>
  <c r="N361" i="1" s="1"/>
  <c r="I361" i="1"/>
  <c r="J361" i="1" s="1"/>
  <c r="K361" i="1" s="1"/>
  <c r="G361" i="1"/>
  <c r="H361" i="1" s="1"/>
  <c r="F361" i="1"/>
  <c r="E361" i="1"/>
  <c r="AK360" i="1"/>
  <c r="AJ360" i="1"/>
  <c r="AI360" i="1"/>
  <c r="AH360" i="1"/>
  <c r="AG360" i="1"/>
  <c r="AF360" i="1"/>
  <c r="AE360" i="1"/>
  <c r="AD360" i="1"/>
  <c r="AC360" i="1"/>
  <c r="AB360" i="1"/>
  <c r="AA360" i="1"/>
  <c r="V360" i="1"/>
  <c r="U360" i="1"/>
  <c r="T360" i="1"/>
  <c r="R360" i="1"/>
  <c r="S360" i="1" s="1"/>
  <c r="Q360" i="1"/>
  <c r="M360" i="1"/>
  <c r="N360" i="1" s="1"/>
  <c r="L360" i="1"/>
  <c r="I360" i="1"/>
  <c r="J360" i="1" s="1"/>
  <c r="K360" i="1" s="1"/>
  <c r="G360" i="1"/>
  <c r="H360" i="1" s="1"/>
  <c r="O360" i="1" s="1"/>
  <c r="P360" i="1" s="1"/>
  <c r="F360" i="1"/>
  <c r="E360" i="1"/>
  <c r="AK359" i="1"/>
  <c r="AJ359" i="1"/>
  <c r="AI359" i="1"/>
  <c r="AH359" i="1"/>
  <c r="AG359" i="1"/>
  <c r="AF359" i="1"/>
  <c r="AE359" i="1"/>
  <c r="AD359" i="1"/>
  <c r="AC359" i="1"/>
  <c r="AB359" i="1"/>
  <c r="AA359" i="1"/>
  <c r="V359" i="1"/>
  <c r="U359" i="1"/>
  <c r="T359" i="1"/>
  <c r="R359" i="1"/>
  <c r="S359" i="1" s="1"/>
  <c r="Q359" i="1"/>
  <c r="N359" i="1"/>
  <c r="L359" i="1"/>
  <c r="M359" i="1" s="1"/>
  <c r="J359" i="1"/>
  <c r="K359" i="1" s="1"/>
  <c r="I359" i="1"/>
  <c r="F359" i="1"/>
  <c r="G359" i="1" s="1"/>
  <c r="H359" i="1" s="1"/>
  <c r="O359" i="1" s="1"/>
  <c r="P359" i="1" s="1"/>
  <c r="E359" i="1"/>
  <c r="AK358" i="1"/>
  <c r="AJ358" i="1"/>
  <c r="AI358" i="1"/>
  <c r="AH358" i="1"/>
  <c r="AG358" i="1"/>
  <c r="AF358" i="1"/>
  <c r="AE358" i="1"/>
  <c r="AD358" i="1"/>
  <c r="AC358" i="1"/>
  <c r="AB358" i="1"/>
  <c r="AA358" i="1"/>
  <c r="W358" i="1"/>
  <c r="X358" i="1" s="1"/>
  <c r="Y358" i="1" s="1"/>
  <c r="V358" i="1"/>
  <c r="U358" i="1"/>
  <c r="T358" i="1"/>
  <c r="Q358" i="1"/>
  <c r="R358" i="1" s="1"/>
  <c r="S358" i="1" s="1"/>
  <c r="M358" i="1"/>
  <c r="N358" i="1" s="1"/>
  <c r="L358" i="1"/>
  <c r="I358" i="1"/>
  <c r="J358" i="1" s="1"/>
  <c r="K358" i="1" s="1"/>
  <c r="G358" i="1"/>
  <c r="H358" i="1" s="1"/>
  <c r="F358" i="1"/>
  <c r="E358" i="1"/>
  <c r="AK357" i="1"/>
  <c r="AJ357" i="1"/>
  <c r="AI357" i="1"/>
  <c r="AH357" i="1"/>
  <c r="AG357" i="1"/>
  <c r="AF357" i="1"/>
  <c r="AE357" i="1"/>
  <c r="AD357" i="1"/>
  <c r="AC357" i="1"/>
  <c r="AB357" i="1"/>
  <c r="AA357" i="1"/>
  <c r="X357" i="1"/>
  <c r="Y357" i="1" s="1"/>
  <c r="V357" i="1"/>
  <c r="U357" i="1"/>
  <c r="T357" i="1"/>
  <c r="W357" i="1" s="1"/>
  <c r="R357" i="1"/>
  <c r="S357" i="1" s="1"/>
  <c r="Q357" i="1"/>
  <c r="L357" i="1"/>
  <c r="M357" i="1" s="1"/>
  <c r="N357" i="1" s="1"/>
  <c r="J357" i="1"/>
  <c r="K357" i="1" s="1"/>
  <c r="I357" i="1"/>
  <c r="H357" i="1"/>
  <c r="O357" i="1" s="1"/>
  <c r="P357" i="1" s="1"/>
  <c r="Z357" i="1" s="1"/>
  <c r="F357" i="1"/>
  <c r="G357" i="1" s="1"/>
  <c r="E357" i="1"/>
  <c r="AK356" i="1"/>
  <c r="AJ356" i="1"/>
  <c r="AI356" i="1"/>
  <c r="AH356" i="1"/>
  <c r="AG356" i="1"/>
  <c r="AF356" i="1"/>
  <c r="AE356" i="1"/>
  <c r="AD356" i="1"/>
  <c r="AC356" i="1"/>
  <c r="AB356" i="1"/>
  <c r="AA356" i="1"/>
  <c r="V356" i="1"/>
  <c r="U356" i="1"/>
  <c r="W356" i="1" s="1"/>
  <c r="X356" i="1" s="1"/>
  <c r="Y356" i="1" s="1"/>
  <c r="T356" i="1"/>
  <c r="Q356" i="1"/>
  <c r="R356" i="1" s="1"/>
  <c r="S356" i="1" s="1"/>
  <c r="M356" i="1"/>
  <c r="N356" i="1" s="1"/>
  <c r="L356" i="1"/>
  <c r="I356" i="1"/>
  <c r="J356" i="1" s="1"/>
  <c r="K356" i="1" s="1"/>
  <c r="G356" i="1"/>
  <c r="H356" i="1" s="1"/>
  <c r="F356" i="1"/>
  <c r="E356" i="1"/>
  <c r="AK355" i="1"/>
  <c r="AJ355" i="1"/>
  <c r="AI355" i="1"/>
  <c r="AH355" i="1"/>
  <c r="AG355" i="1"/>
  <c r="AF355" i="1"/>
  <c r="AE355" i="1"/>
  <c r="AD355" i="1"/>
  <c r="AC355" i="1"/>
  <c r="AB355" i="1"/>
  <c r="AA355" i="1"/>
  <c r="V355" i="1"/>
  <c r="U355" i="1"/>
  <c r="T355" i="1"/>
  <c r="W355" i="1" s="1"/>
  <c r="X355" i="1" s="1"/>
  <c r="Y355" i="1" s="1"/>
  <c r="R355" i="1"/>
  <c r="S355" i="1" s="1"/>
  <c r="Q355" i="1"/>
  <c r="L355" i="1"/>
  <c r="M355" i="1" s="1"/>
  <c r="N355" i="1" s="1"/>
  <c r="J355" i="1"/>
  <c r="K355" i="1" s="1"/>
  <c r="I355" i="1"/>
  <c r="F355" i="1"/>
  <c r="G355" i="1" s="1"/>
  <c r="H355" i="1" s="1"/>
  <c r="E355" i="1"/>
  <c r="AK354" i="1"/>
  <c r="AJ354" i="1"/>
  <c r="AI354" i="1"/>
  <c r="AH354" i="1"/>
  <c r="AG354" i="1"/>
  <c r="AF354" i="1"/>
  <c r="AE354" i="1"/>
  <c r="AD354" i="1"/>
  <c r="AC354" i="1"/>
  <c r="AB354" i="1"/>
  <c r="AA354" i="1"/>
  <c r="W354" i="1"/>
  <c r="X354" i="1" s="1"/>
  <c r="Y354" i="1" s="1"/>
  <c r="V354" i="1"/>
  <c r="U354" i="1"/>
  <c r="T354" i="1"/>
  <c r="Q354" i="1"/>
  <c r="R354" i="1" s="1"/>
  <c r="S354" i="1" s="1"/>
  <c r="M354" i="1"/>
  <c r="N354" i="1" s="1"/>
  <c r="L354" i="1"/>
  <c r="K354" i="1"/>
  <c r="I354" i="1"/>
  <c r="J354" i="1" s="1"/>
  <c r="G354" i="1"/>
  <c r="H354" i="1" s="1"/>
  <c r="O354" i="1" s="1"/>
  <c r="P354" i="1" s="1"/>
  <c r="Z354" i="1" s="1"/>
  <c r="F354" i="1"/>
  <c r="E354" i="1"/>
  <c r="AK353" i="1"/>
  <c r="AJ353" i="1"/>
  <c r="AI353" i="1"/>
  <c r="AH353" i="1"/>
  <c r="AG353" i="1"/>
  <c r="AF353" i="1"/>
  <c r="AE353" i="1"/>
  <c r="AD353" i="1"/>
  <c r="AC353" i="1"/>
  <c r="AB353" i="1"/>
  <c r="AA353" i="1"/>
  <c r="X353" i="1"/>
  <c r="Y353" i="1" s="1"/>
  <c r="V353" i="1"/>
  <c r="U353" i="1"/>
  <c r="T353" i="1"/>
  <c r="W353" i="1" s="1"/>
  <c r="R353" i="1"/>
  <c r="S353" i="1" s="1"/>
  <c r="Q353" i="1"/>
  <c r="L353" i="1"/>
  <c r="M353" i="1" s="1"/>
  <c r="N353" i="1" s="1"/>
  <c r="J353" i="1"/>
  <c r="K353" i="1" s="1"/>
  <c r="I353" i="1"/>
  <c r="F353" i="1"/>
  <c r="G353" i="1" s="1"/>
  <c r="H353" i="1" s="1"/>
  <c r="E353" i="1"/>
  <c r="AK352" i="1"/>
  <c r="AJ352" i="1"/>
  <c r="AI352" i="1"/>
  <c r="AH352" i="1"/>
  <c r="AG352" i="1"/>
  <c r="AF352" i="1"/>
  <c r="AE352" i="1"/>
  <c r="AD352" i="1"/>
  <c r="AC352" i="1"/>
  <c r="AB352" i="1"/>
  <c r="AA352" i="1"/>
  <c r="Y352" i="1"/>
  <c r="V352" i="1"/>
  <c r="U352" i="1"/>
  <c r="W352" i="1" s="1"/>
  <c r="X352" i="1" s="1"/>
  <c r="T352" i="1"/>
  <c r="Q352" i="1"/>
  <c r="R352" i="1" s="1"/>
  <c r="S352" i="1" s="1"/>
  <c r="M352" i="1"/>
  <c r="N352" i="1" s="1"/>
  <c r="L352" i="1"/>
  <c r="I352" i="1"/>
  <c r="J352" i="1" s="1"/>
  <c r="K352" i="1" s="1"/>
  <c r="G352" i="1"/>
  <c r="H352" i="1" s="1"/>
  <c r="O352" i="1" s="1"/>
  <c r="P352" i="1" s="1"/>
  <c r="F352" i="1"/>
  <c r="E352" i="1"/>
  <c r="AK351" i="1"/>
  <c r="AJ351" i="1"/>
  <c r="AI351" i="1"/>
  <c r="AH351" i="1"/>
  <c r="AG351" i="1"/>
  <c r="AF351" i="1"/>
  <c r="AE351" i="1"/>
  <c r="AD351" i="1"/>
  <c r="AC351" i="1"/>
  <c r="AB351" i="1"/>
  <c r="AA351" i="1"/>
  <c r="V351" i="1"/>
  <c r="U351" i="1"/>
  <c r="T351" i="1"/>
  <c r="R351" i="1"/>
  <c r="S351" i="1" s="1"/>
  <c r="Q351" i="1"/>
  <c r="N351" i="1"/>
  <c r="L351" i="1"/>
  <c r="M351" i="1" s="1"/>
  <c r="J351" i="1"/>
  <c r="K351" i="1" s="1"/>
  <c r="I351" i="1"/>
  <c r="F351" i="1"/>
  <c r="G351" i="1" s="1"/>
  <c r="H351" i="1" s="1"/>
  <c r="O351" i="1" s="1"/>
  <c r="P351" i="1" s="1"/>
  <c r="E351" i="1"/>
  <c r="AK350" i="1"/>
  <c r="AJ350" i="1"/>
  <c r="AI350" i="1"/>
  <c r="AH350" i="1"/>
  <c r="AG350" i="1"/>
  <c r="AF350" i="1"/>
  <c r="AE350" i="1"/>
  <c r="AD350" i="1"/>
  <c r="AC350" i="1"/>
  <c r="AB350" i="1"/>
  <c r="AA350" i="1"/>
  <c r="W350" i="1"/>
  <c r="X350" i="1" s="1"/>
  <c r="Y350" i="1" s="1"/>
  <c r="V350" i="1"/>
  <c r="U350" i="1"/>
  <c r="T350" i="1"/>
  <c r="Q350" i="1"/>
  <c r="R350" i="1" s="1"/>
  <c r="S350" i="1" s="1"/>
  <c r="M350" i="1"/>
  <c r="N350" i="1" s="1"/>
  <c r="L350" i="1"/>
  <c r="I350" i="1"/>
  <c r="J350" i="1" s="1"/>
  <c r="K350" i="1" s="1"/>
  <c r="G350" i="1"/>
  <c r="H350" i="1" s="1"/>
  <c r="O350" i="1" s="1"/>
  <c r="P350" i="1" s="1"/>
  <c r="Z350" i="1" s="1"/>
  <c r="F350" i="1"/>
  <c r="E350" i="1"/>
  <c r="AK349" i="1"/>
  <c r="AJ349" i="1"/>
  <c r="AI349" i="1"/>
  <c r="AH349" i="1"/>
  <c r="AG349" i="1"/>
  <c r="AF349" i="1"/>
  <c r="AE349" i="1"/>
  <c r="AD349" i="1"/>
  <c r="AC349" i="1"/>
  <c r="AB349" i="1"/>
  <c r="AA349" i="1"/>
  <c r="X349" i="1"/>
  <c r="Y349" i="1" s="1"/>
  <c r="V349" i="1"/>
  <c r="U349" i="1"/>
  <c r="T349" i="1"/>
  <c r="W349" i="1" s="1"/>
  <c r="R349" i="1"/>
  <c r="S349" i="1" s="1"/>
  <c r="Q349" i="1"/>
  <c r="L349" i="1"/>
  <c r="M349" i="1" s="1"/>
  <c r="N349" i="1" s="1"/>
  <c r="J349" i="1"/>
  <c r="K349" i="1" s="1"/>
  <c r="I349" i="1"/>
  <c r="H349" i="1"/>
  <c r="O349" i="1" s="1"/>
  <c r="P349" i="1" s="1"/>
  <c r="Z349" i="1" s="1"/>
  <c r="F349" i="1"/>
  <c r="G349" i="1" s="1"/>
  <c r="E349" i="1"/>
  <c r="AK348" i="1"/>
  <c r="AJ348" i="1"/>
  <c r="AI348" i="1"/>
  <c r="AH348" i="1"/>
  <c r="AG348" i="1"/>
  <c r="AF348" i="1"/>
  <c r="AE348" i="1"/>
  <c r="AD348" i="1"/>
  <c r="AC348" i="1"/>
  <c r="AB348" i="1"/>
  <c r="AA348" i="1"/>
  <c r="V348" i="1"/>
  <c r="U348" i="1"/>
  <c r="W348" i="1" s="1"/>
  <c r="X348" i="1" s="1"/>
  <c r="Y348" i="1" s="1"/>
  <c r="T348" i="1"/>
  <c r="Q348" i="1"/>
  <c r="R348" i="1" s="1"/>
  <c r="S348" i="1" s="1"/>
  <c r="M348" i="1"/>
  <c r="N348" i="1" s="1"/>
  <c r="L348" i="1"/>
  <c r="I348" i="1"/>
  <c r="J348" i="1" s="1"/>
  <c r="K348" i="1" s="1"/>
  <c r="G348" i="1"/>
  <c r="H348" i="1" s="1"/>
  <c r="F348" i="1"/>
  <c r="E348" i="1"/>
  <c r="AK347" i="1"/>
  <c r="AJ347" i="1"/>
  <c r="AI347" i="1"/>
  <c r="AH347" i="1"/>
  <c r="AG347" i="1"/>
  <c r="AF347" i="1"/>
  <c r="AE347" i="1"/>
  <c r="AD347" i="1"/>
  <c r="AC347" i="1"/>
  <c r="AB347" i="1"/>
  <c r="AA347" i="1"/>
  <c r="V347" i="1"/>
  <c r="U347" i="1"/>
  <c r="T347" i="1"/>
  <c r="W347" i="1" s="1"/>
  <c r="X347" i="1" s="1"/>
  <c r="Y347" i="1" s="1"/>
  <c r="R347" i="1"/>
  <c r="S347" i="1" s="1"/>
  <c r="Q347" i="1"/>
  <c r="L347" i="1"/>
  <c r="M347" i="1" s="1"/>
  <c r="N347" i="1" s="1"/>
  <c r="J347" i="1"/>
  <c r="K347" i="1" s="1"/>
  <c r="I347" i="1"/>
  <c r="F347" i="1"/>
  <c r="G347" i="1" s="1"/>
  <c r="H347" i="1" s="1"/>
  <c r="E347" i="1"/>
  <c r="AK346" i="1"/>
  <c r="AJ346" i="1"/>
  <c r="AI346" i="1"/>
  <c r="AH346" i="1"/>
  <c r="AG346" i="1"/>
  <c r="AF346" i="1"/>
  <c r="AE346" i="1"/>
  <c r="AD346" i="1"/>
  <c r="AC346" i="1"/>
  <c r="AB346" i="1"/>
  <c r="AA346" i="1"/>
  <c r="W346" i="1"/>
  <c r="X346" i="1" s="1"/>
  <c r="Y346" i="1" s="1"/>
  <c r="V346" i="1"/>
  <c r="U346" i="1"/>
  <c r="T346" i="1"/>
  <c r="Q346" i="1"/>
  <c r="R346" i="1" s="1"/>
  <c r="S346" i="1" s="1"/>
  <c r="M346" i="1"/>
  <c r="N346" i="1" s="1"/>
  <c r="L346" i="1"/>
  <c r="K346" i="1"/>
  <c r="I346" i="1"/>
  <c r="J346" i="1" s="1"/>
  <c r="G346" i="1"/>
  <c r="H346" i="1" s="1"/>
  <c r="F346" i="1"/>
  <c r="E346" i="1"/>
  <c r="AK345" i="1"/>
  <c r="AJ345" i="1"/>
  <c r="AI345" i="1"/>
  <c r="AH345" i="1"/>
  <c r="AG345" i="1"/>
  <c r="AF345" i="1"/>
  <c r="AE345" i="1"/>
  <c r="AD345" i="1"/>
  <c r="AC345" i="1"/>
  <c r="AB345" i="1"/>
  <c r="AA345" i="1"/>
  <c r="X345" i="1"/>
  <c r="Y345" i="1" s="1"/>
  <c r="V345" i="1"/>
  <c r="U345" i="1"/>
  <c r="T345" i="1"/>
  <c r="W345" i="1" s="1"/>
  <c r="R345" i="1"/>
  <c r="S345" i="1" s="1"/>
  <c r="Q345" i="1"/>
  <c r="L345" i="1"/>
  <c r="M345" i="1" s="1"/>
  <c r="N345" i="1" s="1"/>
  <c r="J345" i="1"/>
  <c r="K345" i="1" s="1"/>
  <c r="I345" i="1"/>
  <c r="F345" i="1"/>
  <c r="G345" i="1" s="1"/>
  <c r="H345" i="1" s="1"/>
  <c r="O345" i="1" s="1"/>
  <c r="P345" i="1" s="1"/>
  <c r="E345" i="1"/>
  <c r="AK344" i="1"/>
  <c r="AJ344" i="1"/>
  <c r="AI344" i="1"/>
  <c r="AH344" i="1"/>
  <c r="AG344" i="1"/>
  <c r="AF344" i="1"/>
  <c r="AE344" i="1"/>
  <c r="AD344" i="1"/>
  <c r="AC344" i="1"/>
  <c r="AB344" i="1"/>
  <c r="AA344" i="1"/>
  <c r="Y344" i="1"/>
  <c r="V344" i="1"/>
  <c r="U344" i="1"/>
  <c r="W344" i="1" s="1"/>
  <c r="X344" i="1" s="1"/>
  <c r="T344" i="1"/>
  <c r="Q344" i="1"/>
  <c r="R344" i="1" s="1"/>
  <c r="S344" i="1" s="1"/>
  <c r="M344" i="1"/>
  <c r="N344" i="1" s="1"/>
  <c r="L344" i="1"/>
  <c r="I344" i="1"/>
  <c r="J344" i="1" s="1"/>
  <c r="K344" i="1" s="1"/>
  <c r="G344" i="1"/>
  <c r="H344" i="1" s="1"/>
  <c r="O344" i="1" s="1"/>
  <c r="P344" i="1" s="1"/>
  <c r="Z344" i="1" s="1"/>
  <c r="F344" i="1"/>
  <c r="E344" i="1"/>
  <c r="AK343" i="1"/>
  <c r="AJ343" i="1"/>
  <c r="AI343" i="1"/>
  <c r="AH343" i="1"/>
  <c r="AG343" i="1"/>
  <c r="AF343" i="1"/>
  <c r="AE343" i="1"/>
  <c r="AD343" i="1"/>
  <c r="AC343" i="1"/>
  <c r="AB343" i="1"/>
  <c r="AA343" i="1"/>
  <c r="V343" i="1"/>
  <c r="U343" i="1"/>
  <c r="T343" i="1"/>
  <c r="R343" i="1"/>
  <c r="S343" i="1" s="1"/>
  <c r="Q343" i="1"/>
  <c r="N343" i="1"/>
  <c r="L343" i="1"/>
  <c r="M343" i="1" s="1"/>
  <c r="J343" i="1"/>
  <c r="K343" i="1" s="1"/>
  <c r="I343" i="1"/>
  <c r="F343" i="1"/>
  <c r="G343" i="1" s="1"/>
  <c r="H343" i="1" s="1"/>
  <c r="O343" i="1" s="1"/>
  <c r="P343" i="1" s="1"/>
  <c r="E343" i="1"/>
  <c r="AK342" i="1"/>
  <c r="AJ342" i="1"/>
  <c r="AI342" i="1"/>
  <c r="AH342" i="1"/>
  <c r="AG342" i="1"/>
  <c r="AF342" i="1"/>
  <c r="AE342" i="1"/>
  <c r="AD342" i="1"/>
  <c r="AC342" i="1"/>
  <c r="AB342" i="1"/>
  <c r="AA342" i="1"/>
  <c r="W342" i="1"/>
  <c r="X342" i="1" s="1"/>
  <c r="Y342" i="1" s="1"/>
  <c r="V342" i="1"/>
  <c r="U342" i="1"/>
  <c r="T342" i="1"/>
  <c r="Q342" i="1"/>
  <c r="R342" i="1" s="1"/>
  <c r="S342" i="1" s="1"/>
  <c r="M342" i="1"/>
  <c r="N342" i="1" s="1"/>
  <c r="L342" i="1"/>
  <c r="I342" i="1"/>
  <c r="J342" i="1" s="1"/>
  <c r="K342" i="1" s="1"/>
  <c r="G342" i="1"/>
  <c r="H342" i="1" s="1"/>
  <c r="F342" i="1"/>
  <c r="E342" i="1"/>
  <c r="AK341" i="1"/>
  <c r="AJ341" i="1"/>
  <c r="AI341" i="1"/>
  <c r="AH341" i="1"/>
  <c r="AG341" i="1"/>
  <c r="AF341" i="1"/>
  <c r="AE341" i="1"/>
  <c r="AD341" i="1"/>
  <c r="AC341" i="1"/>
  <c r="AB341" i="1"/>
  <c r="AA341" i="1"/>
  <c r="X341" i="1"/>
  <c r="Y341" i="1" s="1"/>
  <c r="V341" i="1"/>
  <c r="U341" i="1"/>
  <c r="T341" i="1"/>
  <c r="W341" i="1" s="1"/>
  <c r="R341" i="1"/>
  <c r="S341" i="1" s="1"/>
  <c r="Q341" i="1"/>
  <c r="L341" i="1"/>
  <c r="M341" i="1" s="1"/>
  <c r="N341" i="1" s="1"/>
  <c r="J341" i="1"/>
  <c r="K341" i="1" s="1"/>
  <c r="I341" i="1"/>
  <c r="H341" i="1"/>
  <c r="O341" i="1" s="1"/>
  <c r="P341" i="1" s="1"/>
  <c r="Z341" i="1" s="1"/>
  <c r="F341" i="1"/>
  <c r="G341" i="1" s="1"/>
  <c r="E341" i="1"/>
  <c r="AK340" i="1"/>
  <c r="AJ340" i="1"/>
  <c r="AI340" i="1"/>
  <c r="AH340" i="1"/>
  <c r="AG340" i="1"/>
  <c r="AF340" i="1"/>
  <c r="AE340" i="1"/>
  <c r="AD340" i="1"/>
  <c r="AC340" i="1"/>
  <c r="AB340" i="1"/>
  <c r="AA340" i="1"/>
  <c r="V340" i="1"/>
  <c r="U340" i="1"/>
  <c r="W340" i="1" s="1"/>
  <c r="X340" i="1" s="1"/>
  <c r="Y340" i="1" s="1"/>
  <c r="T340" i="1"/>
  <c r="Q340" i="1"/>
  <c r="R340" i="1" s="1"/>
  <c r="S340" i="1" s="1"/>
  <c r="M340" i="1"/>
  <c r="N340" i="1" s="1"/>
  <c r="L340" i="1"/>
  <c r="I340" i="1"/>
  <c r="J340" i="1" s="1"/>
  <c r="K340" i="1" s="1"/>
  <c r="G340" i="1"/>
  <c r="H340" i="1" s="1"/>
  <c r="F340" i="1"/>
  <c r="E340" i="1"/>
  <c r="AK339" i="1"/>
  <c r="AJ339" i="1"/>
  <c r="AI339" i="1"/>
  <c r="AH339" i="1"/>
  <c r="AG339" i="1"/>
  <c r="AF339" i="1"/>
  <c r="AE339" i="1"/>
  <c r="AD339" i="1"/>
  <c r="AC339" i="1"/>
  <c r="AB339" i="1"/>
  <c r="AA339" i="1"/>
  <c r="V339" i="1"/>
  <c r="U339" i="1"/>
  <c r="T339" i="1"/>
  <c r="W339" i="1" s="1"/>
  <c r="X339" i="1" s="1"/>
  <c r="Y339" i="1" s="1"/>
  <c r="R339" i="1"/>
  <c r="S339" i="1" s="1"/>
  <c r="Q339" i="1"/>
  <c r="L339" i="1"/>
  <c r="M339" i="1" s="1"/>
  <c r="N339" i="1" s="1"/>
  <c r="J339" i="1"/>
  <c r="K339" i="1" s="1"/>
  <c r="I339" i="1"/>
  <c r="F339" i="1"/>
  <c r="G339" i="1" s="1"/>
  <c r="H339" i="1" s="1"/>
  <c r="E339" i="1"/>
  <c r="AK338" i="1"/>
  <c r="AJ338" i="1"/>
  <c r="AI338" i="1"/>
  <c r="AH338" i="1"/>
  <c r="AG338" i="1"/>
  <c r="AF338" i="1"/>
  <c r="AE338" i="1"/>
  <c r="AD338" i="1"/>
  <c r="AC338" i="1"/>
  <c r="AB338" i="1"/>
  <c r="AA338" i="1"/>
  <c r="W338" i="1"/>
  <c r="X338" i="1" s="1"/>
  <c r="Y338" i="1" s="1"/>
  <c r="V338" i="1"/>
  <c r="U338" i="1"/>
  <c r="T338" i="1"/>
  <c r="Q338" i="1"/>
  <c r="R338" i="1" s="1"/>
  <c r="S338" i="1" s="1"/>
  <c r="M338" i="1"/>
  <c r="N338" i="1" s="1"/>
  <c r="L338" i="1"/>
  <c r="K338" i="1"/>
  <c r="I338" i="1"/>
  <c r="J338" i="1" s="1"/>
  <c r="G338" i="1"/>
  <c r="H338" i="1" s="1"/>
  <c r="O338" i="1" s="1"/>
  <c r="P338" i="1" s="1"/>
  <c r="Z338" i="1" s="1"/>
  <c r="F338" i="1"/>
  <c r="E338" i="1"/>
  <c r="AK337" i="1"/>
  <c r="AJ337" i="1"/>
  <c r="AI337" i="1"/>
  <c r="AH337" i="1"/>
  <c r="AG337" i="1"/>
  <c r="AF337" i="1"/>
  <c r="AE337" i="1"/>
  <c r="AD337" i="1"/>
  <c r="AC337" i="1"/>
  <c r="AB337" i="1"/>
  <c r="AA337" i="1"/>
  <c r="X337" i="1"/>
  <c r="Y337" i="1" s="1"/>
  <c r="V337" i="1"/>
  <c r="U337" i="1"/>
  <c r="T337" i="1"/>
  <c r="W337" i="1" s="1"/>
  <c r="R337" i="1"/>
  <c r="S337" i="1" s="1"/>
  <c r="Q337" i="1"/>
  <c r="L337" i="1"/>
  <c r="M337" i="1" s="1"/>
  <c r="N337" i="1" s="1"/>
  <c r="J337" i="1"/>
  <c r="K337" i="1" s="1"/>
  <c r="I337" i="1"/>
  <c r="F337" i="1"/>
  <c r="G337" i="1" s="1"/>
  <c r="H337" i="1" s="1"/>
  <c r="E337" i="1"/>
  <c r="AK336" i="1"/>
  <c r="AJ336" i="1"/>
  <c r="AI336" i="1"/>
  <c r="AH336" i="1"/>
  <c r="AG336" i="1"/>
  <c r="AF336" i="1"/>
  <c r="AE336" i="1"/>
  <c r="AD336" i="1"/>
  <c r="AC336" i="1"/>
  <c r="AB336" i="1"/>
  <c r="AA336" i="1"/>
  <c r="Y336" i="1"/>
  <c r="V336" i="1"/>
  <c r="U336" i="1"/>
  <c r="W336" i="1" s="1"/>
  <c r="X336" i="1" s="1"/>
  <c r="T336" i="1"/>
  <c r="Q336" i="1"/>
  <c r="R336" i="1" s="1"/>
  <c r="S336" i="1" s="1"/>
  <c r="M336" i="1"/>
  <c r="N336" i="1" s="1"/>
  <c r="L336" i="1"/>
  <c r="I336" i="1"/>
  <c r="J336" i="1" s="1"/>
  <c r="K336" i="1" s="1"/>
  <c r="G336" i="1"/>
  <c r="H336" i="1" s="1"/>
  <c r="O336" i="1" s="1"/>
  <c r="P336" i="1" s="1"/>
  <c r="Z336" i="1" s="1"/>
  <c r="F336" i="1"/>
  <c r="E336" i="1"/>
  <c r="AK335" i="1"/>
  <c r="AJ335" i="1"/>
  <c r="AI335" i="1"/>
  <c r="AH335" i="1"/>
  <c r="AG335" i="1"/>
  <c r="AF335" i="1"/>
  <c r="AE335" i="1"/>
  <c r="AD335" i="1"/>
  <c r="AC335" i="1"/>
  <c r="AB335" i="1"/>
  <c r="AA335" i="1"/>
  <c r="V335" i="1"/>
  <c r="U335" i="1"/>
  <c r="T335" i="1"/>
  <c r="R335" i="1"/>
  <c r="S335" i="1" s="1"/>
  <c r="Q335" i="1"/>
  <c r="N335" i="1"/>
  <c r="L335" i="1"/>
  <c r="M335" i="1" s="1"/>
  <c r="J335" i="1"/>
  <c r="K335" i="1" s="1"/>
  <c r="I335" i="1"/>
  <c r="F335" i="1"/>
  <c r="G335" i="1" s="1"/>
  <c r="H335" i="1" s="1"/>
  <c r="O335" i="1" s="1"/>
  <c r="P335" i="1" s="1"/>
  <c r="E335" i="1"/>
  <c r="AK334" i="1"/>
  <c r="AJ334" i="1"/>
  <c r="AI334" i="1"/>
  <c r="AH334" i="1"/>
  <c r="AG334" i="1"/>
  <c r="AF334" i="1"/>
  <c r="AE334" i="1"/>
  <c r="AD334" i="1"/>
  <c r="AC334" i="1"/>
  <c r="AB334" i="1"/>
  <c r="AA334" i="1"/>
  <c r="W334" i="1"/>
  <c r="X334" i="1" s="1"/>
  <c r="Y334" i="1" s="1"/>
  <c r="V334" i="1"/>
  <c r="U334" i="1"/>
  <c r="T334" i="1"/>
  <c r="Q334" i="1"/>
  <c r="R334" i="1" s="1"/>
  <c r="S334" i="1" s="1"/>
  <c r="M334" i="1"/>
  <c r="N334" i="1" s="1"/>
  <c r="L334" i="1"/>
  <c r="I334" i="1"/>
  <c r="J334" i="1" s="1"/>
  <c r="K334" i="1" s="1"/>
  <c r="G334" i="1"/>
  <c r="H334" i="1" s="1"/>
  <c r="O334" i="1" s="1"/>
  <c r="P334" i="1" s="1"/>
  <c r="Z334" i="1" s="1"/>
  <c r="F334" i="1"/>
  <c r="E334" i="1"/>
  <c r="AK333" i="1"/>
  <c r="AJ333" i="1"/>
  <c r="AI333" i="1"/>
  <c r="AH333" i="1"/>
  <c r="AG333" i="1"/>
  <c r="AF333" i="1"/>
  <c r="AE333" i="1"/>
  <c r="AD333" i="1"/>
  <c r="AC333" i="1"/>
  <c r="AB333" i="1"/>
  <c r="AA333" i="1"/>
  <c r="X333" i="1"/>
  <c r="Y333" i="1" s="1"/>
  <c r="V333" i="1"/>
  <c r="U333" i="1"/>
  <c r="T333" i="1"/>
  <c r="W333" i="1" s="1"/>
  <c r="R333" i="1"/>
  <c r="S333" i="1" s="1"/>
  <c r="Q333" i="1"/>
  <c r="L333" i="1"/>
  <c r="M333" i="1" s="1"/>
  <c r="N333" i="1" s="1"/>
  <c r="J333" i="1"/>
  <c r="K333" i="1" s="1"/>
  <c r="I333" i="1"/>
  <c r="H333" i="1"/>
  <c r="O333" i="1" s="1"/>
  <c r="P333" i="1" s="1"/>
  <c r="Z333" i="1" s="1"/>
  <c r="F333" i="1"/>
  <c r="G333" i="1" s="1"/>
  <c r="E333" i="1"/>
  <c r="AK332" i="1"/>
  <c r="AJ332" i="1"/>
  <c r="AI332" i="1"/>
  <c r="AH332" i="1"/>
  <c r="AG332" i="1"/>
  <c r="AF332" i="1"/>
  <c r="AE332" i="1"/>
  <c r="AD332" i="1"/>
  <c r="AC332" i="1"/>
  <c r="AB332" i="1"/>
  <c r="AA332" i="1"/>
  <c r="V332" i="1"/>
  <c r="U332" i="1"/>
  <c r="W332" i="1" s="1"/>
  <c r="X332" i="1" s="1"/>
  <c r="Y332" i="1" s="1"/>
  <c r="T332" i="1"/>
  <c r="Q332" i="1"/>
  <c r="R332" i="1" s="1"/>
  <c r="S332" i="1" s="1"/>
  <c r="M332" i="1"/>
  <c r="N332" i="1" s="1"/>
  <c r="L332" i="1"/>
  <c r="I332" i="1"/>
  <c r="J332" i="1" s="1"/>
  <c r="K332" i="1" s="1"/>
  <c r="G332" i="1"/>
  <c r="H332" i="1" s="1"/>
  <c r="F332" i="1"/>
  <c r="E332" i="1"/>
  <c r="AK331" i="1"/>
  <c r="AJ331" i="1"/>
  <c r="AI331" i="1"/>
  <c r="AH331" i="1"/>
  <c r="AG331" i="1"/>
  <c r="AF331" i="1"/>
  <c r="AE331" i="1"/>
  <c r="AD331" i="1"/>
  <c r="AC331" i="1"/>
  <c r="AB331" i="1"/>
  <c r="AA331" i="1"/>
  <c r="V331" i="1"/>
  <c r="U331" i="1"/>
  <c r="T331" i="1"/>
  <c r="W331" i="1" s="1"/>
  <c r="X331" i="1" s="1"/>
  <c r="Y331" i="1" s="1"/>
  <c r="R331" i="1"/>
  <c r="S331" i="1" s="1"/>
  <c r="Q331" i="1"/>
  <c r="L331" i="1"/>
  <c r="M331" i="1" s="1"/>
  <c r="N331" i="1" s="1"/>
  <c r="J331" i="1"/>
  <c r="K331" i="1" s="1"/>
  <c r="I331" i="1"/>
  <c r="F331" i="1"/>
  <c r="G331" i="1" s="1"/>
  <c r="H331" i="1" s="1"/>
  <c r="E331" i="1"/>
  <c r="AK330" i="1"/>
  <c r="AJ330" i="1"/>
  <c r="AI330" i="1"/>
  <c r="AH330" i="1"/>
  <c r="AG330" i="1"/>
  <c r="AF330" i="1"/>
  <c r="AE330" i="1"/>
  <c r="AD330" i="1"/>
  <c r="AC330" i="1"/>
  <c r="AB330" i="1"/>
  <c r="AA330" i="1"/>
  <c r="W330" i="1"/>
  <c r="X330" i="1" s="1"/>
  <c r="Y330" i="1" s="1"/>
  <c r="V330" i="1"/>
  <c r="U330" i="1"/>
  <c r="T330" i="1"/>
  <c r="Q330" i="1"/>
  <c r="R330" i="1" s="1"/>
  <c r="S330" i="1" s="1"/>
  <c r="M330" i="1"/>
  <c r="N330" i="1" s="1"/>
  <c r="L330" i="1"/>
  <c r="K330" i="1"/>
  <c r="I330" i="1"/>
  <c r="J330" i="1" s="1"/>
  <c r="G330" i="1"/>
  <c r="H330" i="1" s="1"/>
  <c r="F330" i="1"/>
  <c r="E330" i="1"/>
  <c r="AK329" i="1"/>
  <c r="AJ329" i="1"/>
  <c r="AI329" i="1"/>
  <c r="AH329" i="1"/>
  <c r="AG329" i="1"/>
  <c r="AF329" i="1"/>
  <c r="AE329" i="1"/>
  <c r="AD329" i="1"/>
  <c r="AC329" i="1"/>
  <c r="AB329" i="1"/>
  <c r="AA329" i="1"/>
  <c r="X329" i="1"/>
  <c r="Y329" i="1" s="1"/>
  <c r="V329" i="1"/>
  <c r="U329" i="1"/>
  <c r="T329" i="1"/>
  <c r="W329" i="1" s="1"/>
  <c r="R329" i="1"/>
  <c r="S329" i="1" s="1"/>
  <c r="Q329" i="1"/>
  <c r="L329" i="1"/>
  <c r="M329" i="1" s="1"/>
  <c r="N329" i="1" s="1"/>
  <c r="J329" i="1"/>
  <c r="K329" i="1" s="1"/>
  <c r="I329" i="1"/>
  <c r="F329" i="1"/>
  <c r="G329" i="1" s="1"/>
  <c r="H329" i="1" s="1"/>
  <c r="O329" i="1" s="1"/>
  <c r="P329" i="1" s="1"/>
  <c r="E329" i="1"/>
  <c r="AK328" i="1"/>
  <c r="AJ328" i="1"/>
  <c r="AI328" i="1"/>
  <c r="AH328" i="1"/>
  <c r="AG328" i="1"/>
  <c r="AF328" i="1"/>
  <c r="AE328" i="1"/>
  <c r="AD328" i="1"/>
  <c r="AC328" i="1"/>
  <c r="AB328" i="1"/>
  <c r="AA328" i="1"/>
  <c r="Y328" i="1"/>
  <c r="V328" i="1"/>
  <c r="U328" i="1"/>
  <c r="W328" i="1" s="1"/>
  <c r="X328" i="1" s="1"/>
  <c r="T328" i="1"/>
  <c r="Q328" i="1"/>
  <c r="R328" i="1" s="1"/>
  <c r="S328" i="1" s="1"/>
  <c r="M328" i="1"/>
  <c r="N328" i="1" s="1"/>
  <c r="L328" i="1"/>
  <c r="I328" i="1"/>
  <c r="J328" i="1" s="1"/>
  <c r="K328" i="1" s="1"/>
  <c r="G328" i="1"/>
  <c r="H328" i="1" s="1"/>
  <c r="O328" i="1" s="1"/>
  <c r="P328" i="1" s="1"/>
  <c r="Z328" i="1" s="1"/>
  <c r="F328" i="1"/>
  <c r="E328" i="1"/>
  <c r="AK327" i="1"/>
  <c r="AJ327" i="1"/>
  <c r="AI327" i="1"/>
  <c r="AH327" i="1"/>
  <c r="AG327" i="1"/>
  <c r="AF327" i="1"/>
  <c r="AE327" i="1"/>
  <c r="AD327" i="1"/>
  <c r="AC327" i="1"/>
  <c r="AB327" i="1"/>
  <c r="AA327" i="1"/>
  <c r="V327" i="1"/>
  <c r="U327" i="1"/>
  <c r="T327" i="1"/>
  <c r="R327" i="1"/>
  <c r="S327" i="1" s="1"/>
  <c r="Q327" i="1"/>
  <c r="N327" i="1"/>
  <c r="L327" i="1"/>
  <c r="M327" i="1" s="1"/>
  <c r="J327" i="1"/>
  <c r="K327" i="1" s="1"/>
  <c r="I327" i="1"/>
  <c r="F327" i="1"/>
  <c r="G327" i="1" s="1"/>
  <c r="H327" i="1" s="1"/>
  <c r="O327" i="1" s="1"/>
  <c r="P327" i="1" s="1"/>
  <c r="E327" i="1"/>
  <c r="AK326" i="1"/>
  <c r="AJ326" i="1"/>
  <c r="AI326" i="1"/>
  <c r="AH326" i="1"/>
  <c r="AG326" i="1"/>
  <c r="AF326" i="1"/>
  <c r="AE326" i="1"/>
  <c r="AD326" i="1"/>
  <c r="AC326" i="1"/>
  <c r="AB326" i="1"/>
  <c r="AA326" i="1"/>
  <c r="W326" i="1"/>
  <c r="X326" i="1" s="1"/>
  <c r="Y326" i="1" s="1"/>
  <c r="V326" i="1"/>
  <c r="U326" i="1"/>
  <c r="T326" i="1"/>
  <c r="Q326" i="1"/>
  <c r="R326" i="1" s="1"/>
  <c r="S326" i="1" s="1"/>
  <c r="M326" i="1"/>
  <c r="N326" i="1" s="1"/>
  <c r="L326" i="1"/>
  <c r="I326" i="1"/>
  <c r="J326" i="1" s="1"/>
  <c r="K326" i="1" s="1"/>
  <c r="G326" i="1"/>
  <c r="H326" i="1" s="1"/>
  <c r="F326" i="1"/>
  <c r="E326" i="1"/>
  <c r="AK325" i="1"/>
  <c r="AJ325" i="1"/>
  <c r="AI325" i="1"/>
  <c r="AH325" i="1"/>
  <c r="AG325" i="1"/>
  <c r="AF325" i="1"/>
  <c r="AE325" i="1"/>
  <c r="AD325" i="1"/>
  <c r="AC325" i="1"/>
  <c r="AB325" i="1"/>
  <c r="AA325" i="1"/>
  <c r="X325" i="1"/>
  <c r="Y325" i="1" s="1"/>
  <c r="V325" i="1"/>
  <c r="U325" i="1"/>
  <c r="T325" i="1"/>
  <c r="W325" i="1" s="1"/>
  <c r="R325" i="1"/>
  <c r="S325" i="1" s="1"/>
  <c r="Q325" i="1"/>
  <c r="L325" i="1"/>
  <c r="M325" i="1" s="1"/>
  <c r="N325" i="1" s="1"/>
  <c r="J325" i="1"/>
  <c r="K325" i="1" s="1"/>
  <c r="I325" i="1"/>
  <c r="H325" i="1"/>
  <c r="O325" i="1" s="1"/>
  <c r="P325" i="1" s="1"/>
  <c r="Z325" i="1" s="1"/>
  <c r="F325" i="1"/>
  <c r="G325" i="1" s="1"/>
  <c r="E325" i="1"/>
  <c r="AK324" i="1"/>
  <c r="AJ324" i="1"/>
  <c r="AI324" i="1"/>
  <c r="AH324" i="1"/>
  <c r="AG324" i="1"/>
  <c r="AF324" i="1"/>
  <c r="AE324" i="1"/>
  <c r="AD324" i="1"/>
  <c r="AC324" i="1"/>
  <c r="AB324" i="1"/>
  <c r="AA324" i="1"/>
  <c r="V324" i="1"/>
  <c r="U324" i="1"/>
  <c r="W324" i="1" s="1"/>
  <c r="X324" i="1" s="1"/>
  <c r="Y324" i="1" s="1"/>
  <c r="T324" i="1"/>
  <c r="Q324" i="1"/>
  <c r="R324" i="1" s="1"/>
  <c r="S324" i="1" s="1"/>
  <c r="M324" i="1"/>
  <c r="N324" i="1" s="1"/>
  <c r="L324" i="1"/>
  <c r="I324" i="1"/>
  <c r="J324" i="1" s="1"/>
  <c r="K324" i="1" s="1"/>
  <c r="G324" i="1"/>
  <c r="H324" i="1" s="1"/>
  <c r="O324" i="1" s="1"/>
  <c r="P324" i="1" s="1"/>
  <c r="F324" i="1"/>
  <c r="E324" i="1"/>
  <c r="AK323" i="1"/>
  <c r="AJ323" i="1"/>
  <c r="AI323" i="1"/>
  <c r="AH323" i="1"/>
  <c r="AG323" i="1"/>
  <c r="AF323" i="1"/>
  <c r="AE323" i="1"/>
  <c r="AD323" i="1"/>
  <c r="AC323" i="1"/>
  <c r="AB323" i="1"/>
  <c r="AA323" i="1"/>
  <c r="V323" i="1"/>
  <c r="U323" i="1"/>
  <c r="T323" i="1"/>
  <c r="W323" i="1" s="1"/>
  <c r="X323" i="1" s="1"/>
  <c r="Y323" i="1" s="1"/>
  <c r="R323" i="1"/>
  <c r="S323" i="1" s="1"/>
  <c r="Q323" i="1"/>
  <c r="N323" i="1"/>
  <c r="L323" i="1"/>
  <c r="M323" i="1" s="1"/>
  <c r="J323" i="1"/>
  <c r="K323" i="1" s="1"/>
  <c r="I323" i="1"/>
  <c r="F323" i="1"/>
  <c r="G323" i="1" s="1"/>
  <c r="H323" i="1" s="1"/>
  <c r="E323" i="1"/>
  <c r="AK322" i="1"/>
  <c r="AJ322" i="1"/>
  <c r="AI322" i="1"/>
  <c r="AH322" i="1"/>
  <c r="AG322" i="1"/>
  <c r="AF322" i="1"/>
  <c r="AE322" i="1"/>
  <c r="AD322" i="1"/>
  <c r="AC322" i="1"/>
  <c r="AB322" i="1"/>
  <c r="AA322" i="1"/>
  <c r="W322" i="1"/>
  <c r="X322" i="1" s="1"/>
  <c r="Y322" i="1" s="1"/>
  <c r="V322" i="1"/>
  <c r="U322" i="1"/>
  <c r="T322" i="1"/>
  <c r="R322" i="1"/>
  <c r="S322" i="1" s="1"/>
  <c r="Q322" i="1"/>
  <c r="M322" i="1"/>
  <c r="N322" i="1" s="1"/>
  <c r="L322" i="1"/>
  <c r="I322" i="1"/>
  <c r="J322" i="1" s="1"/>
  <c r="K322" i="1" s="1"/>
  <c r="F322" i="1"/>
  <c r="G322" i="1" s="1"/>
  <c r="H322" i="1" s="1"/>
  <c r="E322" i="1"/>
  <c r="AK321" i="1"/>
  <c r="AJ321" i="1"/>
  <c r="AI321" i="1"/>
  <c r="AH321" i="1"/>
  <c r="AG321" i="1"/>
  <c r="AF321" i="1"/>
  <c r="AE321" i="1"/>
  <c r="AD321" i="1"/>
  <c r="AC321" i="1"/>
  <c r="AB321" i="1"/>
  <c r="AA321" i="1"/>
  <c r="V321" i="1"/>
  <c r="U321" i="1"/>
  <c r="T321" i="1"/>
  <c r="W321" i="1" s="1"/>
  <c r="X321" i="1" s="1"/>
  <c r="Y321" i="1" s="1"/>
  <c r="R321" i="1"/>
  <c r="S321" i="1" s="1"/>
  <c r="Q321" i="1"/>
  <c r="N321" i="1"/>
  <c r="L321" i="1"/>
  <c r="M321" i="1" s="1"/>
  <c r="K321" i="1"/>
  <c r="J321" i="1"/>
  <c r="I321" i="1"/>
  <c r="G321" i="1"/>
  <c r="H321" i="1" s="1"/>
  <c r="F321" i="1"/>
  <c r="E321" i="1"/>
  <c r="AK320" i="1"/>
  <c r="AJ320" i="1"/>
  <c r="AI320" i="1"/>
  <c r="AH320" i="1"/>
  <c r="AG320" i="1"/>
  <c r="AF320" i="1"/>
  <c r="AE320" i="1"/>
  <c r="AD320" i="1"/>
  <c r="AC320" i="1"/>
  <c r="AB320" i="1"/>
  <c r="AA320" i="1"/>
  <c r="W320" i="1"/>
  <c r="X320" i="1" s="1"/>
  <c r="Y320" i="1" s="1"/>
  <c r="V320" i="1"/>
  <c r="U320" i="1"/>
  <c r="T320" i="1"/>
  <c r="S320" i="1"/>
  <c r="Q320" i="1"/>
  <c r="R320" i="1" s="1"/>
  <c r="L320" i="1"/>
  <c r="M320" i="1" s="1"/>
  <c r="N320" i="1" s="1"/>
  <c r="J320" i="1"/>
  <c r="K320" i="1" s="1"/>
  <c r="I320" i="1"/>
  <c r="F320" i="1"/>
  <c r="G320" i="1" s="1"/>
  <c r="H320" i="1" s="1"/>
  <c r="E320" i="1"/>
  <c r="AK319" i="1"/>
  <c r="AJ319" i="1"/>
  <c r="AI319" i="1"/>
  <c r="AH319" i="1"/>
  <c r="AG319" i="1"/>
  <c r="AF319" i="1"/>
  <c r="AE319" i="1"/>
  <c r="AD319" i="1"/>
  <c r="AC319" i="1"/>
  <c r="AB319" i="1"/>
  <c r="AA319" i="1"/>
  <c r="W319" i="1"/>
  <c r="X319" i="1" s="1"/>
  <c r="Y319" i="1" s="1"/>
  <c r="V319" i="1"/>
  <c r="U319" i="1"/>
  <c r="T319" i="1"/>
  <c r="Q319" i="1"/>
  <c r="R319" i="1" s="1"/>
  <c r="S319" i="1" s="1"/>
  <c r="M319" i="1"/>
  <c r="N319" i="1" s="1"/>
  <c r="L319" i="1"/>
  <c r="K319" i="1"/>
  <c r="O319" i="1" s="1"/>
  <c r="P319" i="1" s="1"/>
  <c r="Z319" i="1" s="1"/>
  <c r="I319" i="1"/>
  <c r="J319" i="1" s="1"/>
  <c r="G319" i="1"/>
  <c r="H319" i="1" s="1"/>
  <c r="F319" i="1"/>
  <c r="E319" i="1"/>
  <c r="AK318" i="1"/>
  <c r="AJ318" i="1"/>
  <c r="AI318" i="1"/>
  <c r="AH318" i="1"/>
  <c r="AG318" i="1"/>
  <c r="AF318" i="1"/>
  <c r="AE318" i="1"/>
  <c r="AD318" i="1"/>
  <c r="AC318" i="1"/>
  <c r="AB318" i="1"/>
  <c r="AA318" i="1"/>
  <c r="X318" i="1"/>
  <c r="Y318" i="1" s="1"/>
  <c r="V318" i="1"/>
  <c r="U318" i="1"/>
  <c r="T318" i="1"/>
  <c r="W318" i="1" s="1"/>
  <c r="R318" i="1"/>
  <c r="S318" i="1" s="1"/>
  <c r="Q318" i="1"/>
  <c r="L318" i="1"/>
  <c r="M318" i="1" s="1"/>
  <c r="N318" i="1" s="1"/>
  <c r="J318" i="1"/>
  <c r="K318" i="1" s="1"/>
  <c r="I318" i="1"/>
  <c r="F318" i="1"/>
  <c r="G318" i="1" s="1"/>
  <c r="H318" i="1" s="1"/>
  <c r="E318" i="1"/>
  <c r="AK317" i="1"/>
  <c r="AJ317" i="1"/>
  <c r="AI317" i="1"/>
  <c r="AH317" i="1"/>
  <c r="AG317" i="1"/>
  <c r="AF317" i="1"/>
  <c r="AE317" i="1"/>
  <c r="AD317" i="1"/>
  <c r="AC317" i="1"/>
  <c r="AB317" i="1"/>
  <c r="AA317" i="1"/>
  <c r="Y317" i="1"/>
  <c r="V317" i="1"/>
  <c r="U317" i="1"/>
  <c r="W317" i="1" s="1"/>
  <c r="X317" i="1" s="1"/>
  <c r="T317" i="1"/>
  <c r="Q317" i="1"/>
  <c r="R317" i="1" s="1"/>
  <c r="S317" i="1" s="1"/>
  <c r="M317" i="1"/>
  <c r="N317" i="1" s="1"/>
  <c r="L317" i="1"/>
  <c r="I317" i="1"/>
  <c r="J317" i="1" s="1"/>
  <c r="K317" i="1" s="1"/>
  <c r="G317" i="1"/>
  <c r="H317" i="1" s="1"/>
  <c r="O317" i="1" s="1"/>
  <c r="P317" i="1" s="1"/>
  <c r="Z317" i="1" s="1"/>
  <c r="F317" i="1"/>
  <c r="E317" i="1"/>
  <c r="AK316" i="1"/>
  <c r="AJ316" i="1"/>
  <c r="AI316" i="1"/>
  <c r="AH316" i="1"/>
  <c r="AG316" i="1"/>
  <c r="AF316" i="1"/>
  <c r="AE316" i="1"/>
  <c r="AD316" i="1"/>
  <c r="AC316" i="1"/>
  <c r="AB316" i="1"/>
  <c r="AA316" i="1"/>
  <c r="V316" i="1"/>
  <c r="U316" i="1"/>
  <c r="T316" i="1"/>
  <c r="W316" i="1" s="1"/>
  <c r="X316" i="1" s="1"/>
  <c r="Y316" i="1" s="1"/>
  <c r="R316" i="1"/>
  <c r="S316" i="1" s="1"/>
  <c r="Q316" i="1"/>
  <c r="N316" i="1"/>
  <c r="L316" i="1"/>
  <c r="M316" i="1" s="1"/>
  <c r="J316" i="1"/>
  <c r="K316" i="1" s="1"/>
  <c r="I316" i="1"/>
  <c r="F316" i="1"/>
  <c r="G316" i="1" s="1"/>
  <c r="H316" i="1" s="1"/>
  <c r="O316" i="1" s="1"/>
  <c r="P316" i="1" s="1"/>
  <c r="Z316" i="1" s="1"/>
  <c r="E316" i="1"/>
  <c r="AK315" i="1"/>
  <c r="AJ315" i="1"/>
  <c r="AI315" i="1"/>
  <c r="AH315" i="1"/>
  <c r="AG315" i="1"/>
  <c r="AF315" i="1"/>
  <c r="AE315" i="1"/>
  <c r="AD315" i="1"/>
  <c r="AC315" i="1"/>
  <c r="AB315" i="1"/>
  <c r="AA315" i="1"/>
  <c r="W315" i="1"/>
  <c r="X315" i="1" s="1"/>
  <c r="Y315" i="1" s="1"/>
  <c r="V315" i="1"/>
  <c r="U315" i="1"/>
  <c r="T315" i="1"/>
  <c r="S315" i="1"/>
  <c r="Q315" i="1"/>
  <c r="R315" i="1" s="1"/>
  <c r="M315" i="1"/>
  <c r="N315" i="1" s="1"/>
  <c r="L315" i="1"/>
  <c r="I315" i="1"/>
  <c r="J315" i="1" s="1"/>
  <c r="K315" i="1" s="1"/>
  <c r="G315" i="1"/>
  <c r="H315" i="1" s="1"/>
  <c r="F315" i="1"/>
  <c r="E315" i="1"/>
  <c r="AK314" i="1"/>
  <c r="AJ314" i="1"/>
  <c r="AI314" i="1"/>
  <c r="AH314" i="1"/>
  <c r="AG314" i="1"/>
  <c r="AF314" i="1"/>
  <c r="AE314" i="1"/>
  <c r="AD314" i="1"/>
  <c r="AC314" i="1"/>
  <c r="AB314" i="1"/>
  <c r="AA314" i="1"/>
  <c r="V314" i="1"/>
  <c r="U314" i="1"/>
  <c r="T314" i="1"/>
  <c r="W314" i="1" s="1"/>
  <c r="X314" i="1" s="1"/>
  <c r="Y314" i="1" s="1"/>
  <c r="R314" i="1"/>
  <c r="S314" i="1" s="1"/>
  <c r="Q314" i="1"/>
  <c r="L314" i="1"/>
  <c r="M314" i="1" s="1"/>
  <c r="N314" i="1" s="1"/>
  <c r="J314" i="1"/>
  <c r="K314" i="1" s="1"/>
  <c r="I314" i="1"/>
  <c r="H314" i="1"/>
  <c r="O314" i="1" s="1"/>
  <c r="P314" i="1" s="1"/>
  <c r="Z314" i="1" s="1"/>
  <c r="F314" i="1"/>
  <c r="G314" i="1" s="1"/>
  <c r="E314" i="1"/>
  <c r="AK313" i="1"/>
  <c r="AJ313" i="1"/>
  <c r="AI313" i="1"/>
  <c r="AH313" i="1"/>
  <c r="AG313" i="1"/>
  <c r="AF313" i="1"/>
  <c r="AE313" i="1"/>
  <c r="AD313" i="1"/>
  <c r="AC313" i="1"/>
  <c r="AB313" i="1"/>
  <c r="AA313" i="1"/>
  <c r="V313" i="1"/>
  <c r="U313" i="1"/>
  <c r="W313" i="1" s="1"/>
  <c r="X313" i="1" s="1"/>
  <c r="Y313" i="1" s="1"/>
  <c r="T313" i="1"/>
  <c r="Q313" i="1"/>
  <c r="R313" i="1" s="1"/>
  <c r="S313" i="1" s="1"/>
  <c r="M313" i="1"/>
  <c r="N313" i="1" s="1"/>
  <c r="L313" i="1"/>
  <c r="I313" i="1"/>
  <c r="J313" i="1" s="1"/>
  <c r="K313" i="1" s="1"/>
  <c r="G313" i="1"/>
  <c r="H313" i="1" s="1"/>
  <c r="F313" i="1"/>
  <c r="E313" i="1"/>
  <c r="AK312" i="1"/>
  <c r="AJ312" i="1"/>
  <c r="AI312" i="1"/>
  <c r="AH312" i="1"/>
  <c r="AG312" i="1"/>
  <c r="AF312" i="1"/>
  <c r="AE312" i="1"/>
  <c r="AD312" i="1"/>
  <c r="AC312" i="1"/>
  <c r="AB312" i="1"/>
  <c r="AA312" i="1"/>
  <c r="V312" i="1"/>
  <c r="U312" i="1"/>
  <c r="T312" i="1"/>
  <c r="R312" i="1"/>
  <c r="S312" i="1" s="1"/>
  <c r="Q312" i="1"/>
  <c r="L312" i="1"/>
  <c r="M312" i="1" s="1"/>
  <c r="N312" i="1" s="1"/>
  <c r="J312" i="1"/>
  <c r="K312" i="1" s="1"/>
  <c r="I312" i="1"/>
  <c r="F312" i="1"/>
  <c r="G312" i="1" s="1"/>
  <c r="H312" i="1" s="1"/>
  <c r="E312" i="1"/>
  <c r="AK311" i="1"/>
  <c r="AJ311" i="1"/>
  <c r="AI311" i="1"/>
  <c r="AH311" i="1"/>
  <c r="AG311" i="1"/>
  <c r="AF311" i="1"/>
  <c r="AE311" i="1"/>
  <c r="AD311" i="1"/>
  <c r="AC311" i="1"/>
  <c r="AB311" i="1"/>
  <c r="AA311" i="1"/>
  <c r="W311" i="1"/>
  <c r="X311" i="1" s="1"/>
  <c r="Y311" i="1" s="1"/>
  <c r="V311" i="1"/>
  <c r="U311" i="1"/>
  <c r="T311" i="1"/>
  <c r="Q311" i="1"/>
  <c r="R311" i="1" s="1"/>
  <c r="S311" i="1" s="1"/>
  <c r="M311" i="1"/>
  <c r="N311" i="1" s="1"/>
  <c r="L311" i="1"/>
  <c r="K311" i="1"/>
  <c r="O311" i="1" s="1"/>
  <c r="P311" i="1" s="1"/>
  <c r="Z311" i="1" s="1"/>
  <c r="I311" i="1"/>
  <c r="J311" i="1" s="1"/>
  <c r="G311" i="1"/>
  <c r="H311" i="1" s="1"/>
  <c r="F311" i="1"/>
  <c r="E311" i="1"/>
  <c r="AK310" i="1"/>
  <c r="AJ310" i="1"/>
  <c r="AI310" i="1"/>
  <c r="AH310" i="1"/>
  <c r="AG310" i="1"/>
  <c r="AF310" i="1"/>
  <c r="AE310" i="1"/>
  <c r="AD310" i="1"/>
  <c r="AC310" i="1"/>
  <c r="AB310" i="1"/>
  <c r="AA310" i="1"/>
  <c r="X310" i="1"/>
  <c r="Y310" i="1" s="1"/>
  <c r="V310" i="1"/>
  <c r="U310" i="1"/>
  <c r="T310" i="1"/>
  <c r="W310" i="1" s="1"/>
  <c r="R310" i="1"/>
  <c r="S310" i="1" s="1"/>
  <c r="Q310" i="1"/>
  <c r="L310" i="1"/>
  <c r="M310" i="1" s="1"/>
  <c r="N310" i="1" s="1"/>
  <c r="J310" i="1"/>
  <c r="K310" i="1" s="1"/>
  <c r="I310" i="1"/>
  <c r="F310" i="1"/>
  <c r="G310" i="1" s="1"/>
  <c r="H310" i="1" s="1"/>
  <c r="E310" i="1"/>
  <c r="AK309" i="1"/>
  <c r="AJ309" i="1"/>
  <c r="AI309" i="1"/>
  <c r="AH309" i="1"/>
  <c r="AG309" i="1"/>
  <c r="AF309" i="1"/>
  <c r="AE309" i="1"/>
  <c r="AD309" i="1"/>
  <c r="AC309" i="1"/>
  <c r="AB309" i="1"/>
  <c r="AA309" i="1"/>
  <c r="Y309" i="1"/>
  <c r="V309" i="1"/>
  <c r="U309" i="1"/>
  <c r="W309" i="1" s="1"/>
  <c r="X309" i="1" s="1"/>
  <c r="T309" i="1"/>
  <c r="Q309" i="1"/>
  <c r="R309" i="1" s="1"/>
  <c r="S309" i="1" s="1"/>
  <c r="M309" i="1"/>
  <c r="N309" i="1" s="1"/>
  <c r="L309" i="1"/>
  <c r="I309" i="1"/>
  <c r="J309" i="1" s="1"/>
  <c r="K309" i="1" s="1"/>
  <c r="G309" i="1"/>
  <c r="H309" i="1" s="1"/>
  <c r="O309" i="1" s="1"/>
  <c r="P309" i="1" s="1"/>
  <c r="Z309" i="1" s="1"/>
  <c r="F309" i="1"/>
  <c r="E309" i="1"/>
  <c r="AK308" i="1"/>
  <c r="AJ308" i="1"/>
  <c r="AI308" i="1"/>
  <c r="AH308" i="1"/>
  <c r="AG308" i="1"/>
  <c r="AF308" i="1"/>
  <c r="AE308" i="1"/>
  <c r="AD308" i="1"/>
  <c r="AC308" i="1"/>
  <c r="AB308" i="1"/>
  <c r="AA308" i="1"/>
  <c r="V308" i="1"/>
  <c r="U308" i="1"/>
  <c r="T308" i="1"/>
  <c r="R308" i="1"/>
  <c r="S308" i="1" s="1"/>
  <c r="Q308" i="1"/>
  <c r="N308" i="1"/>
  <c r="L308" i="1"/>
  <c r="M308" i="1" s="1"/>
  <c r="J308" i="1"/>
  <c r="K308" i="1" s="1"/>
  <c r="I308" i="1"/>
  <c r="F308" i="1"/>
  <c r="G308" i="1" s="1"/>
  <c r="H308" i="1" s="1"/>
  <c r="O308" i="1" s="1"/>
  <c r="P308" i="1" s="1"/>
  <c r="E308" i="1"/>
  <c r="AK307" i="1"/>
  <c r="AJ307" i="1"/>
  <c r="AI307" i="1"/>
  <c r="AH307" i="1"/>
  <c r="AG307" i="1"/>
  <c r="AF307" i="1"/>
  <c r="AE307" i="1"/>
  <c r="AD307" i="1"/>
  <c r="AC307" i="1"/>
  <c r="AB307" i="1"/>
  <c r="AA307" i="1"/>
  <c r="W307" i="1"/>
  <c r="X307" i="1" s="1"/>
  <c r="Y307" i="1" s="1"/>
  <c r="V307" i="1"/>
  <c r="U307" i="1"/>
  <c r="T307" i="1"/>
  <c r="S307" i="1"/>
  <c r="Q307" i="1"/>
  <c r="R307" i="1" s="1"/>
  <c r="M307" i="1"/>
  <c r="N307" i="1" s="1"/>
  <c r="L307" i="1"/>
  <c r="I307" i="1"/>
  <c r="J307" i="1" s="1"/>
  <c r="K307" i="1" s="1"/>
  <c r="G307" i="1"/>
  <c r="H307" i="1" s="1"/>
  <c r="F307" i="1"/>
  <c r="E307" i="1"/>
  <c r="AK306" i="1"/>
  <c r="AJ306" i="1"/>
  <c r="AI306" i="1"/>
  <c r="AH306" i="1"/>
  <c r="AG306" i="1"/>
  <c r="AF306" i="1"/>
  <c r="AE306" i="1"/>
  <c r="AD306" i="1"/>
  <c r="AC306" i="1"/>
  <c r="AB306" i="1"/>
  <c r="AA306" i="1"/>
  <c r="V306" i="1"/>
  <c r="U306" i="1"/>
  <c r="T306" i="1"/>
  <c r="W306" i="1" s="1"/>
  <c r="X306" i="1" s="1"/>
  <c r="Y306" i="1" s="1"/>
  <c r="R306" i="1"/>
  <c r="S306" i="1" s="1"/>
  <c r="Q306" i="1"/>
  <c r="L306" i="1"/>
  <c r="M306" i="1" s="1"/>
  <c r="N306" i="1" s="1"/>
  <c r="J306" i="1"/>
  <c r="K306" i="1" s="1"/>
  <c r="I306" i="1"/>
  <c r="H306" i="1"/>
  <c r="O306" i="1" s="1"/>
  <c r="P306" i="1" s="1"/>
  <c r="Z306" i="1" s="1"/>
  <c r="F306" i="1"/>
  <c r="G306" i="1" s="1"/>
  <c r="E306" i="1"/>
  <c r="AK305" i="1"/>
  <c r="AJ305" i="1"/>
  <c r="AI305" i="1"/>
  <c r="AH305" i="1"/>
  <c r="AG305" i="1"/>
  <c r="AF305" i="1"/>
  <c r="AE305" i="1"/>
  <c r="AD305" i="1"/>
  <c r="AC305" i="1"/>
  <c r="AB305" i="1"/>
  <c r="AA305" i="1"/>
  <c r="V305" i="1"/>
  <c r="U305" i="1"/>
  <c r="W305" i="1" s="1"/>
  <c r="X305" i="1" s="1"/>
  <c r="Y305" i="1" s="1"/>
  <c r="T305" i="1"/>
  <c r="Q305" i="1"/>
  <c r="R305" i="1" s="1"/>
  <c r="S305" i="1" s="1"/>
  <c r="M305" i="1"/>
  <c r="N305" i="1" s="1"/>
  <c r="L305" i="1"/>
  <c r="I305" i="1"/>
  <c r="J305" i="1" s="1"/>
  <c r="K305" i="1" s="1"/>
  <c r="G305" i="1"/>
  <c r="H305" i="1" s="1"/>
  <c r="F305" i="1"/>
  <c r="E305" i="1"/>
  <c r="AK304" i="1"/>
  <c r="AJ304" i="1"/>
  <c r="AI304" i="1"/>
  <c r="AH304" i="1"/>
  <c r="AG304" i="1"/>
  <c r="AF304" i="1"/>
  <c r="AE304" i="1"/>
  <c r="AD304" i="1"/>
  <c r="AC304" i="1"/>
  <c r="AB304" i="1"/>
  <c r="AA304" i="1"/>
  <c r="V304" i="1"/>
  <c r="U304" i="1"/>
  <c r="T304" i="1"/>
  <c r="R304" i="1"/>
  <c r="S304" i="1" s="1"/>
  <c r="Q304" i="1"/>
  <c r="L304" i="1"/>
  <c r="M304" i="1" s="1"/>
  <c r="N304" i="1" s="1"/>
  <c r="J304" i="1"/>
  <c r="K304" i="1" s="1"/>
  <c r="I304" i="1"/>
  <c r="F304" i="1"/>
  <c r="G304" i="1" s="1"/>
  <c r="H304" i="1" s="1"/>
  <c r="E304" i="1"/>
  <c r="AK303" i="1"/>
  <c r="AJ303" i="1"/>
  <c r="AI303" i="1"/>
  <c r="AH303" i="1"/>
  <c r="AG303" i="1"/>
  <c r="AF303" i="1"/>
  <c r="AE303" i="1"/>
  <c r="AD303" i="1"/>
  <c r="AC303" i="1"/>
  <c r="AB303" i="1"/>
  <c r="AA303" i="1"/>
  <c r="W303" i="1"/>
  <c r="X303" i="1" s="1"/>
  <c r="Y303" i="1" s="1"/>
  <c r="V303" i="1"/>
  <c r="U303" i="1"/>
  <c r="T303" i="1"/>
  <c r="Q303" i="1"/>
  <c r="R303" i="1" s="1"/>
  <c r="S303" i="1" s="1"/>
  <c r="M303" i="1"/>
  <c r="N303" i="1" s="1"/>
  <c r="L303" i="1"/>
  <c r="K303" i="1"/>
  <c r="O303" i="1" s="1"/>
  <c r="P303" i="1" s="1"/>
  <c r="I303" i="1"/>
  <c r="J303" i="1" s="1"/>
  <c r="G303" i="1"/>
  <c r="H303" i="1" s="1"/>
  <c r="F303" i="1"/>
  <c r="E303" i="1"/>
  <c r="AK302" i="1"/>
  <c r="AJ302" i="1"/>
  <c r="AI302" i="1"/>
  <c r="AH302" i="1"/>
  <c r="AG302" i="1"/>
  <c r="AF302" i="1"/>
  <c r="AE302" i="1"/>
  <c r="AD302" i="1"/>
  <c r="AC302" i="1"/>
  <c r="AB302" i="1"/>
  <c r="AA302" i="1"/>
  <c r="X302" i="1"/>
  <c r="Y302" i="1" s="1"/>
  <c r="V302" i="1"/>
  <c r="U302" i="1"/>
  <c r="T302" i="1"/>
  <c r="W302" i="1" s="1"/>
  <c r="R302" i="1"/>
  <c r="S302" i="1" s="1"/>
  <c r="Q302" i="1"/>
  <c r="L302" i="1"/>
  <c r="M302" i="1" s="1"/>
  <c r="N302" i="1" s="1"/>
  <c r="J302" i="1"/>
  <c r="K302" i="1" s="1"/>
  <c r="I302" i="1"/>
  <c r="F302" i="1"/>
  <c r="G302" i="1" s="1"/>
  <c r="H302" i="1" s="1"/>
  <c r="E302" i="1"/>
  <c r="AK301" i="1"/>
  <c r="AJ301" i="1"/>
  <c r="AI301" i="1"/>
  <c r="AH301" i="1"/>
  <c r="AG301" i="1"/>
  <c r="AF301" i="1"/>
  <c r="AE301" i="1"/>
  <c r="AD301" i="1"/>
  <c r="AC301" i="1"/>
  <c r="AB301" i="1"/>
  <c r="AA301" i="1"/>
  <c r="Y301" i="1"/>
  <c r="V301" i="1"/>
  <c r="U301" i="1"/>
  <c r="W301" i="1" s="1"/>
  <c r="X301" i="1" s="1"/>
  <c r="T301" i="1"/>
  <c r="Q301" i="1"/>
  <c r="R301" i="1" s="1"/>
  <c r="S301" i="1" s="1"/>
  <c r="M301" i="1"/>
  <c r="N301" i="1" s="1"/>
  <c r="L301" i="1"/>
  <c r="I301" i="1"/>
  <c r="J301" i="1" s="1"/>
  <c r="K301" i="1" s="1"/>
  <c r="G301" i="1"/>
  <c r="H301" i="1" s="1"/>
  <c r="O301" i="1" s="1"/>
  <c r="P301" i="1" s="1"/>
  <c r="Z301" i="1" s="1"/>
  <c r="F301" i="1"/>
  <c r="E301" i="1"/>
  <c r="AK300" i="1"/>
  <c r="AJ300" i="1"/>
  <c r="AI300" i="1"/>
  <c r="AH300" i="1"/>
  <c r="AG300" i="1"/>
  <c r="AF300" i="1"/>
  <c r="AE300" i="1"/>
  <c r="AD300" i="1"/>
  <c r="AC300" i="1"/>
  <c r="AB300" i="1"/>
  <c r="AA300" i="1"/>
  <c r="V300" i="1"/>
  <c r="U300" i="1"/>
  <c r="T300" i="1"/>
  <c r="R300" i="1"/>
  <c r="S300" i="1" s="1"/>
  <c r="Q300" i="1"/>
  <c r="N300" i="1"/>
  <c r="L300" i="1"/>
  <c r="M300" i="1" s="1"/>
  <c r="J300" i="1"/>
  <c r="K300" i="1" s="1"/>
  <c r="I300" i="1"/>
  <c r="F300" i="1"/>
  <c r="G300" i="1" s="1"/>
  <c r="H300" i="1" s="1"/>
  <c r="O300" i="1" s="1"/>
  <c r="P300" i="1" s="1"/>
  <c r="E300" i="1"/>
  <c r="AK299" i="1"/>
  <c r="AJ299" i="1"/>
  <c r="AI299" i="1"/>
  <c r="AH299" i="1"/>
  <c r="AG299" i="1"/>
  <c r="AF299" i="1"/>
  <c r="AE299" i="1"/>
  <c r="AD299" i="1"/>
  <c r="AC299" i="1"/>
  <c r="AB299" i="1"/>
  <c r="AA299" i="1"/>
  <c r="W299" i="1"/>
  <c r="X299" i="1" s="1"/>
  <c r="Y299" i="1" s="1"/>
  <c r="V299" i="1"/>
  <c r="U299" i="1"/>
  <c r="T299" i="1"/>
  <c r="S299" i="1"/>
  <c r="Q299" i="1"/>
  <c r="R299" i="1" s="1"/>
  <c r="M299" i="1"/>
  <c r="N299" i="1" s="1"/>
  <c r="L299" i="1"/>
  <c r="I299" i="1"/>
  <c r="J299" i="1" s="1"/>
  <c r="K299" i="1" s="1"/>
  <c r="G299" i="1"/>
  <c r="H299" i="1" s="1"/>
  <c r="F299" i="1"/>
  <c r="E299" i="1"/>
  <c r="AK298" i="1"/>
  <c r="AJ298" i="1"/>
  <c r="AI298" i="1"/>
  <c r="AH298" i="1"/>
  <c r="AG298" i="1"/>
  <c r="AF298" i="1"/>
  <c r="AE298" i="1"/>
  <c r="AD298" i="1"/>
  <c r="AC298" i="1"/>
  <c r="AB298" i="1"/>
  <c r="AA298" i="1"/>
  <c r="V298" i="1"/>
  <c r="U298" i="1"/>
  <c r="T298" i="1"/>
  <c r="W298" i="1" s="1"/>
  <c r="X298" i="1" s="1"/>
  <c r="Y298" i="1" s="1"/>
  <c r="R298" i="1"/>
  <c r="S298" i="1" s="1"/>
  <c r="Q298" i="1"/>
  <c r="L298" i="1"/>
  <c r="M298" i="1" s="1"/>
  <c r="N298" i="1" s="1"/>
  <c r="J298" i="1"/>
  <c r="K298" i="1" s="1"/>
  <c r="I298" i="1"/>
  <c r="H298" i="1"/>
  <c r="O298" i="1" s="1"/>
  <c r="P298" i="1" s="1"/>
  <c r="Z298" i="1" s="1"/>
  <c r="F298" i="1"/>
  <c r="G298" i="1" s="1"/>
  <c r="E298" i="1"/>
  <c r="AK297" i="1"/>
  <c r="AJ297" i="1"/>
  <c r="AI297" i="1"/>
  <c r="AH297" i="1"/>
  <c r="AG297" i="1"/>
  <c r="AF297" i="1"/>
  <c r="AE297" i="1"/>
  <c r="AD297" i="1"/>
  <c r="AC297" i="1"/>
  <c r="AB297" i="1"/>
  <c r="AA297" i="1"/>
  <c r="V297" i="1"/>
  <c r="U297" i="1"/>
  <c r="W297" i="1" s="1"/>
  <c r="X297" i="1" s="1"/>
  <c r="Y297" i="1" s="1"/>
  <c r="T297" i="1"/>
  <c r="Q297" i="1"/>
  <c r="R297" i="1" s="1"/>
  <c r="S297" i="1" s="1"/>
  <c r="M297" i="1"/>
  <c r="N297" i="1" s="1"/>
  <c r="L297" i="1"/>
  <c r="I297" i="1"/>
  <c r="J297" i="1" s="1"/>
  <c r="K297" i="1" s="1"/>
  <c r="G297" i="1"/>
  <c r="H297" i="1" s="1"/>
  <c r="F297" i="1"/>
  <c r="E297" i="1"/>
  <c r="AK296" i="1"/>
  <c r="AJ296" i="1"/>
  <c r="AI296" i="1"/>
  <c r="AH296" i="1"/>
  <c r="AG296" i="1"/>
  <c r="AF296" i="1"/>
  <c r="AE296" i="1"/>
  <c r="AD296" i="1"/>
  <c r="AC296" i="1"/>
  <c r="AB296" i="1"/>
  <c r="AA296" i="1"/>
  <c r="V296" i="1"/>
  <c r="U296" i="1"/>
  <c r="T296" i="1"/>
  <c r="R296" i="1"/>
  <c r="S296" i="1" s="1"/>
  <c r="Q296" i="1"/>
  <c r="L296" i="1"/>
  <c r="M296" i="1" s="1"/>
  <c r="N296" i="1" s="1"/>
  <c r="J296" i="1"/>
  <c r="K296" i="1" s="1"/>
  <c r="I296" i="1"/>
  <c r="F296" i="1"/>
  <c r="G296" i="1" s="1"/>
  <c r="H296" i="1" s="1"/>
  <c r="E296" i="1"/>
  <c r="AK295" i="1"/>
  <c r="AJ295" i="1"/>
  <c r="AI295" i="1"/>
  <c r="AH295" i="1"/>
  <c r="AG295" i="1"/>
  <c r="AF295" i="1"/>
  <c r="AE295" i="1"/>
  <c r="AD295" i="1"/>
  <c r="AC295" i="1"/>
  <c r="AB295" i="1"/>
  <c r="AA295" i="1"/>
  <c r="W295" i="1"/>
  <c r="X295" i="1" s="1"/>
  <c r="Y295" i="1" s="1"/>
  <c r="V295" i="1"/>
  <c r="U295" i="1"/>
  <c r="T295" i="1"/>
  <c r="Q295" i="1"/>
  <c r="R295" i="1" s="1"/>
  <c r="S295" i="1" s="1"/>
  <c r="M295" i="1"/>
  <c r="N295" i="1" s="1"/>
  <c r="L295" i="1"/>
  <c r="K295" i="1"/>
  <c r="O295" i="1" s="1"/>
  <c r="P295" i="1" s="1"/>
  <c r="Z295" i="1" s="1"/>
  <c r="I295" i="1"/>
  <c r="J295" i="1" s="1"/>
  <c r="G295" i="1"/>
  <c r="H295" i="1" s="1"/>
  <c r="F295" i="1"/>
  <c r="E295" i="1"/>
  <c r="AK294" i="1"/>
  <c r="AJ294" i="1"/>
  <c r="AI294" i="1"/>
  <c r="AH294" i="1"/>
  <c r="AG294" i="1"/>
  <c r="AF294" i="1"/>
  <c r="AE294" i="1"/>
  <c r="AD294" i="1"/>
  <c r="AC294" i="1"/>
  <c r="AB294" i="1"/>
  <c r="AA294" i="1"/>
  <c r="X294" i="1"/>
  <c r="Y294" i="1" s="1"/>
  <c r="V294" i="1"/>
  <c r="U294" i="1"/>
  <c r="T294" i="1"/>
  <c r="W294" i="1" s="1"/>
  <c r="R294" i="1"/>
  <c r="S294" i="1" s="1"/>
  <c r="Q294" i="1"/>
  <c r="L294" i="1"/>
  <c r="M294" i="1" s="1"/>
  <c r="N294" i="1" s="1"/>
  <c r="J294" i="1"/>
  <c r="K294" i="1" s="1"/>
  <c r="I294" i="1"/>
  <c r="F294" i="1"/>
  <c r="G294" i="1" s="1"/>
  <c r="H294" i="1" s="1"/>
  <c r="E294" i="1"/>
  <c r="AK293" i="1"/>
  <c r="AJ293" i="1"/>
  <c r="AI293" i="1"/>
  <c r="AH293" i="1"/>
  <c r="AG293" i="1"/>
  <c r="AF293" i="1"/>
  <c r="AE293" i="1"/>
  <c r="AD293" i="1"/>
  <c r="AC293" i="1"/>
  <c r="AB293" i="1"/>
  <c r="AA293" i="1"/>
  <c r="Y293" i="1"/>
  <c r="V293" i="1"/>
  <c r="U293" i="1"/>
  <c r="W293" i="1" s="1"/>
  <c r="X293" i="1" s="1"/>
  <c r="T293" i="1"/>
  <c r="Q293" i="1"/>
  <c r="R293" i="1" s="1"/>
  <c r="S293" i="1" s="1"/>
  <c r="M293" i="1"/>
  <c r="N293" i="1" s="1"/>
  <c r="L293" i="1"/>
  <c r="I293" i="1"/>
  <c r="J293" i="1" s="1"/>
  <c r="K293" i="1" s="1"/>
  <c r="G293" i="1"/>
  <c r="H293" i="1" s="1"/>
  <c r="O293" i="1" s="1"/>
  <c r="P293" i="1" s="1"/>
  <c r="Z293" i="1" s="1"/>
  <c r="F293" i="1"/>
  <c r="E293" i="1"/>
  <c r="AK292" i="1"/>
  <c r="AJ292" i="1"/>
  <c r="AI292" i="1"/>
  <c r="AH292" i="1"/>
  <c r="AG292" i="1"/>
  <c r="AF292" i="1"/>
  <c r="AE292" i="1"/>
  <c r="AD292" i="1"/>
  <c r="AC292" i="1"/>
  <c r="AB292" i="1"/>
  <c r="AA292" i="1"/>
  <c r="V292" i="1"/>
  <c r="U292" i="1"/>
  <c r="T292" i="1"/>
  <c r="R292" i="1"/>
  <c r="S292" i="1" s="1"/>
  <c r="Q292" i="1"/>
  <c r="N292" i="1"/>
  <c r="L292" i="1"/>
  <c r="M292" i="1" s="1"/>
  <c r="J292" i="1"/>
  <c r="K292" i="1" s="1"/>
  <c r="I292" i="1"/>
  <c r="F292" i="1"/>
  <c r="G292" i="1" s="1"/>
  <c r="H292" i="1" s="1"/>
  <c r="O292" i="1" s="1"/>
  <c r="P292" i="1" s="1"/>
  <c r="E292" i="1"/>
  <c r="AK291" i="1"/>
  <c r="AJ291" i="1"/>
  <c r="AI291" i="1"/>
  <c r="AH291" i="1"/>
  <c r="AG291" i="1"/>
  <c r="AF291" i="1"/>
  <c r="AE291" i="1"/>
  <c r="AD291" i="1"/>
  <c r="AC291" i="1"/>
  <c r="AB291" i="1"/>
  <c r="AA291" i="1"/>
  <c r="W291" i="1"/>
  <c r="X291" i="1" s="1"/>
  <c r="Y291" i="1" s="1"/>
  <c r="V291" i="1"/>
  <c r="U291" i="1"/>
  <c r="T291" i="1"/>
  <c r="S291" i="1"/>
  <c r="Q291" i="1"/>
  <c r="R291" i="1" s="1"/>
  <c r="M291" i="1"/>
  <c r="N291" i="1" s="1"/>
  <c r="L291" i="1"/>
  <c r="I291" i="1"/>
  <c r="J291" i="1" s="1"/>
  <c r="K291" i="1" s="1"/>
  <c r="G291" i="1"/>
  <c r="H291" i="1" s="1"/>
  <c r="F291" i="1"/>
  <c r="E291" i="1"/>
  <c r="AK290" i="1"/>
  <c r="AJ290" i="1"/>
  <c r="AI290" i="1"/>
  <c r="AH290" i="1"/>
  <c r="AG290" i="1"/>
  <c r="AF290" i="1"/>
  <c r="AE290" i="1"/>
  <c r="AD290" i="1"/>
  <c r="AC290" i="1"/>
  <c r="AB290" i="1"/>
  <c r="AA290" i="1"/>
  <c r="V290" i="1"/>
  <c r="U290" i="1"/>
  <c r="T290" i="1"/>
  <c r="W290" i="1" s="1"/>
  <c r="X290" i="1" s="1"/>
  <c r="Y290" i="1" s="1"/>
  <c r="R290" i="1"/>
  <c r="S290" i="1" s="1"/>
  <c r="Q290" i="1"/>
  <c r="L290" i="1"/>
  <c r="M290" i="1" s="1"/>
  <c r="N290" i="1" s="1"/>
  <c r="J290" i="1"/>
  <c r="K290" i="1" s="1"/>
  <c r="I290" i="1"/>
  <c r="H290" i="1"/>
  <c r="O290" i="1" s="1"/>
  <c r="P290" i="1" s="1"/>
  <c r="Z290" i="1" s="1"/>
  <c r="F290" i="1"/>
  <c r="G290" i="1" s="1"/>
  <c r="E290" i="1"/>
  <c r="AK289" i="1"/>
  <c r="AJ289" i="1"/>
  <c r="AI289" i="1"/>
  <c r="AH289" i="1"/>
  <c r="AG289" i="1"/>
  <c r="AF289" i="1"/>
  <c r="AE289" i="1"/>
  <c r="AD289" i="1"/>
  <c r="AC289" i="1"/>
  <c r="AB289" i="1"/>
  <c r="AA289" i="1"/>
  <c r="V289" i="1"/>
  <c r="U289" i="1"/>
  <c r="W289" i="1" s="1"/>
  <c r="X289" i="1" s="1"/>
  <c r="Y289" i="1" s="1"/>
  <c r="T289" i="1"/>
  <c r="Q289" i="1"/>
  <c r="R289" i="1" s="1"/>
  <c r="S289" i="1" s="1"/>
  <c r="M289" i="1"/>
  <c r="N289" i="1" s="1"/>
  <c r="L289" i="1"/>
  <c r="I289" i="1"/>
  <c r="J289" i="1" s="1"/>
  <c r="K289" i="1" s="1"/>
  <c r="G289" i="1"/>
  <c r="H289" i="1" s="1"/>
  <c r="F289" i="1"/>
  <c r="E289" i="1"/>
  <c r="AK288" i="1"/>
  <c r="AJ288" i="1"/>
  <c r="AI288" i="1"/>
  <c r="AH288" i="1"/>
  <c r="AG288" i="1"/>
  <c r="AF288" i="1"/>
  <c r="AE288" i="1"/>
  <c r="AD288" i="1"/>
  <c r="AC288" i="1"/>
  <c r="AB288" i="1"/>
  <c r="AA288" i="1"/>
  <c r="V288" i="1"/>
  <c r="U288" i="1"/>
  <c r="T288" i="1"/>
  <c r="R288" i="1"/>
  <c r="S288" i="1" s="1"/>
  <c r="Q288" i="1"/>
  <c r="L288" i="1"/>
  <c r="M288" i="1" s="1"/>
  <c r="N288" i="1" s="1"/>
  <c r="J288" i="1"/>
  <c r="K288" i="1" s="1"/>
  <c r="I288" i="1"/>
  <c r="F288" i="1"/>
  <c r="G288" i="1" s="1"/>
  <c r="H288" i="1" s="1"/>
  <c r="E288" i="1"/>
  <c r="AK287" i="1"/>
  <c r="AJ287" i="1"/>
  <c r="AI287" i="1"/>
  <c r="AH287" i="1"/>
  <c r="AG287" i="1"/>
  <c r="AF287" i="1"/>
  <c r="AE287" i="1"/>
  <c r="AD287" i="1"/>
  <c r="AC287" i="1"/>
  <c r="AB287" i="1"/>
  <c r="AA287" i="1"/>
  <c r="W287" i="1"/>
  <c r="X287" i="1" s="1"/>
  <c r="Y287" i="1" s="1"/>
  <c r="V287" i="1"/>
  <c r="U287" i="1"/>
  <c r="T287" i="1"/>
  <c r="Q287" i="1"/>
  <c r="R287" i="1" s="1"/>
  <c r="S287" i="1" s="1"/>
  <c r="M287" i="1"/>
  <c r="N287" i="1" s="1"/>
  <c r="L287" i="1"/>
  <c r="K287" i="1"/>
  <c r="O287" i="1" s="1"/>
  <c r="P287" i="1" s="1"/>
  <c r="I287" i="1"/>
  <c r="J287" i="1" s="1"/>
  <c r="G287" i="1"/>
  <c r="H287" i="1" s="1"/>
  <c r="F287" i="1"/>
  <c r="E287" i="1"/>
  <c r="AK286" i="1"/>
  <c r="AJ286" i="1"/>
  <c r="AI286" i="1"/>
  <c r="AH286" i="1"/>
  <c r="AG286" i="1"/>
  <c r="AF286" i="1"/>
  <c r="AE286" i="1"/>
  <c r="AD286" i="1"/>
  <c r="AC286" i="1"/>
  <c r="AB286" i="1"/>
  <c r="AA286" i="1"/>
  <c r="X286" i="1"/>
  <c r="Y286" i="1" s="1"/>
  <c r="V286" i="1"/>
  <c r="U286" i="1"/>
  <c r="T286" i="1"/>
  <c r="W286" i="1" s="1"/>
  <c r="R286" i="1"/>
  <c r="S286" i="1" s="1"/>
  <c r="Q286" i="1"/>
  <c r="L286" i="1"/>
  <c r="M286" i="1" s="1"/>
  <c r="N286" i="1" s="1"/>
  <c r="J286" i="1"/>
  <c r="K286" i="1" s="1"/>
  <c r="I286" i="1"/>
  <c r="F286" i="1"/>
  <c r="G286" i="1" s="1"/>
  <c r="H286" i="1" s="1"/>
  <c r="E286" i="1"/>
  <c r="AK285" i="1"/>
  <c r="AJ285" i="1"/>
  <c r="AI285" i="1"/>
  <c r="AH285" i="1"/>
  <c r="AG285" i="1"/>
  <c r="AF285" i="1"/>
  <c r="AE285" i="1"/>
  <c r="AD285" i="1"/>
  <c r="AC285" i="1"/>
  <c r="AB285" i="1"/>
  <c r="AA285" i="1"/>
  <c r="Y285" i="1"/>
  <c r="V285" i="1"/>
  <c r="U285" i="1"/>
  <c r="W285" i="1" s="1"/>
  <c r="X285" i="1" s="1"/>
  <c r="T285" i="1"/>
  <c r="Q285" i="1"/>
  <c r="R285" i="1" s="1"/>
  <c r="S285" i="1" s="1"/>
  <c r="M285" i="1"/>
  <c r="N285" i="1" s="1"/>
  <c r="L285" i="1"/>
  <c r="I285" i="1"/>
  <c r="J285" i="1" s="1"/>
  <c r="K285" i="1" s="1"/>
  <c r="G285" i="1"/>
  <c r="H285" i="1" s="1"/>
  <c r="O285" i="1" s="1"/>
  <c r="P285" i="1" s="1"/>
  <c r="Z285" i="1" s="1"/>
  <c r="F285" i="1"/>
  <c r="E285" i="1"/>
  <c r="AK284" i="1"/>
  <c r="AJ284" i="1"/>
  <c r="AI284" i="1"/>
  <c r="AH284" i="1"/>
  <c r="AG284" i="1"/>
  <c r="AF284" i="1"/>
  <c r="AE284" i="1"/>
  <c r="AD284" i="1"/>
  <c r="AC284" i="1"/>
  <c r="AB284" i="1"/>
  <c r="AA284" i="1"/>
  <c r="V284" i="1"/>
  <c r="U284" i="1"/>
  <c r="T284" i="1"/>
  <c r="R284" i="1"/>
  <c r="S284" i="1" s="1"/>
  <c r="Q284" i="1"/>
  <c r="N284" i="1"/>
  <c r="L284" i="1"/>
  <c r="M284" i="1" s="1"/>
  <c r="J284" i="1"/>
  <c r="K284" i="1" s="1"/>
  <c r="I284" i="1"/>
  <c r="F284" i="1"/>
  <c r="G284" i="1" s="1"/>
  <c r="H284" i="1" s="1"/>
  <c r="O284" i="1" s="1"/>
  <c r="P284" i="1" s="1"/>
  <c r="E284" i="1"/>
  <c r="AK283" i="1"/>
  <c r="AJ283" i="1"/>
  <c r="AI283" i="1"/>
  <c r="AH283" i="1"/>
  <c r="AG283" i="1"/>
  <c r="AF283" i="1"/>
  <c r="AE283" i="1"/>
  <c r="AD283" i="1"/>
  <c r="AC283" i="1"/>
  <c r="AB283" i="1"/>
  <c r="AA283" i="1"/>
  <c r="W283" i="1"/>
  <c r="X283" i="1" s="1"/>
  <c r="Y283" i="1" s="1"/>
  <c r="V283" i="1"/>
  <c r="U283" i="1"/>
  <c r="T283" i="1"/>
  <c r="S283" i="1"/>
  <c r="Q283" i="1"/>
  <c r="R283" i="1" s="1"/>
  <c r="M283" i="1"/>
  <c r="N283" i="1" s="1"/>
  <c r="L283" i="1"/>
  <c r="I283" i="1"/>
  <c r="J283" i="1" s="1"/>
  <c r="K283" i="1" s="1"/>
  <c r="G283" i="1"/>
  <c r="H283" i="1" s="1"/>
  <c r="F283" i="1"/>
  <c r="E283" i="1"/>
  <c r="AK282" i="1"/>
  <c r="AJ282" i="1"/>
  <c r="AI282" i="1"/>
  <c r="AH282" i="1"/>
  <c r="AG282" i="1"/>
  <c r="AF282" i="1"/>
  <c r="AE282" i="1"/>
  <c r="AD282" i="1"/>
  <c r="AC282" i="1"/>
  <c r="AB282" i="1"/>
  <c r="AA282" i="1"/>
  <c r="V282" i="1"/>
  <c r="U282" i="1"/>
  <c r="T282" i="1"/>
  <c r="W282" i="1" s="1"/>
  <c r="X282" i="1" s="1"/>
  <c r="Y282" i="1" s="1"/>
  <c r="R282" i="1"/>
  <c r="S282" i="1" s="1"/>
  <c r="Q282" i="1"/>
  <c r="L282" i="1"/>
  <c r="M282" i="1" s="1"/>
  <c r="N282" i="1" s="1"/>
  <c r="J282" i="1"/>
  <c r="K282" i="1" s="1"/>
  <c r="I282" i="1"/>
  <c r="H282" i="1"/>
  <c r="O282" i="1" s="1"/>
  <c r="P282" i="1" s="1"/>
  <c r="Z282" i="1" s="1"/>
  <c r="F282" i="1"/>
  <c r="G282" i="1" s="1"/>
  <c r="E282" i="1"/>
  <c r="AK281" i="1"/>
  <c r="AJ281" i="1"/>
  <c r="AI281" i="1"/>
  <c r="AH281" i="1"/>
  <c r="AG281" i="1"/>
  <c r="AF281" i="1"/>
  <c r="AE281" i="1"/>
  <c r="AD281" i="1"/>
  <c r="AC281" i="1"/>
  <c r="AB281" i="1"/>
  <c r="AA281" i="1"/>
  <c r="V281" i="1"/>
  <c r="U281" i="1"/>
  <c r="W281" i="1" s="1"/>
  <c r="X281" i="1" s="1"/>
  <c r="Y281" i="1" s="1"/>
  <c r="T281" i="1"/>
  <c r="Q281" i="1"/>
  <c r="R281" i="1" s="1"/>
  <c r="S281" i="1" s="1"/>
  <c r="M281" i="1"/>
  <c r="N281" i="1" s="1"/>
  <c r="L281" i="1"/>
  <c r="I281" i="1"/>
  <c r="J281" i="1" s="1"/>
  <c r="K281" i="1" s="1"/>
  <c r="G281" i="1"/>
  <c r="H281" i="1" s="1"/>
  <c r="F281" i="1"/>
  <c r="E281" i="1"/>
  <c r="AK280" i="1"/>
  <c r="AJ280" i="1"/>
  <c r="AI280" i="1"/>
  <c r="AH280" i="1"/>
  <c r="AG280" i="1"/>
  <c r="AF280" i="1"/>
  <c r="AE280" i="1"/>
  <c r="AD280" i="1"/>
  <c r="AC280" i="1"/>
  <c r="AB280" i="1"/>
  <c r="AA280" i="1"/>
  <c r="V280" i="1"/>
  <c r="U280" i="1"/>
  <c r="T280" i="1"/>
  <c r="R280" i="1"/>
  <c r="S280" i="1" s="1"/>
  <c r="Q280" i="1"/>
  <c r="L280" i="1"/>
  <c r="M280" i="1" s="1"/>
  <c r="N280" i="1" s="1"/>
  <c r="J280" i="1"/>
  <c r="K280" i="1" s="1"/>
  <c r="I280" i="1"/>
  <c r="F280" i="1"/>
  <c r="G280" i="1" s="1"/>
  <c r="H280" i="1" s="1"/>
  <c r="E280" i="1"/>
  <c r="AK279" i="1"/>
  <c r="AJ279" i="1"/>
  <c r="AI279" i="1"/>
  <c r="AH279" i="1"/>
  <c r="AG279" i="1"/>
  <c r="AF279" i="1"/>
  <c r="AE279" i="1"/>
  <c r="AD279" i="1"/>
  <c r="AC279" i="1"/>
  <c r="AB279" i="1"/>
  <c r="AA279" i="1"/>
  <c r="W279" i="1"/>
  <c r="X279" i="1" s="1"/>
  <c r="Y279" i="1" s="1"/>
  <c r="V279" i="1"/>
  <c r="U279" i="1"/>
  <c r="T279" i="1"/>
  <c r="Q279" i="1"/>
  <c r="R279" i="1" s="1"/>
  <c r="S279" i="1" s="1"/>
  <c r="M279" i="1"/>
  <c r="N279" i="1" s="1"/>
  <c r="L279" i="1"/>
  <c r="K279" i="1"/>
  <c r="O279" i="1" s="1"/>
  <c r="P279" i="1" s="1"/>
  <c r="Z279" i="1" s="1"/>
  <c r="I279" i="1"/>
  <c r="J279" i="1" s="1"/>
  <c r="G279" i="1"/>
  <c r="H279" i="1" s="1"/>
  <c r="F279" i="1"/>
  <c r="E279" i="1"/>
  <c r="AK278" i="1"/>
  <c r="AJ278" i="1"/>
  <c r="AI278" i="1"/>
  <c r="AH278" i="1"/>
  <c r="AG278" i="1"/>
  <c r="AF278" i="1"/>
  <c r="AE278" i="1"/>
  <c r="AD278" i="1"/>
  <c r="AC278" i="1"/>
  <c r="AB278" i="1"/>
  <c r="AA278" i="1"/>
  <c r="X278" i="1"/>
  <c r="Y278" i="1" s="1"/>
  <c r="V278" i="1"/>
  <c r="U278" i="1"/>
  <c r="T278" i="1"/>
  <c r="W278" i="1" s="1"/>
  <c r="R278" i="1"/>
  <c r="S278" i="1" s="1"/>
  <c r="Q278" i="1"/>
  <c r="L278" i="1"/>
  <c r="M278" i="1" s="1"/>
  <c r="N278" i="1" s="1"/>
  <c r="J278" i="1"/>
  <c r="K278" i="1" s="1"/>
  <c r="I278" i="1"/>
  <c r="F278" i="1"/>
  <c r="G278" i="1" s="1"/>
  <c r="H278" i="1" s="1"/>
  <c r="E278" i="1"/>
  <c r="AK277" i="1"/>
  <c r="AJ277" i="1"/>
  <c r="AI277" i="1"/>
  <c r="AH277" i="1"/>
  <c r="AG277" i="1"/>
  <c r="AF277" i="1"/>
  <c r="AE277" i="1"/>
  <c r="AD277" i="1"/>
  <c r="AC277" i="1"/>
  <c r="AB277" i="1"/>
  <c r="AA277" i="1"/>
  <c r="Y277" i="1"/>
  <c r="V277" i="1"/>
  <c r="U277" i="1"/>
  <c r="W277" i="1" s="1"/>
  <c r="X277" i="1" s="1"/>
  <c r="T277" i="1"/>
  <c r="Q277" i="1"/>
  <c r="R277" i="1" s="1"/>
  <c r="S277" i="1" s="1"/>
  <c r="M277" i="1"/>
  <c r="N277" i="1" s="1"/>
  <c r="L277" i="1"/>
  <c r="I277" i="1"/>
  <c r="J277" i="1" s="1"/>
  <c r="K277" i="1" s="1"/>
  <c r="G277" i="1"/>
  <c r="H277" i="1" s="1"/>
  <c r="O277" i="1" s="1"/>
  <c r="P277" i="1" s="1"/>
  <c r="Z277" i="1" s="1"/>
  <c r="F277" i="1"/>
  <c r="E277" i="1"/>
  <c r="AK276" i="1"/>
  <c r="AJ276" i="1"/>
  <c r="AI276" i="1"/>
  <c r="AH276" i="1"/>
  <c r="AG276" i="1"/>
  <c r="AF276" i="1"/>
  <c r="AE276" i="1"/>
  <c r="AD276" i="1"/>
  <c r="AC276" i="1"/>
  <c r="AB276" i="1"/>
  <c r="AA276" i="1"/>
  <c r="V276" i="1"/>
  <c r="U276" i="1"/>
  <c r="T276" i="1"/>
  <c r="R276" i="1"/>
  <c r="S276" i="1" s="1"/>
  <c r="Q276" i="1"/>
  <c r="N276" i="1"/>
  <c r="L276" i="1"/>
  <c r="M276" i="1" s="1"/>
  <c r="J276" i="1"/>
  <c r="K276" i="1" s="1"/>
  <c r="I276" i="1"/>
  <c r="F276" i="1"/>
  <c r="G276" i="1" s="1"/>
  <c r="H276" i="1" s="1"/>
  <c r="O276" i="1" s="1"/>
  <c r="P276" i="1" s="1"/>
  <c r="E276" i="1"/>
  <c r="AK275" i="1"/>
  <c r="AJ275" i="1"/>
  <c r="AI275" i="1"/>
  <c r="AH275" i="1"/>
  <c r="AG275" i="1"/>
  <c r="AF275" i="1"/>
  <c r="AE275" i="1"/>
  <c r="AD275" i="1"/>
  <c r="AC275" i="1"/>
  <c r="AB275" i="1"/>
  <c r="AA275" i="1"/>
  <c r="W275" i="1"/>
  <c r="X275" i="1" s="1"/>
  <c r="Y275" i="1" s="1"/>
  <c r="V275" i="1"/>
  <c r="U275" i="1"/>
  <c r="T275" i="1"/>
  <c r="S275" i="1"/>
  <c r="Q275" i="1"/>
  <c r="R275" i="1" s="1"/>
  <c r="M275" i="1"/>
  <c r="N275" i="1" s="1"/>
  <c r="L275" i="1"/>
  <c r="I275" i="1"/>
  <c r="J275" i="1" s="1"/>
  <c r="K275" i="1" s="1"/>
  <c r="G275" i="1"/>
  <c r="H275" i="1" s="1"/>
  <c r="F275" i="1"/>
  <c r="E275" i="1"/>
  <c r="AK274" i="1"/>
  <c r="AJ274" i="1"/>
  <c r="AI274" i="1"/>
  <c r="AH274" i="1"/>
  <c r="AG274" i="1"/>
  <c r="AF274" i="1"/>
  <c r="AE274" i="1"/>
  <c r="AD274" i="1"/>
  <c r="AC274" i="1"/>
  <c r="AB274" i="1"/>
  <c r="AA274" i="1"/>
  <c r="V274" i="1"/>
  <c r="U274" i="1"/>
  <c r="T274" i="1"/>
  <c r="W274" i="1" s="1"/>
  <c r="X274" i="1" s="1"/>
  <c r="Y274" i="1" s="1"/>
  <c r="R274" i="1"/>
  <c r="S274" i="1" s="1"/>
  <c r="Q274" i="1"/>
  <c r="L274" i="1"/>
  <c r="M274" i="1" s="1"/>
  <c r="N274" i="1" s="1"/>
  <c r="J274" i="1"/>
  <c r="K274" i="1" s="1"/>
  <c r="I274" i="1"/>
  <c r="H274" i="1"/>
  <c r="O274" i="1" s="1"/>
  <c r="P274" i="1" s="1"/>
  <c r="Z274" i="1" s="1"/>
  <c r="F274" i="1"/>
  <c r="G274" i="1" s="1"/>
  <c r="E274" i="1"/>
  <c r="AK273" i="1"/>
  <c r="AJ273" i="1"/>
  <c r="AI273" i="1"/>
  <c r="AH273" i="1"/>
  <c r="AG273" i="1"/>
  <c r="AF273" i="1"/>
  <c r="AE273" i="1"/>
  <c r="AD273" i="1"/>
  <c r="AC273" i="1"/>
  <c r="AB273" i="1"/>
  <c r="AA273" i="1"/>
  <c r="V273" i="1"/>
  <c r="U273" i="1"/>
  <c r="W273" i="1" s="1"/>
  <c r="X273" i="1" s="1"/>
  <c r="Y273" i="1" s="1"/>
  <c r="T273" i="1"/>
  <c r="Q273" i="1"/>
  <c r="R273" i="1" s="1"/>
  <c r="S273" i="1" s="1"/>
  <c r="M273" i="1"/>
  <c r="N273" i="1" s="1"/>
  <c r="L273" i="1"/>
  <c r="I273" i="1"/>
  <c r="J273" i="1" s="1"/>
  <c r="K273" i="1" s="1"/>
  <c r="G273" i="1"/>
  <c r="H273" i="1" s="1"/>
  <c r="F273" i="1"/>
  <c r="E273" i="1"/>
  <c r="AK272" i="1"/>
  <c r="AJ272" i="1"/>
  <c r="AI272" i="1"/>
  <c r="AH272" i="1"/>
  <c r="AG272" i="1"/>
  <c r="AF272" i="1"/>
  <c r="AE272" i="1"/>
  <c r="AD272" i="1"/>
  <c r="AC272" i="1"/>
  <c r="AB272" i="1"/>
  <c r="AA272" i="1"/>
  <c r="V272" i="1"/>
  <c r="U272" i="1"/>
  <c r="T272" i="1"/>
  <c r="R272" i="1"/>
  <c r="S272" i="1" s="1"/>
  <c r="Q272" i="1"/>
  <c r="L272" i="1"/>
  <c r="M272" i="1" s="1"/>
  <c r="N272" i="1" s="1"/>
  <c r="J272" i="1"/>
  <c r="K272" i="1" s="1"/>
  <c r="I272" i="1"/>
  <c r="F272" i="1"/>
  <c r="G272" i="1" s="1"/>
  <c r="H272" i="1" s="1"/>
  <c r="E272" i="1"/>
  <c r="AK271" i="1"/>
  <c r="AJ271" i="1"/>
  <c r="AI271" i="1"/>
  <c r="AH271" i="1"/>
  <c r="AG271" i="1"/>
  <c r="AF271" i="1"/>
  <c r="AE271" i="1"/>
  <c r="AD271" i="1"/>
  <c r="AC271" i="1"/>
  <c r="AB271" i="1"/>
  <c r="AA271" i="1"/>
  <c r="V271" i="1"/>
  <c r="U271" i="1"/>
  <c r="W271" i="1" s="1"/>
  <c r="X271" i="1" s="1"/>
  <c r="Y271" i="1" s="1"/>
  <c r="T271" i="1"/>
  <c r="Q271" i="1"/>
  <c r="R271" i="1" s="1"/>
  <c r="S271" i="1" s="1"/>
  <c r="M271" i="1"/>
  <c r="N271" i="1" s="1"/>
  <c r="L271" i="1"/>
  <c r="K271" i="1"/>
  <c r="O271" i="1" s="1"/>
  <c r="P271" i="1" s="1"/>
  <c r="I271" i="1"/>
  <c r="J271" i="1" s="1"/>
  <c r="G271" i="1"/>
  <c r="H271" i="1" s="1"/>
  <c r="F271" i="1"/>
  <c r="E271" i="1"/>
  <c r="AK270" i="1"/>
  <c r="AJ270" i="1"/>
  <c r="AI270" i="1"/>
  <c r="AH270" i="1"/>
  <c r="AG270" i="1"/>
  <c r="AF270" i="1"/>
  <c r="AE270" i="1"/>
  <c r="AD270" i="1"/>
  <c r="AC270" i="1"/>
  <c r="AB270" i="1"/>
  <c r="AA270" i="1"/>
  <c r="V270" i="1"/>
  <c r="U270" i="1"/>
  <c r="T270" i="1"/>
  <c r="W270" i="1" s="1"/>
  <c r="X270" i="1" s="1"/>
  <c r="Y270" i="1" s="1"/>
  <c r="Z270" i="1" s="1"/>
  <c r="R270" i="1"/>
  <c r="S270" i="1" s="1"/>
  <c r="Q270" i="1"/>
  <c r="N270" i="1"/>
  <c r="L270" i="1"/>
  <c r="M270" i="1" s="1"/>
  <c r="J270" i="1"/>
  <c r="K270" i="1" s="1"/>
  <c r="I270" i="1"/>
  <c r="H270" i="1"/>
  <c r="O270" i="1" s="1"/>
  <c r="P270" i="1" s="1"/>
  <c r="F270" i="1"/>
  <c r="G270" i="1" s="1"/>
  <c r="E270" i="1"/>
  <c r="AK269" i="1"/>
  <c r="AJ269" i="1"/>
  <c r="AI269" i="1"/>
  <c r="AH269" i="1"/>
  <c r="AG269" i="1"/>
  <c r="AF269" i="1"/>
  <c r="AE269" i="1"/>
  <c r="AD269" i="1"/>
  <c r="AC269" i="1"/>
  <c r="AB269" i="1"/>
  <c r="AA269" i="1"/>
  <c r="V269" i="1"/>
  <c r="U269" i="1"/>
  <c r="W269" i="1" s="1"/>
  <c r="X269" i="1" s="1"/>
  <c r="Y269" i="1" s="1"/>
  <c r="T269" i="1"/>
  <c r="Q269" i="1"/>
  <c r="R269" i="1" s="1"/>
  <c r="S269" i="1" s="1"/>
  <c r="M269" i="1"/>
  <c r="N269" i="1" s="1"/>
  <c r="L269" i="1"/>
  <c r="K269" i="1"/>
  <c r="O269" i="1" s="1"/>
  <c r="P269" i="1" s="1"/>
  <c r="I269" i="1"/>
  <c r="J269" i="1" s="1"/>
  <c r="G269" i="1"/>
  <c r="H269" i="1" s="1"/>
  <c r="F269" i="1"/>
  <c r="E269" i="1"/>
  <c r="AK268" i="1"/>
  <c r="AJ268" i="1"/>
  <c r="AI268" i="1"/>
  <c r="AH268" i="1"/>
  <c r="AG268" i="1"/>
  <c r="AF268" i="1"/>
  <c r="AE268" i="1"/>
  <c r="AD268" i="1"/>
  <c r="AC268" i="1"/>
  <c r="AB268" i="1"/>
  <c r="AA268" i="1"/>
  <c r="V268" i="1"/>
  <c r="U268" i="1"/>
  <c r="T268" i="1"/>
  <c r="W268" i="1" s="1"/>
  <c r="X268" i="1" s="1"/>
  <c r="Y268" i="1" s="1"/>
  <c r="R268" i="1"/>
  <c r="S268" i="1" s="1"/>
  <c r="Q268" i="1"/>
  <c r="N268" i="1"/>
  <c r="L268" i="1"/>
  <c r="M268" i="1" s="1"/>
  <c r="J268" i="1"/>
  <c r="K268" i="1" s="1"/>
  <c r="I268" i="1"/>
  <c r="H268" i="1"/>
  <c r="O268" i="1" s="1"/>
  <c r="P268" i="1" s="1"/>
  <c r="Z268" i="1" s="1"/>
  <c r="F268" i="1"/>
  <c r="G268" i="1" s="1"/>
  <c r="E268" i="1"/>
  <c r="AK267" i="1"/>
  <c r="AJ267" i="1"/>
  <c r="AI267" i="1"/>
  <c r="AH267" i="1"/>
  <c r="AG267" i="1"/>
  <c r="AF267" i="1"/>
  <c r="AE267" i="1"/>
  <c r="AD267" i="1"/>
  <c r="AC267" i="1"/>
  <c r="AB267" i="1"/>
  <c r="AA267" i="1"/>
  <c r="V267" i="1"/>
  <c r="U267" i="1"/>
  <c r="W267" i="1" s="1"/>
  <c r="X267" i="1" s="1"/>
  <c r="Y267" i="1" s="1"/>
  <c r="T267" i="1"/>
  <c r="Q267" i="1"/>
  <c r="R267" i="1" s="1"/>
  <c r="S267" i="1" s="1"/>
  <c r="M267" i="1"/>
  <c r="N267" i="1" s="1"/>
  <c r="L267" i="1"/>
  <c r="K267" i="1"/>
  <c r="O267" i="1" s="1"/>
  <c r="P267" i="1" s="1"/>
  <c r="I267" i="1"/>
  <c r="J267" i="1" s="1"/>
  <c r="G267" i="1"/>
  <c r="H267" i="1" s="1"/>
  <c r="F267" i="1"/>
  <c r="E267" i="1"/>
  <c r="AK266" i="1"/>
  <c r="AJ266" i="1"/>
  <c r="AI266" i="1"/>
  <c r="AH266" i="1"/>
  <c r="AG266" i="1"/>
  <c r="AF266" i="1"/>
  <c r="AE266" i="1"/>
  <c r="AD266" i="1"/>
  <c r="AC266" i="1"/>
  <c r="AB266" i="1"/>
  <c r="AA266" i="1"/>
  <c r="V266" i="1"/>
  <c r="U266" i="1"/>
  <c r="T266" i="1"/>
  <c r="W266" i="1" s="1"/>
  <c r="X266" i="1" s="1"/>
  <c r="Y266" i="1" s="1"/>
  <c r="Z266" i="1" s="1"/>
  <c r="R266" i="1"/>
  <c r="S266" i="1" s="1"/>
  <c r="Q266" i="1"/>
  <c r="N266" i="1"/>
  <c r="L266" i="1"/>
  <c r="M266" i="1" s="1"/>
  <c r="J266" i="1"/>
  <c r="K266" i="1" s="1"/>
  <c r="I266" i="1"/>
  <c r="H266" i="1"/>
  <c r="O266" i="1" s="1"/>
  <c r="P266" i="1" s="1"/>
  <c r="F266" i="1"/>
  <c r="G266" i="1" s="1"/>
  <c r="E266" i="1"/>
  <c r="AK265" i="1"/>
  <c r="AJ265" i="1"/>
  <c r="AI265" i="1"/>
  <c r="AH265" i="1"/>
  <c r="AG265" i="1"/>
  <c r="AF265" i="1"/>
  <c r="AE265" i="1"/>
  <c r="AD265" i="1"/>
  <c r="AC265" i="1"/>
  <c r="AB265" i="1"/>
  <c r="AA265" i="1"/>
  <c r="V265" i="1"/>
  <c r="U265" i="1"/>
  <c r="W265" i="1" s="1"/>
  <c r="X265" i="1" s="1"/>
  <c r="Y265" i="1" s="1"/>
  <c r="T265" i="1"/>
  <c r="Q265" i="1"/>
  <c r="R265" i="1" s="1"/>
  <c r="S265" i="1" s="1"/>
  <c r="M265" i="1"/>
  <c r="N265" i="1" s="1"/>
  <c r="L265" i="1"/>
  <c r="K265" i="1"/>
  <c r="O265" i="1" s="1"/>
  <c r="P265" i="1" s="1"/>
  <c r="I265" i="1"/>
  <c r="J265" i="1" s="1"/>
  <c r="G265" i="1"/>
  <c r="H265" i="1" s="1"/>
  <c r="F265" i="1"/>
  <c r="E265" i="1"/>
  <c r="AK264" i="1"/>
  <c r="AJ264" i="1"/>
  <c r="AI264" i="1"/>
  <c r="AH264" i="1"/>
  <c r="AG264" i="1"/>
  <c r="AF264" i="1"/>
  <c r="AE264" i="1"/>
  <c r="AD264" i="1"/>
  <c r="AC264" i="1"/>
  <c r="AB264" i="1"/>
  <c r="AA264" i="1"/>
  <c r="V264" i="1"/>
  <c r="U264" i="1"/>
  <c r="T264" i="1"/>
  <c r="W264" i="1" s="1"/>
  <c r="X264" i="1" s="1"/>
  <c r="Y264" i="1" s="1"/>
  <c r="R264" i="1"/>
  <c r="S264" i="1" s="1"/>
  <c r="Q264" i="1"/>
  <c r="N264" i="1"/>
  <c r="L264" i="1"/>
  <c r="M264" i="1" s="1"/>
  <c r="J264" i="1"/>
  <c r="K264" i="1" s="1"/>
  <c r="I264" i="1"/>
  <c r="H264" i="1"/>
  <c r="O264" i="1" s="1"/>
  <c r="P264" i="1" s="1"/>
  <c r="Z264" i="1" s="1"/>
  <c r="F264" i="1"/>
  <c r="G264" i="1" s="1"/>
  <c r="E264" i="1"/>
  <c r="AK263" i="1"/>
  <c r="AJ263" i="1"/>
  <c r="AI263" i="1"/>
  <c r="AH263" i="1"/>
  <c r="AG263" i="1"/>
  <c r="AF263" i="1"/>
  <c r="AE263" i="1"/>
  <c r="AD263" i="1"/>
  <c r="AC263" i="1"/>
  <c r="AB263" i="1"/>
  <c r="AA263" i="1"/>
  <c r="V263" i="1"/>
  <c r="U263" i="1"/>
  <c r="W263" i="1" s="1"/>
  <c r="X263" i="1" s="1"/>
  <c r="Y263" i="1" s="1"/>
  <c r="T263" i="1"/>
  <c r="Q263" i="1"/>
  <c r="R263" i="1" s="1"/>
  <c r="S263" i="1" s="1"/>
  <c r="M263" i="1"/>
  <c r="N263" i="1" s="1"/>
  <c r="L263" i="1"/>
  <c r="K263" i="1"/>
  <c r="O263" i="1" s="1"/>
  <c r="P263" i="1" s="1"/>
  <c r="I263" i="1"/>
  <c r="J263" i="1" s="1"/>
  <c r="G263" i="1"/>
  <c r="H263" i="1" s="1"/>
  <c r="F263" i="1"/>
  <c r="E263" i="1"/>
  <c r="AK262" i="1"/>
  <c r="AJ262" i="1"/>
  <c r="AI262" i="1"/>
  <c r="AH262" i="1"/>
  <c r="AG262" i="1"/>
  <c r="AF262" i="1"/>
  <c r="AE262" i="1"/>
  <c r="AD262" i="1"/>
  <c r="AC262" i="1"/>
  <c r="AB262" i="1"/>
  <c r="AA262" i="1"/>
  <c r="V262" i="1"/>
  <c r="U262" i="1"/>
  <c r="T262" i="1"/>
  <c r="W262" i="1" s="1"/>
  <c r="X262" i="1" s="1"/>
  <c r="Y262" i="1" s="1"/>
  <c r="Z262" i="1" s="1"/>
  <c r="R262" i="1"/>
  <c r="S262" i="1" s="1"/>
  <c r="Q262" i="1"/>
  <c r="N262" i="1"/>
  <c r="L262" i="1"/>
  <c r="M262" i="1" s="1"/>
  <c r="J262" i="1"/>
  <c r="K262" i="1" s="1"/>
  <c r="I262" i="1"/>
  <c r="H262" i="1"/>
  <c r="O262" i="1" s="1"/>
  <c r="P262" i="1" s="1"/>
  <c r="F262" i="1"/>
  <c r="G262" i="1" s="1"/>
  <c r="E262" i="1"/>
  <c r="AK261" i="1"/>
  <c r="AJ261" i="1"/>
  <c r="AI261" i="1"/>
  <c r="AH261" i="1"/>
  <c r="AG261" i="1"/>
  <c r="AF261" i="1"/>
  <c r="AE261" i="1"/>
  <c r="AD261" i="1"/>
  <c r="AC261" i="1"/>
  <c r="AB261" i="1"/>
  <c r="AA261" i="1"/>
  <c r="W261" i="1"/>
  <c r="X261" i="1" s="1"/>
  <c r="Y261" i="1" s="1"/>
  <c r="V261" i="1"/>
  <c r="U261" i="1"/>
  <c r="T261" i="1"/>
  <c r="S261" i="1"/>
  <c r="R261" i="1"/>
  <c r="Q261" i="1"/>
  <c r="N261" i="1"/>
  <c r="M261" i="1"/>
  <c r="L261" i="1"/>
  <c r="J261" i="1"/>
  <c r="K261" i="1" s="1"/>
  <c r="I261" i="1"/>
  <c r="G261" i="1"/>
  <c r="H261" i="1" s="1"/>
  <c r="F261" i="1"/>
  <c r="E261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V260" i="1"/>
  <c r="U260" i="1"/>
  <c r="T260" i="1"/>
  <c r="W260" i="1" s="1"/>
  <c r="X260" i="1" s="1"/>
  <c r="Y260" i="1" s="1"/>
  <c r="S260" i="1"/>
  <c r="R260" i="1"/>
  <c r="Q260" i="1"/>
  <c r="L260" i="1"/>
  <c r="M260" i="1" s="1"/>
  <c r="N260" i="1" s="1"/>
  <c r="K260" i="1"/>
  <c r="J260" i="1"/>
  <c r="I260" i="1"/>
  <c r="H260" i="1"/>
  <c r="O260" i="1" s="1"/>
  <c r="P260" i="1" s="1"/>
  <c r="G260" i="1"/>
  <c r="F260" i="1"/>
  <c r="E260" i="1"/>
  <c r="AK259" i="1"/>
  <c r="AJ259" i="1"/>
  <c r="AI259" i="1"/>
  <c r="AH259" i="1"/>
  <c r="AG259" i="1"/>
  <c r="AF259" i="1"/>
  <c r="AE259" i="1"/>
  <c r="AD259" i="1"/>
  <c r="AC259" i="1"/>
  <c r="AB259" i="1"/>
  <c r="AA259" i="1"/>
  <c r="V259" i="1"/>
  <c r="U259" i="1"/>
  <c r="T259" i="1"/>
  <c r="W259" i="1" s="1"/>
  <c r="X259" i="1" s="1"/>
  <c r="Y259" i="1" s="1"/>
  <c r="Q259" i="1"/>
  <c r="R259" i="1" s="1"/>
  <c r="S259" i="1" s="1"/>
  <c r="M259" i="1"/>
  <c r="N259" i="1" s="1"/>
  <c r="L259" i="1"/>
  <c r="I259" i="1"/>
  <c r="J259" i="1" s="1"/>
  <c r="K259" i="1" s="1"/>
  <c r="H259" i="1"/>
  <c r="G259" i="1"/>
  <c r="F259" i="1"/>
  <c r="E259" i="1"/>
  <c r="AK258" i="1"/>
  <c r="AJ258" i="1"/>
  <c r="AI258" i="1"/>
  <c r="AH258" i="1"/>
  <c r="AG258" i="1"/>
  <c r="AF258" i="1"/>
  <c r="AE258" i="1"/>
  <c r="AD258" i="1"/>
  <c r="AC258" i="1"/>
  <c r="AB258" i="1"/>
  <c r="AA258" i="1"/>
  <c r="V258" i="1"/>
  <c r="U258" i="1"/>
  <c r="T258" i="1"/>
  <c r="R258" i="1"/>
  <c r="S258" i="1" s="1"/>
  <c r="Q258" i="1"/>
  <c r="N258" i="1"/>
  <c r="M258" i="1"/>
  <c r="L258" i="1"/>
  <c r="J258" i="1"/>
  <c r="K258" i="1" s="1"/>
  <c r="I258" i="1"/>
  <c r="F258" i="1"/>
  <c r="G258" i="1" s="1"/>
  <c r="H258" i="1" s="1"/>
  <c r="E258" i="1"/>
  <c r="AK257" i="1"/>
  <c r="AJ257" i="1"/>
  <c r="AI257" i="1"/>
  <c r="AH257" i="1"/>
  <c r="AG257" i="1"/>
  <c r="AF257" i="1"/>
  <c r="AE257" i="1"/>
  <c r="AD257" i="1"/>
  <c r="AC257" i="1"/>
  <c r="AB257" i="1"/>
  <c r="AA257" i="1"/>
  <c r="W257" i="1"/>
  <c r="X257" i="1" s="1"/>
  <c r="Y257" i="1" s="1"/>
  <c r="V257" i="1"/>
  <c r="U257" i="1"/>
  <c r="T257" i="1"/>
  <c r="S257" i="1"/>
  <c r="R257" i="1"/>
  <c r="Q257" i="1"/>
  <c r="N257" i="1"/>
  <c r="M257" i="1"/>
  <c r="L257" i="1"/>
  <c r="K257" i="1"/>
  <c r="O257" i="1" s="1"/>
  <c r="P257" i="1" s="1"/>
  <c r="J257" i="1"/>
  <c r="I257" i="1"/>
  <c r="G257" i="1"/>
  <c r="H257" i="1" s="1"/>
  <c r="F257" i="1"/>
  <c r="E257" i="1"/>
  <c r="AK256" i="1"/>
  <c r="AJ256" i="1"/>
  <c r="AI256" i="1"/>
  <c r="AH256" i="1"/>
  <c r="AG256" i="1"/>
  <c r="AF256" i="1"/>
  <c r="AE256" i="1"/>
  <c r="AD256" i="1"/>
  <c r="AC256" i="1"/>
  <c r="AB256" i="1"/>
  <c r="AA256" i="1"/>
  <c r="X256" i="1"/>
  <c r="Y256" i="1" s="1"/>
  <c r="V256" i="1"/>
  <c r="U256" i="1"/>
  <c r="T256" i="1"/>
  <c r="W256" i="1" s="1"/>
  <c r="S256" i="1"/>
  <c r="R256" i="1"/>
  <c r="Q256" i="1"/>
  <c r="L256" i="1"/>
  <c r="M256" i="1" s="1"/>
  <c r="N256" i="1" s="1"/>
  <c r="K256" i="1"/>
  <c r="J256" i="1"/>
  <c r="I256" i="1"/>
  <c r="H256" i="1"/>
  <c r="O256" i="1" s="1"/>
  <c r="P256" i="1" s="1"/>
  <c r="G256" i="1"/>
  <c r="F256" i="1"/>
  <c r="E256" i="1"/>
  <c r="AK255" i="1"/>
  <c r="AJ255" i="1"/>
  <c r="AI255" i="1"/>
  <c r="AH255" i="1"/>
  <c r="AG255" i="1"/>
  <c r="AF255" i="1"/>
  <c r="AE255" i="1"/>
  <c r="AD255" i="1"/>
  <c r="AC255" i="1"/>
  <c r="AB255" i="1"/>
  <c r="AA255" i="1"/>
  <c r="V255" i="1"/>
  <c r="U255" i="1"/>
  <c r="T255" i="1"/>
  <c r="Q255" i="1"/>
  <c r="R255" i="1" s="1"/>
  <c r="S255" i="1" s="1"/>
  <c r="M255" i="1"/>
  <c r="N255" i="1" s="1"/>
  <c r="L255" i="1"/>
  <c r="I255" i="1"/>
  <c r="J255" i="1" s="1"/>
  <c r="K255" i="1" s="1"/>
  <c r="H255" i="1"/>
  <c r="G255" i="1"/>
  <c r="F255" i="1"/>
  <c r="E255" i="1"/>
  <c r="AK254" i="1"/>
  <c r="AJ254" i="1"/>
  <c r="AI254" i="1"/>
  <c r="AH254" i="1"/>
  <c r="AG254" i="1"/>
  <c r="AF254" i="1"/>
  <c r="AE254" i="1"/>
  <c r="AD254" i="1"/>
  <c r="AC254" i="1"/>
  <c r="AB254" i="1"/>
  <c r="AA254" i="1"/>
  <c r="V254" i="1"/>
  <c r="U254" i="1"/>
  <c r="T254" i="1"/>
  <c r="W254" i="1" s="1"/>
  <c r="X254" i="1" s="1"/>
  <c r="Y254" i="1" s="1"/>
  <c r="R254" i="1"/>
  <c r="S254" i="1" s="1"/>
  <c r="Q254" i="1"/>
  <c r="N254" i="1"/>
  <c r="M254" i="1"/>
  <c r="L254" i="1"/>
  <c r="J254" i="1"/>
  <c r="K254" i="1" s="1"/>
  <c r="I254" i="1"/>
  <c r="F254" i="1"/>
  <c r="G254" i="1" s="1"/>
  <c r="H254" i="1" s="1"/>
  <c r="E254" i="1"/>
  <c r="AK253" i="1"/>
  <c r="AJ253" i="1"/>
  <c r="AI253" i="1"/>
  <c r="AH253" i="1"/>
  <c r="AG253" i="1"/>
  <c r="AF253" i="1"/>
  <c r="AE253" i="1"/>
  <c r="AD253" i="1"/>
  <c r="AC253" i="1"/>
  <c r="AB253" i="1"/>
  <c r="AA253" i="1"/>
  <c r="W253" i="1"/>
  <c r="X253" i="1" s="1"/>
  <c r="Y253" i="1" s="1"/>
  <c r="V253" i="1"/>
  <c r="U253" i="1"/>
  <c r="T253" i="1"/>
  <c r="S253" i="1"/>
  <c r="R253" i="1"/>
  <c r="Q253" i="1"/>
  <c r="N253" i="1"/>
  <c r="M253" i="1"/>
  <c r="L253" i="1"/>
  <c r="K253" i="1"/>
  <c r="J253" i="1"/>
  <c r="I253" i="1"/>
  <c r="G253" i="1"/>
  <c r="H253" i="1" s="1"/>
  <c r="O253" i="1" s="1"/>
  <c r="P253" i="1" s="1"/>
  <c r="Z253" i="1" s="1"/>
  <c r="F253" i="1"/>
  <c r="E253" i="1"/>
  <c r="AK252" i="1"/>
  <c r="AJ252" i="1"/>
  <c r="AI252" i="1"/>
  <c r="AH252" i="1"/>
  <c r="AG252" i="1"/>
  <c r="AF252" i="1"/>
  <c r="AE252" i="1"/>
  <c r="AD252" i="1"/>
  <c r="AC252" i="1"/>
  <c r="AB252" i="1"/>
  <c r="AA252" i="1"/>
  <c r="V252" i="1"/>
  <c r="U252" i="1"/>
  <c r="T252" i="1"/>
  <c r="W252" i="1" s="1"/>
  <c r="X252" i="1" s="1"/>
  <c r="Y252" i="1" s="1"/>
  <c r="S252" i="1"/>
  <c r="R252" i="1"/>
  <c r="Q252" i="1"/>
  <c r="P252" i="1"/>
  <c r="L252" i="1"/>
  <c r="M252" i="1" s="1"/>
  <c r="N252" i="1" s="1"/>
  <c r="K252" i="1"/>
  <c r="J252" i="1"/>
  <c r="I252" i="1"/>
  <c r="H252" i="1"/>
  <c r="O252" i="1" s="1"/>
  <c r="G252" i="1"/>
  <c r="F252" i="1"/>
  <c r="E252" i="1"/>
  <c r="AK251" i="1"/>
  <c r="AJ251" i="1"/>
  <c r="AI251" i="1"/>
  <c r="AH251" i="1"/>
  <c r="AG251" i="1"/>
  <c r="AF251" i="1"/>
  <c r="AE251" i="1"/>
  <c r="AD251" i="1"/>
  <c r="AC251" i="1"/>
  <c r="AB251" i="1"/>
  <c r="AA251" i="1"/>
  <c r="V251" i="1"/>
  <c r="U251" i="1"/>
  <c r="T251" i="1"/>
  <c r="W251" i="1" s="1"/>
  <c r="X251" i="1" s="1"/>
  <c r="Y251" i="1" s="1"/>
  <c r="Q251" i="1"/>
  <c r="R251" i="1" s="1"/>
  <c r="S251" i="1" s="1"/>
  <c r="M251" i="1"/>
  <c r="N251" i="1" s="1"/>
  <c r="L251" i="1"/>
  <c r="I251" i="1"/>
  <c r="J251" i="1" s="1"/>
  <c r="K251" i="1" s="1"/>
  <c r="F251" i="1"/>
  <c r="G251" i="1" s="1"/>
  <c r="H251" i="1" s="1"/>
  <c r="E251" i="1"/>
  <c r="AK250" i="1"/>
  <c r="AJ250" i="1"/>
  <c r="AI250" i="1"/>
  <c r="AH250" i="1"/>
  <c r="AG250" i="1"/>
  <c r="AF250" i="1"/>
  <c r="AE250" i="1"/>
  <c r="AD250" i="1"/>
  <c r="AC250" i="1"/>
  <c r="AB250" i="1"/>
  <c r="AA250" i="1"/>
  <c r="V250" i="1"/>
  <c r="U250" i="1"/>
  <c r="T250" i="1"/>
  <c r="W250" i="1" s="1"/>
  <c r="X250" i="1" s="1"/>
  <c r="Y250" i="1" s="1"/>
  <c r="R250" i="1"/>
  <c r="S250" i="1" s="1"/>
  <c r="Q250" i="1"/>
  <c r="N250" i="1"/>
  <c r="M250" i="1"/>
  <c r="L250" i="1"/>
  <c r="J250" i="1"/>
  <c r="K250" i="1" s="1"/>
  <c r="I250" i="1"/>
  <c r="F250" i="1"/>
  <c r="G250" i="1" s="1"/>
  <c r="H250" i="1" s="1"/>
  <c r="E250" i="1"/>
  <c r="AK249" i="1"/>
  <c r="AJ249" i="1"/>
  <c r="AI249" i="1"/>
  <c r="AH249" i="1"/>
  <c r="AG249" i="1"/>
  <c r="AF249" i="1"/>
  <c r="AE249" i="1"/>
  <c r="AD249" i="1"/>
  <c r="AC249" i="1"/>
  <c r="AB249" i="1"/>
  <c r="AA249" i="1"/>
  <c r="W249" i="1"/>
  <c r="X249" i="1" s="1"/>
  <c r="Y249" i="1" s="1"/>
  <c r="V249" i="1"/>
  <c r="U249" i="1"/>
  <c r="T249" i="1"/>
  <c r="S249" i="1"/>
  <c r="R249" i="1"/>
  <c r="Q249" i="1"/>
  <c r="N249" i="1"/>
  <c r="M249" i="1"/>
  <c r="L249" i="1"/>
  <c r="K249" i="1"/>
  <c r="J249" i="1"/>
  <c r="I249" i="1"/>
  <c r="G249" i="1"/>
  <c r="H249" i="1" s="1"/>
  <c r="O249" i="1" s="1"/>
  <c r="P249" i="1" s="1"/>
  <c r="Z249" i="1" s="1"/>
  <c r="F249" i="1"/>
  <c r="E249" i="1"/>
  <c r="AK248" i="1"/>
  <c r="AJ248" i="1"/>
  <c r="AI248" i="1"/>
  <c r="AH248" i="1"/>
  <c r="AG248" i="1"/>
  <c r="AF248" i="1"/>
  <c r="AE248" i="1"/>
  <c r="AD248" i="1"/>
  <c r="AC248" i="1"/>
  <c r="AB248" i="1"/>
  <c r="AA248" i="1"/>
  <c r="V248" i="1"/>
  <c r="U248" i="1"/>
  <c r="T248" i="1"/>
  <c r="W248" i="1" s="1"/>
  <c r="X248" i="1" s="1"/>
  <c r="Y248" i="1" s="1"/>
  <c r="S248" i="1"/>
  <c r="R248" i="1"/>
  <c r="Q248" i="1"/>
  <c r="P248" i="1"/>
  <c r="L248" i="1"/>
  <c r="M248" i="1" s="1"/>
  <c r="N248" i="1" s="1"/>
  <c r="K248" i="1"/>
  <c r="J248" i="1"/>
  <c r="I248" i="1"/>
  <c r="H248" i="1"/>
  <c r="O248" i="1" s="1"/>
  <c r="G248" i="1"/>
  <c r="F248" i="1"/>
  <c r="E248" i="1"/>
  <c r="AK247" i="1"/>
  <c r="AJ247" i="1"/>
  <c r="AI247" i="1"/>
  <c r="AH247" i="1"/>
  <c r="AG247" i="1"/>
  <c r="AF247" i="1"/>
  <c r="AE247" i="1"/>
  <c r="AD247" i="1"/>
  <c r="AC247" i="1"/>
  <c r="AB247" i="1"/>
  <c r="AA247" i="1"/>
  <c r="V247" i="1"/>
  <c r="U247" i="1"/>
  <c r="T247" i="1"/>
  <c r="W247" i="1" s="1"/>
  <c r="X247" i="1" s="1"/>
  <c r="Y247" i="1" s="1"/>
  <c r="Q247" i="1"/>
  <c r="R247" i="1" s="1"/>
  <c r="S247" i="1" s="1"/>
  <c r="M247" i="1"/>
  <c r="N247" i="1" s="1"/>
  <c r="L247" i="1"/>
  <c r="I247" i="1"/>
  <c r="J247" i="1" s="1"/>
  <c r="K247" i="1" s="1"/>
  <c r="F247" i="1"/>
  <c r="G247" i="1" s="1"/>
  <c r="H247" i="1" s="1"/>
  <c r="E247" i="1"/>
  <c r="AK246" i="1"/>
  <c r="AJ246" i="1"/>
  <c r="AI246" i="1"/>
  <c r="AH246" i="1"/>
  <c r="AG246" i="1"/>
  <c r="AF246" i="1"/>
  <c r="AE246" i="1"/>
  <c r="AD246" i="1"/>
  <c r="AC246" i="1"/>
  <c r="AB246" i="1"/>
  <c r="AA246" i="1"/>
  <c r="V246" i="1"/>
  <c r="U246" i="1"/>
  <c r="W246" i="1" s="1"/>
  <c r="X246" i="1" s="1"/>
  <c r="Y246" i="1" s="1"/>
  <c r="T246" i="1"/>
  <c r="R246" i="1"/>
  <c r="S246" i="1" s="1"/>
  <c r="Q246" i="1"/>
  <c r="N246" i="1"/>
  <c r="M246" i="1"/>
  <c r="L246" i="1"/>
  <c r="J246" i="1"/>
  <c r="K246" i="1" s="1"/>
  <c r="I246" i="1"/>
  <c r="F246" i="1"/>
  <c r="G246" i="1" s="1"/>
  <c r="H246" i="1" s="1"/>
  <c r="E246" i="1"/>
  <c r="AK245" i="1"/>
  <c r="AJ245" i="1"/>
  <c r="AI245" i="1"/>
  <c r="AH245" i="1"/>
  <c r="AG245" i="1"/>
  <c r="AF245" i="1"/>
  <c r="AE245" i="1"/>
  <c r="AD245" i="1"/>
  <c r="AC245" i="1"/>
  <c r="AB245" i="1"/>
  <c r="AA245" i="1"/>
  <c r="W245" i="1"/>
  <c r="X245" i="1" s="1"/>
  <c r="Y245" i="1" s="1"/>
  <c r="V245" i="1"/>
  <c r="U245" i="1"/>
  <c r="T245" i="1"/>
  <c r="S245" i="1"/>
  <c r="R245" i="1"/>
  <c r="Q245" i="1"/>
  <c r="N245" i="1"/>
  <c r="M245" i="1"/>
  <c r="L245" i="1"/>
  <c r="K245" i="1"/>
  <c r="J245" i="1"/>
  <c r="I245" i="1"/>
  <c r="G245" i="1"/>
  <c r="H245" i="1" s="1"/>
  <c r="O245" i="1" s="1"/>
  <c r="P245" i="1" s="1"/>
  <c r="Z245" i="1" s="1"/>
  <c r="F245" i="1"/>
  <c r="E245" i="1"/>
  <c r="AK244" i="1"/>
  <c r="AJ244" i="1"/>
  <c r="AI244" i="1"/>
  <c r="AH244" i="1"/>
  <c r="AG244" i="1"/>
  <c r="AF244" i="1"/>
  <c r="AE244" i="1"/>
  <c r="AD244" i="1"/>
  <c r="AC244" i="1"/>
  <c r="AB244" i="1"/>
  <c r="AA244" i="1"/>
  <c r="V244" i="1"/>
  <c r="U244" i="1"/>
  <c r="T244" i="1"/>
  <c r="W244" i="1" s="1"/>
  <c r="X244" i="1" s="1"/>
  <c r="Y244" i="1" s="1"/>
  <c r="S244" i="1"/>
  <c r="R244" i="1"/>
  <c r="Q244" i="1"/>
  <c r="P244" i="1"/>
  <c r="L244" i="1"/>
  <c r="M244" i="1" s="1"/>
  <c r="N244" i="1" s="1"/>
  <c r="K244" i="1"/>
  <c r="J244" i="1"/>
  <c r="I244" i="1"/>
  <c r="H244" i="1"/>
  <c r="O244" i="1" s="1"/>
  <c r="G244" i="1"/>
  <c r="F244" i="1"/>
  <c r="E244" i="1"/>
  <c r="AK243" i="1"/>
  <c r="AJ243" i="1"/>
  <c r="AI243" i="1"/>
  <c r="AH243" i="1"/>
  <c r="AG243" i="1"/>
  <c r="AF243" i="1"/>
  <c r="AE243" i="1"/>
  <c r="AD243" i="1"/>
  <c r="AC243" i="1"/>
  <c r="AB243" i="1"/>
  <c r="AA243" i="1"/>
  <c r="V243" i="1"/>
  <c r="U243" i="1"/>
  <c r="T243" i="1"/>
  <c r="W243" i="1" s="1"/>
  <c r="X243" i="1" s="1"/>
  <c r="Y243" i="1" s="1"/>
  <c r="Q243" i="1"/>
  <c r="R243" i="1" s="1"/>
  <c r="S243" i="1" s="1"/>
  <c r="M243" i="1"/>
  <c r="N243" i="1" s="1"/>
  <c r="L243" i="1"/>
  <c r="I243" i="1"/>
  <c r="J243" i="1" s="1"/>
  <c r="K243" i="1" s="1"/>
  <c r="F243" i="1"/>
  <c r="G243" i="1" s="1"/>
  <c r="H243" i="1" s="1"/>
  <c r="E243" i="1"/>
  <c r="AK242" i="1"/>
  <c r="AJ242" i="1"/>
  <c r="AI242" i="1"/>
  <c r="AH242" i="1"/>
  <c r="AG242" i="1"/>
  <c r="AF242" i="1"/>
  <c r="AE242" i="1"/>
  <c r="AD242" i="1"/>
  <c r="AC242" i="1"/>
  <c r="AB242" i="1"/>
  <c r="AA242" i="1"/>
  <c r="V242" i="1"/>
  <c r="U242" i="1"/>
  <c r="W242" i="1" s="1"/>
  <c r="X242" i="1" s="1"/>
  <c r="Y242" i="1" s="1"/>
  <c r="T242" i="1"/>
  <c r="R242" i="1"/>
  <c r="S242" i="1" s="1"/>
  <c r="Q242" i="1"/>
  <c r="N242" i="1"/>
  <c r="M242" i="1"/>
  <c r="L242" i="1"/>
  <c r="J242" i="1"/>
  <c r="K242" i="1" s="1"/>
  <c r="I242" i="1"/>
  <c r="F242" i="1"/>
  <c r="G242" i="1" s="1"/>
  <c r="H242" i="1" s="1"/>
  <c r="E242" i="1"/>
  <c r="AK241" i="1"/>
  <c r="AJ241" i="1"/>
  <c r="AI241" i="1"/>
  <c r="AH241" i="1"/>
  <c r="AG241" i="1"/>
  <c r="AF241" i="1"/>
  <c r="AE241" i="1"/>
  <c r="AD241" i="1"/>
  <c r="AC241" i="1"/>
  <c r="AB241" i="1"/>
  <c r="AA241" i="1"/>
  <c r="W241" i="1"/>
  <c r="X241" i="1" s="1"/>
  <c r="Y241" i="1" s="1"/>
  <c r="V241" i="1"/>
  <c r="U241" i="1"/>
  <c r="T241" i="1"/>
  <c r="S241" i="1"/>
  <c r="R241" i="1"/>
  <c r="Q241" i="1"/>
  <c r="N241" i="1"/>
  <c r="M241" i="1"/>
  <c r="L241" i="1"/>
  <c r="K241" i="1"/>
  <c r="J241" i="1"/>
  <c r="I241" i="1"/>
  <c r="G241" i="1"/>
  <c r="H241" i="1" s="1"/>
  <c r="O241" i="1" s="1"/>
  <c r="P241" i="1" s="1"/>
  <c r="Z241" i="1" s="1"/>
  <c r="F241" i="1"/>
  <c r="E241" i="1"/>
  <c r="AK240" i="1"/>
  <c r="AJ240" i="1"/>
  <c r="AI240" i="1"/>
  <c r="AH240" i="1"/>
  <c r="AG240" i="1"/>
  <c r="AF240" i="1"/>
  <c r="AE240" i="1"/>
  <c r="AD240" i="1"/>
  <c r="AC240" i="1"/>
  <c r="AB240" i="1"/>
  <c r="AA240" i="1"/>
  <c r="V240" i="1"/>
  <c r="U240" i="1"/>
  <c r="T240" i="1"/>
  <c r="W240" i="1" s="1"/>
  <c r="X240" i="1" s="1"/>
  <c r="Y240" i="1" s="1"/>
  <c r="S240" i="1"/>
  <c r="R240" i="1"/>
  <c r="Q240" i="1"/>
  <c r="L240" i="1"/>
  <c r="M240" i="1" s="1"/>
  <c r="N240" i="1" s="1"/>
  <c r="I240" i="1"/>
  <c r="J240" i="1" s="1"/>
  <c r="K240" i="1" s="1"/>
  <c r="H240" i="1"/>
  <c r="O240" i="1" s="1"/>
  <c r="P240" i="1" s="1"/>
  <c r="Z240" i="1" s="1"/>
  <c r="G240" i="1"/>
  <c r="F240" i="1"/>
  <c r="E240" i="1"/>
  <c r="AK239" i="1"/>
  <c r="AJ239" i="1"/>
  <c r="AI239" i="1"/>
  <c r="AH239" i="1"/>
  <c r="AG239" i="1"/>
  <c r="AF239" i="1"/>
  <c r="AE239" i="1"/>
  <c r="AD239" i="1"/>
  <c r="AC239" i="1"/>
  <c r="AB239" i="1"/>
  <c r="AA239" i="1"/>
  <c r="V239" i="1"/>
  <c r="U239" i="1"/>
  <c r="T239" i="1"/>
  <c r="Q239" i="1"/>
  <c r="R239" i="1" s="1"/>
  <c r="S239" i="1" s="1"/>
  <c r="M239" i="1"/>
  <c r="N239" i="1" s="1"/>
  <c r="L239" i="1"/>
  <c r="I239" i="1"/>
  <c r="J239" i="1" s="1"/>
  <c r="K239" i="1" s="1"/>
  <c r="F239" i="1"/>
  <c r="G239" i="1" s="1"/>
  <c r="H239" i="1" s="1"/>
  <c r="E239" i="1"/>
  <c r="AK238" i="1"/>
  <c r="AJ238" i="1"/>
  <c r="AI238" i="1"/>
  <c r="AH238" i="1"/>
  <c r="AG238" i="1"/>
  <c r="AF238" i="1"/>
  <c r="AE238" i="1"/>
  <c r="AD238" i="1"/>
  <c r="AC238" i="1"/>
  <c r="AB238" i="1"/>
  <c r="AA238" i="1"/>
  <c r="V238" i="1"/>
  <c r="U238" i="1"/>
  <c r="T238" i="1"/>
  <c r="R238" i="1"/>
  <c r="S238" i="1" s="1"/>
  <c r="Q238" i="1"/>
  <c r="N238" i="1"/>
  <c r="M238" i="1"/>
  <c r="L238" i="1"/>
  <c r="J238" i="1"/>
  <c r="K238" i="1" s="1"/>
  <c r="I238" i="1"/>
  <c r="F238" i="1"/>
  <c r="G238" i="1" s="1"/>
  <c r="H238" i="1" s="1"/>
  <c r="E238" i="1"/>
  <c r="AK237" i="1"/>
  <c r="AJ237" i="1"/>
  <c r="AI237" i="1"/>
  <c r="AH237" i="1"/>
  <c r="AG237" i="1"/>
  <c r="AF237" i="1"/>
  <c r="AE237" i="1"/>
  <c r="AD237" i="1"/>
  <c r="AC237" i="1"/>
  <c r="AB237" i="1"/>
  <c r="AA237" i="1"/>
  <c r="W237" i="1"/>
  <c r="X237" i="1" s="1"/>
  <c r="Y237" i="1" s="1"/>
  <c r="V237" i="1"/>
  <c r="U237" i="1"/>
  <c r="T237" i="1"/>
  <c r="S237" i="1"/>
  <c r="R237" i="1"/>
  <c r="Q237" i="1"/>
  <c r="L237" i="1"/>
  <c r="M237" i="1" s="1"/>
  <c r="N237" i="1" s="1"/>
  <c r="K237" i="1"/>
  <c r="J237" i="1"/>
  <c r="I237" i="1"/>
  <c r="G237" i="1"/>
  <c r="H237" i="1" s="1"/>
  <c r="O237" i="1" s="1"/>
  <c r="P237" i="1" s="1"/>
  <c r="Z237" i="1" s="1"/>
  <c r="F237" i="1"/>
  <c r="E237" i="1"/>
  <c r="AK236" i="1"/>
  <c r="AJ236" i="1"/>
  <c r="AI236" i="1"/>
  <c r="AH236" i="1"/>
  <c r="AG236" i="1"/>
  <c r="AF236" i="1"/>
  <c r="AE236" i="1"/>
  <c r="AD236" i="1"/>
  <c r="AC236" i="1"/>
  <c r="AB236" i="1"/>
  <c r="AA236" i="1"/>
  <c r="V236" i="1"/>
  <c r="U236" i="1"/>
  <c r="T236" i="1"/>
  <c r="W236" i="1" s="1"/>
  <c r="X236" i="1" s="1"/>
  <c r="Y236" i="1" s="1"/>
  <c r="Q236" i="1"/>
  <c r="R236" i="1" s="1"/>
  <c r="S236" i="1" s="1"/>
  <c r="L236" i="1"/>
  <c r="M236" i="1" s="1"/>
  <c r="N236" i="1" s="1"/>
  <c r="I236" i="1"/>
  <c r="J236" i="1" s="1"/>
  <c r="K236" i="1" s="1"/>
  <c r="H236" i="1"/>
  <c r="G236" i="1"/>
  <c r="F236" i="1"/>
  <c r="E236" i="1"/>
  <c r="AK235" i="1"/>
  <c r="AJ235" i="1"/>
  <c r="AI235" i="1"/>
  <c r="AH235" i="1"/>
  <c r="AG235" i="1"/>
  <c r="AF235" i="1"/>
  <c r="AE235" i="1"/>
  <c r="AD235" i="1"/>
  <c r="AC235" i="1"/>
  <c r="AB235" i="1"/>
  <c r="AA235" i="1"/>
  <c r="V235" i="1"/>
  <c r="U235" i="1"/>
  <c r="T235" i="1"/>
  <c r="W235" i="1" s="1"/>
  <c r="X235" i="1" s="1"/>
  <c r="Y235" i="1" s="1"/>
  <c r="Q235" i="1"/>
  <c r="R235" i="1" s="1"/>
  <c r="S235" i="1" s="1"/>
  <c r="M235" i="1"/>
  <c r="N235" i="1" s="1"/>
  <c r="L235" i="1"/>
  <c r="I235" i="1"/>
  <c r="J235" i="1" s="1"/>
  <c r="K235" i="1" s="1"/>
  <c r="F235" i="1"/>
  <c r="G235" i="1" s="1"/>
  <c r="H235" i="1" s="1"/>
  <c r="E235" i="1"/>
  <c r="AK234" i="1"/>
  <c r="AJ234" i="1"/>
  <c r="AI234" i="1"/>
  <c r="AH234" i="1"/>
  <c r="AG234" i="1"/>
  <c r="AF234" i="1"/>
  <c r="AE234" i="1"/>
  <c r="AD234" i="1"/>
  <c r="AC234" i="1"/>
  <c r="AB234" i="1"/>
  <c r="AA234" i="1"/>
  <c r="V234" i="1"/>
  <c r="U234" i="1"/>
  <c r="W234" i="1" s="1"/>
  <c r="X234" i="1" s="1"/>
  <c r="Y234" i="1" s="1"/>
  <c r="T234" i="1"/>
  <c r="R234" i="1"/>
  <c r="S234" i="1" s="1"/>
  <c r="Q234" i="1"/>
  <c r="N234" i="1"/>
  <c r="M234" i="1"/>
  <c r="L234" i="1"/>
  <c r="J234" i="1"/>
  <c r="K234" i="1" s="1"/>
  <c r="I234" i="1"/>
  <c r="F234" i="1"/>
  <c r="G234" i="1" s="1"/>
  <c r="H234" i="1" s="1"/>
  <c r="E234" i="1"/>
  <c r="AK233" i="1"/>
  <c r="AJ233" i="1"/>
  <c r="AI233" i="1"/>
  <c r="AH233" i="1"/>
  <c r="AG233" i="1"/>
  <c r="AF233" i="1"/>
  <c r="AE233" i="1"/>
  <c r="AD233" i="1"/>
  <c r="AC233" i="1"/>
  <c r="AB233" i="1"/>
  <c r="AA233" i="1"/>
  <c r="W233" i="1"/>
  <c r="X233" i="1" s="1"/>
  <c r="Y233" i="1" s="1"/>
  <c r="V233" i="1"/>
  <c r="U233" i="1"/>
  <c r="T233" i="1"/>
  <c r="S233" i="1"/>
  <c r="R233" i="1"/>
  <c r="Q233" i="1"/>
  <c r="O233" i="1"/>
  <c r="P233" i="1" s="1"/>
  <c r="Z233" i="1" s="1"/>
  <c r="L233" i="1"/>
  <c r="M233" i="1" s="1"/>
  <c r="N233" i="1" s="1"/>
  <c r="K233" i="1"/>
  <c r="J233" i="1"/>
  <c r="I233" i="1"/>
  <c r="G233" i="1"/>
  <c r="H233" i="1" s="1"/>
  <c r="F233" i="1"/>
  <c r="E233" i="1"/>
  <c r="AK232" i="1"/>
  <c r="AJ232" i="1"/>
  <c r="AI232" i="1"/>
  <c r="AH232" i="1"/>
  <c r="AG232" i="1"/>
  <c r="AF232" i="1"/>
  <c r="AE232" i="1"/>
  <c r="AD232" i="1"/>
  <c r="AC232" i="1"/>
  <c r="AB232" i="1"/>
  <c r="AA232" i="1"/>
  <c r="X232" i="1"/>
  <c r="Y232" i="1" s="1"/>
  <c r="V232" i="1"/>
  <c r="U232" i="1"/>
  <c r="T232" i="1"/>
  <c r="W232" i="1" s="1"/>
  <c r="Q232" i="1"/>
  <c r="R232" i="1" s="1"/>
  <c r="S232" i="1" s="1"/>
  <c r="L232" i="1"/>
  <c r="M232" i="1" s="1"/>
  <c r="N232" i="1" s="1"/>
  <c r="I232" i="1"/>
  <c r="J232" i="1" s="1"/>
  <c r="K232" i="1" s="1"/>
  <c r="H232" i="1"/>
  <c r="O232" i="1" s="1"/>
  <c r="P232" i="1" s="1"/>
  <c r="G232" i="1"/>
  <c r="F232" i="1"/>
  <c r="E232" i="1"/>
  <c r="AK231" i="1"/>
  <c r="AJ231" i="1"/>
  <c r="AI231" i="1"/>
  <c r="AH231" i="1"/>
  <c r="AG231" i="1"/>
  <c r="AF231" i="1"/>
  <c r="AE231" i="1"/>
  <c r="AD231" i="1"/>
  <c r="AC231" i="1"/>
  <c r="AB231" i="1"/>
  <c r="AA231" i="1"/>
  <c r="V231" i="1"/>
  <c r="U231" i="1"/>
  <c r="T231" i="1"/>
  <c r="Q231" i="1"/>
  <c r="R231" i="1" s="1"/>
  <c r="S231" i="1" s="1"/>
  <c r="M231" i="1"/>
  <c r="N231" i="1" s="1"/>
  <c r="L231" i="1"/>
  <c r="I231" i="1"/>
  <c r="J231" i="1" s="1"/>
  <c r="K231" i="1" s="1"/>
  <c r="F231" i="1"/>
  <c r="G231" i="1" s="1"/>
  <c r="H231" i="1" s="1"/>
  <c r="E231" i="1"/>
  <c r="AK230" i="1"/>
  <c r="AJ230" i="1"/>
  <c r="AI230" i="1"/>
  <c r="AH230" i="1"/>
  <c r="AG230" i="1"/>
  <c r="AF230" i="1"/>
  <c r="AE230" i="1"/>
  <c r="AD230" i="1"/>
  <c r="AC230" i="1"/>
  <c r="AB230" i="1"/>
  <c r="AA230" i="1"/>
  <c r="V230" i="1"/>
  <c r="U230" i="1"/>
  <c r="T230" i="1"/>
  <c r="R230" i="1"/>
  <c r="S230" i="1" s="1"/>
  <c r="Q230" i="1"/>
  <c r="N230" i="1"/>
  <c r="M230" i="1"/>
  <c r="L230" i="1"/>
  <c r="J230" i="1"/>
  <c r="K230" i="1" s="1"/>
  <c r="I230" i="1"/>
  <c r="F230" i="1"/>
  <c r="G230" i="1" s="1"/>
  <c r="H230" i="1" s="1"/>
  <c r="E230" i="1"/>
  <c r="AK229" i="1"/>
  <c r="AJ229" i="1"/>
  <c r="AI229" i="1"/>
  <c r="AH229" i="1"/>
  <c r="AG229" i="1"/>
  <c r="AF229" i="1"/>
  <c r="AE229" i="1"/>
  <c r="AD229" i="1"/>
  <c r="AC229" i="1"/>
  <c r="AB229" i="1"/>
  <c r="AA229" i="1"/>
  <c r="W229" i="1"/>
  <c r="X229" i="1" s="1"/>
  <c r="Y229" i="1" s="1"/>
  <c r="V229" i="1"/>
  <c r="U229" i="1"/>
  <c r="T229" i="1"/>
  <c r="S229" i="1"/>
  <c r="R229" i="1"/>
  <c r="Q229" i="1"/>
  <c r="L229" i="1"/>
  <c r="M229" i="1" s="1"/>
  <c r="N229" i="1" s="1"/>
  <c r="K229" i="1"/>
  <c r="J229" i="1"/>
  <c r="I229" i="1"/>
  <c r="G229" i="1"/>
  <c r="H229" i="1" s="1"/>
  <c r="O229" i="1" s="1"/>
  <c r="P229" i="1" s="1"/>
  <c r="F229" i="1"/>
  <c r="E229" i="1"/>
  <c r="AK228" i="1"/>
  <c r="AJ228" i="1"/>
  <c r="AI228" i="1"/>
  <c r="AH228" i="1"/>
  <c r="AG228" i="1"/>
  <c r="AF228" i="1"/>
  <c r="AE228" i="1"/>
  <c r="AD228" i="1"/>
  <c r="AC228" i="1"/>
  <c r="AB228" i="1"/>
  <c r="AA228" i="1"/>
  <c r="V228" i="1"/>
  <c r="U228" i="1"/>
  <c r="T228" i="1"/>
  <c r="W228" i="1" s="1"/>
  <c r="X228" i="1" s="1"/>
  <c r="Y228" i="1" s="1"/>
  <c r="Q228" i="1"/>
  <c r="R228" i="1" s="1"/>
  <c r="S228" i="1" s="1"/>
  <c r="L228" i="1"/>
  <c r="M228" i="1" s="1"/>
  <c r="N228" i="1" s="1"/>
  <c r="I228" i="1"/>
  <c r="J228" i="1" s="1"/>
  <c r="K228" i="1" s="1"/>
  <c r="H228" i="1"/>
  <c r="G228" i="1"/>
  <c r="F228" i="1"/>
  <c r="E228" i="1"/>
  <c r="AK227" i="1"/>
  <c r="AJ227" i="1"/>
  <c r="AI227" i="1"/>
  <c r="AH227" i="1"/>
  <c r="AG227" i="1"/>
  <c r="AF227" i="1"/>
  <c r="AE227" i="1"/>
  <c r="AD227" i="1"/>
  <c r="AC227" i="1"/>
  <c r="AB227" i="1"/>
  <c r="AA227" i="1"/>
  <c r="V227" i="1"/>
  <c r="U227" i="1"/>
  <c r="T227" i="1"/>
  <c r="W227" i="1" s="1"/>
  <c r="X227" i="1" s="1"/>
  <c r="Y227" i="1" s="1"/>
  <c r="Q227" i="1"/>
  <c r="R227" i="1" s="1"/>
  <c r="S227" i="1" s="1"/>
  <c r="M227" i="1"/>
  <c r="N227" i="1" s="1"/>
  <c r="L227" i="1"/>
  <c r="I227" i="1"/>
  <c r="J227" i="1" s="1"/>
  <c r="K227" i="1" s="1"/>
  <c r="F227" i="1"/>
  <c r="G227" i="1" s="1"/>
  <c r="H227" i="1" s="1"/>
  <c r="E227" i="1"/>
  <c r="AK226" i="1"/>
  <c r="AJ226" i="1"/>
  <c r="AI226" i="1"/>
  <c r="AH226" i="1"/>
  <c r="AG226" i="1"/>
  <c r="AF226" i="1"/>
  <c r="AE226" i="1"/>
  <c r="AD226" i="1"/>
  <c r="AC226" i="1"/>
  <c r="AB226" i="1"/>
  <c r="AA226" i="1"/>
  <c r="V226" i="1"/>
  <c r="U226" i="1"/>
  <c r="W226" i="1" s="1"/>
  <c r="X226" i="1" s="1"/>
  <c r="Y226" i="1" s="1"/>
  <c r="T226" i="1"/>
  <c r="R226" i="1"/>
  <c r="S226" i="1" s="1"/>
  <c r="Q226" i="1"/>
  <c r="N226" i="1"/>
  <c r="M226" i="1"/>
  <c r="L226" i="1"/>
  <c r="J226" i="1"/>
  <c r="K226" i="1" s="1"/>
  <c r="I226" i="1"/>
  <c r="F226" i="1"/>
  <c r="G226" i="1" s="1"/>
  <c r="H226" i="1" s="1"/>
  <c r="E226" i="1"/>
  <c r="AK225" i="1"/>
  <c r="AJ225" i="1"/>
  <c r="AI225" i="1"/>
  <c r="AH225" i="1"/>
  <c r="AG225" i="1"/>
  <c r="AF225" i="1"/>
  <c r="AE225" i="1"/>
  <c r="AD225" i="1"/>
  <c r="AC225" i="1"/>
  <c r="AB225" i="1"/>
  <c r="AA225" i="1"/>
  <c r="W225" i="1"/>
  <c r="X225" i="1" s="1"/>
  <c r="Y225" i="1" s="1"/>
  <c r="V225" i="1"/>
  <c r="U225" i="1"/>
  <c r="T225" i="1"/>
  <c r="S225" i="1"/>
  <c r="R225" i="1"/>
  <c r="Q225" i="1"/>
  <c r="O225" i="1"/>
  <c r="P225" i="1" s="1"/>
  <c r="Z225" i="1" s="1"/>
  <c r="L225" i="1"/>
  <c r="M225" i="1" s="1"/>
  <c r="N225" i="1" s="1"/>
  <c r="K225" i="1"/>
  <c r="J225" i="1"/>
  <c r="I225" i="1"/>
  <c r="G225" i="1"/>
  <c r="H225" i="1" s="1"/>
  <c r="F225" i="1"/>
  <c r="E225" i="1"/>
  <c r="AK224" i="1"/>
  <c r="AJ224" i="1"/>
  <c r="AI224" i="1"/>
  <c r="AH224" i="1"/>
  <c r="AG224" i="1"/>
  <c r="AF224" i="1"/>
  <c r="AE224" i="1"/>
  <c r="AD224" i="1"/>
  <c r="AC224" i="1"/>
  <c r="AB224" i="1"/>
  <c r="AA224" i="1"/>
  <c r="X224" i="1"/>
  <c r="Y224" i="1" s="1"/>
  <c r="V224" i="1"/>
  <c r="U224" i="1"/>
  <c r="T224" i="1"/>
  <c r="W224" i="1" s="1"/>
  <c r="Q224" i="1"/>
  <c r="R224" i="1" s="1"/>
  <c r="S224" i="1" s="1"/>
  <c r="L224" i="1"/>
  <c r="M224" i="1" s="1"/>
  <c r="N224" i="1" s="1"/>
  <c r="I224" i="1"/>
  <c r="J224" i="1" s="1"/>
  <c r="K224" i="1" s="1"/>
  <c r="H224" i="1"/>
  <c r="O224" i="1" s="1"/>
  <c r="P224" i="1" s="1"/>
  <c r="Z224" i="1" s="1"/>
  <c r="G224" i="1"/>
  <c r="F224" i="1"/>
  <c r="E224" i="1"/>
  <c r="AK223" i="1"/>
  <c r="AJ223" i="1"/>
  <c r="AI223" i="1"/>
  <c r="AH223" i="1"/>
  <c r="AG223" i="1"/>
  <c r="AF223" i="1"/>
  <c r="AE223" i="1"/>
  <c r="AD223" i="1"/>
  <c r="AC223" i="1"/>
  <c r="AB223" i="1"/>
  <c r="AA223" i="1"/>
  <c r="V223" i="1"/>
  <c r="U223" i="1"/>
  <c r="T223" i="1"/>
  <c r="Q223" i="1"/>
  <c r="R223" i="1" s="1"/>
  <c r="S223" i="1" s="1"/>
  <c r="M223" i="1"/>
  <c r="N223" i="1" s="1"/>
  <c r="L223" i="1"/>
  <c r="I223" i="1"/>
  <c r="J223" i="1" s="1"/>
  <c r="K223" i="1" s="1"/>
  <c r="F223" i="1"/>
  <c r="G223" i="1" s="1"/>
  <c r="H223" i="1" s="1"/>
  <c r="E223" i="1"/>
  <c r="AK222" i="1"/>
  <c r="AJ222" i="1"/>
  <c r="AI222" i="1"/>
  <c r="AH222" i="1"/>
  <c r="AG222" i="1"/>
  <c r="AF222" i="1"/>
  <c r="AE222" i="1"/>
  <c r="AD222" i="1"/>
  <c r="AC222" i="1"/>
  <c r="AB222" i="1"/>
  <c r="AA222" i="1"/>
  <c r="V222" i="1"/>
  <c r="U222" i="1"/>
  <c r="T222" i="1"/>
  <c r="R222" i="1"/>
  <c r="S222" i="1" s="1"/>
  <c r="Q222" i="1"/>
  <c r="N222" i="1"/>
  <c r="M222" i="1"/>
  <c r="L222" i="1"/>
  <c r="J222" i="1"/>
  <c r="K222" i="1" s="1"/>
  <c r="I222" i="1"/>
  <c r="F222" i="1"/>
  <c r="G222" i="1" s="1"/>
  <c r="H222" i="1" s="1"/>
  <c r="E222" i="1"/>
  <c r="AK221" i="1"/>
  <c r="AJ221" i="1"/>
  <c r="AI221" i="1"/>
  <c r="AH221" i="1"/>
  <c r="AG221" i="1"/>
  <c r="AF221" i="1"/>
  <c r="AE221" i="1"/>
  <c r="AD221" i="1"/>
  <c r="AC221" i="1"/>
  <c r="AB221" i="1"/>
  <c r="AA221" i="1"/>
  <c r="W221" i="1"/>
  <c r="X221" i="1" s="1"/>
  <c r="Y221" i="1" s="1"/>
  <c r="V221" i="1"/>
  <c r="U221" i="1"/>
  <c r="T221" i="1"/>
  <c r="S221" i="1"/>
  <c r="R221" i="1"/>
  <c r="Q221" i="1"/>
  <c r="L221" i="1"/>
  <c r="M221" i="1" s="1"/>
  <c r="N221" i="1" s="1"/>
  <c r="K221" i="1"/>
  <c r="J221" i="1"/>
  <c r="I221" i="1"/>
  <c r="G221" i="1"/>
  <c r="H221" i="1" s="1"/>
  <c r="F221" i="1"/>
  <c r="E221" i="1"/>
  <c r="AK220" i="1"/>
  <c r="AJ220" i="1"/>
  <c r="AI220" i="1"/>
  <c r="AH220" i="1"/>
  <c r="AG220" i="1"/>
  <c r="AF220" i="1"/>
  <c r="AE220" i="1"/>
  <c r="AD220" i="1"/>
  <c r="AC220" i="1"/>
  <c r="AB220" i="1"/>
  <c r="AA220" i="1"/>
  <c r="V220" i="1"/>
  <c r="U220" i="1"/>
  <c r="T220" i="1"/>
  <c r="W220" i="1" s="1"/>
  <c r="X220" i="1" s="1"/>
  <c r="Y220" i="1" s="1"/>
  <c r="Q220" i="1"/>
  <c r="R220" i="1" s="1"/>
  <c r="S220" i="1" s="1"/>
  <c r="L220" i="1"/>
  <c r="M220" i="1" s="1"/>
  <c r="N220" i="1" s="1"/>
  <c r="I220" i="1"/>
  <c r="J220" i="1" s="1"/>
  <c r="K220" i="1" s="1"/>
  <c r="H220" i="1"/>
  <c r="G220" i="1"/>
  <c r="F220" i="1"/>
  <c r="E220" i="1"/>
  <c r="AK219" i="1"/>
  <c r="AJ219" i="1"/>
  <c r="AI219" i="1"/>
  <c r="AH219" i="1"/>
  <c r="AG219" i="1"/>
  <c r="AF219" i="1"/>
  <c r="AE219" i="1"/>
  <c r="AD219" i="1"/>
  <c r="AC219" i="1"/>
  <c r="AB219" i="1"/>
  <c r="AA219" i="1"/>
  <c r="V219" i="1"/>
  <c r="U219" i="1"/>
  <c r="T219" i="1"/>
  <c r="W219" i="1" s="1"/>
  <c r="X219" i="1" s="1"/>
  <c r="Y219" i="1" s="1"/>
  <c r="Q219" i="1"/>
  <c r="R219" i="1" s="1"/>
  <c r="S219" i="1" s="1"/>
  <c r="M219" i="1"/>
  <c r="N219" i="1" s="1"/>
  <c r="L219" i="1"/>
  <c r="I219" i="1"/>
  <c r="J219" i="1" s="1"/>
  <c r="K219" i="1" s="1"/>
  <c r="F219" i="1"/>
  <c r="G219" i="1" s="1"/>
  <c r="H219" i="1" s="1"/>
  <c r="E219" i="1"/>
  <c r="AK218" i="1"/>
  <c r="AJ218" i="1"/>
  <c r="AI218" i="1"/>
  <c r="AH218" i="1"/>
  <c r="AG218" i="1"/>
  <c r="AF218" i="1"/>
  <c r="AE218" i="1"/>
  <c r="AD218" i="1"/>
  <c r="AC218" i="1"/>
  <c r="AB218" i="1"/>
  <c r="AA218" i="1"/>
  <c r="V218" i="1"/>
  <c r="U218" i="1"/>
  <c r="W218" i="1" s="1"/>
  <c r="X218" i="1" s="1"/>
  <c r="Y218" i="1" s="1"/>
  <c r="T218" i="1"/>
  <c r="R218" i="1"/>
  <c r="S218" i="1" s="1"/>
  <c r="Q218" i="1"/>
  <c r="N218" i="1"/>
  <c r="M218" i="1"/>
  <c r="L218" i="1"/>
  <c r="J218" i="1"/>
  <c r="K218" i="1" s="1"/>
  <c r="I218" i="1"/>
  <c r="F218" i="1"/>
  <c r="G218" i="1" s="1"/>
  <c r="H218" i="1" s="1"/>
  <c r="E218" i="1"/>
  <c r="AK217" i="1"/>
  <c r="AJ217" i="1"/>
  <c r="AI217" i="1"/>
  <c r="AH217" i="1"/>
  <c r="AG217" i="1"/>
  <c r="AF217" i="1"/>
  <c r="AE217" i="1"/>
  <c r="AD217" i="1"/>
  <c r="AC217" i="1"/>
  <c r="AB217" i="1"/>
  <c r="AA217" i="1"/>
  <c r="W217" i="1"/>
  <c r="X217" i="1" s="1"/>
  <c r="Y217" i="1" s="1"/>
  <c r="V217" i="1"/>
  <c r="U217" i="1"/>
  <c r="T217" i="1"/>
  <c r="S217" i="1"/>
  <c r="R217" i="1"/>
  <c r="Q217" i="1"/>
  <c r="O217" i="1"/>
  <c r="P217" i="1" s="1"/>
  <c r="Z217" i="1" s="1"/>
  <c r="L217" i="1"/>
  <c r="M217" i="1" s="1"/>
  <c r="N217" i="1" s="1"/>
  <c r="K217" i="1"/>
  <c r="J217" i="1"/>
  <c r="I217" i="1"/>
  <c r="G217" i="1"/>
  <c r="H217" i="1" s="1"/>
  <c r="F217" i="1"/>
  <c r="E217" i="1"/>
  <c r="AK216" i="1"/>
  <c r="AJ216" i="1"/>
  <c r="AI216" i="1"/>
  <c r="AH216" i="1"/>
  <c r="AG216" i="1"/>
  <c r="AF216" i="1"/>
  <c r="AE216" i="1"/>
  <c r="AD216" i="1"/>
  <c r="AC216" i="1"/>
  <c r="AB216" i="1"/>
  <c r="AA216" i="1"/>
  <c r="X216" i="1"/>
  <c r="Y216" i="1" s="1"/>
  <c r="V216" i="1"/>
  <c r="U216" i="1"/>
  <c r="T216" i="1"/>
  <c r="W216" i="1" s="1"/>
  <c r="Q216" i="1"/>
  <c r="R216" i="1" s="1"/>
  <c r="S216" i="1" s="1"/>
  <c r="L216" i="1"/>
  <c r="M216" i="1" s="1"/>
  <c r="N216" i="1" s="1"/>
  <c r="I216" i="1"/>
  <c r="J216" i="1" s="1"/>
  <c r="K216" i="1" s="1"/>
  <c r="H216" i="1"/>
  <c r="O216" i="1" s="1"/>
  <c r="P216" i="1" s="1"/>
  <c r="G216" i="1"/>
  <c r="F216" i="1"/>
  <c r="E216" i="1"/>
  <c r="AK215" i="1"/>
  <c r="AJ215" i="1"/>
  <c r="AI215" i="1"/>
  <c r="AH215" i="1"/>
  <c r="AG215" i="1"/>
  <c r="AF215" i="1"/>
  <c r="AE215" i="1"/>
  <c r="AD215" i="1"/>
  <c r="AC215" i="1"/>
  <c r="AB215" i="1"/>
  <c r="AA215" i="1"/>
  <c r="V215" i="1"/>
  <c r="U215" i="1"/>
  <c r="T215" i="1"/>
  <c r="Q215" i="1"/>
  <c r="R215" i="1" s="1"/>
  <c r="S215" i="1" s="1"/>
  <c r="M215" i="1"/>
  <c r="N215" i="1" s="1"/>
  <c r="L215" i="1"/>
  <c r="I215" i="1"/>
  <c r="J215" i="1" s="1"/>
  <c r="K215" i="1" s="1"/>
  <c r="F215" i="1"/>
  <c r="G215" i="1" s="1"/>
  <c r="H215" i="1" s="1"/>
  <c r="E215" i="1"/>
  <c r="AK214" i="1"/>
  <c r="AJ214" i="1"/>
  <c r="AI214" i="1"/>
  <c r="AH214" i="1"/>
  <c r="AG214" i="1"/>
  <c r="AF214" i="1"/>
  <c r="AE214" i="1"/>
  <c r="AD214" i="1"/>
  <c r="AC214" i="1"/>
  <c r="AB214" i="1"/>
  <c r="AA214" i="1"/>
  <c r="V214" i="1"/>
  <c r="U214" i="1"/>
  <c r="T214" i="1"/>
  <c r="R214" i="1"/>
  <c r="S214" i="1" s="1"/>
  <c r="Q214" i="1"/>
  <c r="N214" i="1"/>
  <c r="M214" i="1"/>
  <c r="L214" i="1"/>
  <c r="J214" i="1"/>
  <c r="K214" i="1" s="1"/>
  <c r="I214" i="1"/>
  <c r="F214" i="1"/>
  <c r="G214" i="1" s="1"/>
  <c r="H214" i="1" s="1"/>
  <c r="E214" i="1"/>
  <c r="AK213" i="1"/>
  <c r="AJ213" i="1"/>
  <c r="AI213" i="1"/>
  <c r="AH213" i="1"/>
  <c r="AG213" i="1"/>
  <c r="AF213" i="1"/>
  <c r="AE213" i="1"/>
  <c r="AD213" i="1"/>
  <c r="AC213" i="1"/>
  <c r="AB213" i="1"/>
  <c r="AA213" i="1"/>
  <c r="W213" i="1"/>
  <c r="X213" i="1" s="1"/>
  <c r="Y213" i="1" s="1"/>
  <c r="V213" i="1"/>
  <c r="U213" i="1"/>
  <c r="T213" i="1"/>
  <c r="S213" i="1"/>
  <c r="R213" i="1"/>
  <c r="Q213" i="1"/>
  <c r="L213" i="1"/>
  <c r="M213" i="1" s="1"/>
  <c r="N213" i="1" s="1"/>
  <c r="K213" i="1"/>
  <c r="J213" i="1"/>
  <c r="I213" i="1"/>
  <c r="G213" i="1"/>
  <c r="H213" i="1" s="1"/>
  <c r="O213" i="1" s="1"/>
  <c r="P213" i="1" s="1"/>
  <c r="F213" i="1"/>
  <c r="E213" i="1"/>
  <c r="AK212" i="1"/>
  <c r="AJ212" i="1"/>
  <c r="AI212" i="1"/>
  <c r="AH212" i="1"/>
  <c r="AG212" i="1"/>
  <c r="AF212" i="1"/>
  <c r="AE212" i="1"/>
  <c r="AD212" i="1"/>
  <c r="AC212" i="1"/>
  <c r="AB212" i="1"/>
  <c r="AA212" i="1"/>
  <c r="V212" i="1"/>
  <c r="U212" i="1"/>
  <c r="T212" i="1"/>
  <c r="W212" i="1" s="1"/>
  <c r="X212" i="1" s="1"/>
  <c r="Y212" i="1" s="1"/>
  <c r="Q212" i="1"/>
  <c r="R212" i="1" s="1"/>
  <c r="S212" i="1" s="1"/>
  <c r="L212" i="1"/>
  <c r="M212" i="1" s="1"/>
  <c r="N212" i="1" s="1"/>
  <c r="I212" i="1"/>
  <c r="J212" i="1" s="1"/>
  <c r="K212" i="1" s="1"/>
  <c r="H212" i="1"/>
  <c r="G212" i="1"/>
  <c r="F212" i="1"/>
  <c r="E212" i="1"/>
  <c r="AK211" i="1"/>
  <c r="AJ211" i="1"/>
  <c r="AI211" i="1"/>
  <c r="AH211" i="1"/>
  <c r="AG211" i="1"/>
  <c r="AF211" i="1"/>
  <c r="AE211" i="1"/>
  <c r="AD211" i="1"/>
  <c r="AC211" i="1"/>
  <c r="AB211" i="1"/>
  <c r="AA211" i="1"/>
  <c r="V211" i="1"/>
  <c r="U211" i="1"/>
  <c r="T211" i="1"/>
  <c r="W211" i="1" s="1"/>
  <c r="X211" i="1" s="1"/>
  <c r="Y211" i="1" s="1"/>
  <c r="Q211" i="1"/>
  <c r="R211" i="1" s="1"/>
  <c r="S211" i="1" s="1"/>
  <c r="M211" i="1"/>
  <c r="N211" i="1" s="1"/>
  <c r="L211" i="1"/>
  <c r="I211" i="1"/>
  <c r="J211" i="1" s="1"/>
  <c r="K211" i="1" s="1"/>
  <c r="F211" i="1"/>
  <c r="G211" i="1" s="1"/>
  <c r="H211" i="1" s="1"/>
  <c r="E211" i="1"/>
  <c r="AK210" i="1"/>
  <c r="AJ210" i="1"/>
  <c r="AI210" i="1"/>
  <c r="AH210" i="1"/>
  <c r="AG210" i="1"/>
  <c r="AF210" i="1"/>
  <c r="AE210" i="1"/>
  <c r="AD210" i="1"/>
  <c r="AC210" i="1"/>
  <c r="AB210" i="1"/>
  <c r="AA210" i="1"/>
  <c r="V210" i="1"/>
  <c r="U210" i="1"/>
  <c r="W210" i="1" s="1"/>
  <c r="X210" i="1" s="1"/>
  <c r="Y210" i="1" s="1"/>
  <c r="T210" i="1"/>
  <c r="R210" i="1"/>
  <c r="S210" i="1" s="1"/>
  <c r="Q210" i="1"/>
  <c r="N210" i="1"/>
  <c r="M210" i="1"/>
  <c r="L210" i="1"/>
  <c r="J210" i="1"/>
  <c r="K210" i="1" s="1"/>
  <c r="I210" i="1"/>
  <c r="F210" i="1"/>
  <c r="G210" i="1" s="1"/>
  <c r="H210" i="1" s="1"/>
  <c r="E210" i="1"/>
  <c r="AK209" i="1"/>
  <c r="AJ209" i="1"/>
  <c r="AI209" i="1"/>
  <c r="AH209" i="1"/>
  <c r="AG209" i="1"/>
  <c r="AF209" i="1"/>
  <c r="AE209" i="1"/>
  <c r="AD209" i="1"/>
  <c r="AC209" i="1"/>
  <c r="AB209" i="1"/>
  <c r="AA209" i="1"/>
  <c r="W209" i="1"/>
  <c r="X209" i="1" s="1"/>
  <c r="Y209" i="1" s="1"/>
  <c r="V209" i="1"/>
  <c r="U209" i="1"/>
  <c r="T209" i="1"/>
  <c r="S209" i="1"/>
  <c r="R209" i="1"/>
  <c r="Q209" i="1"/>
  <c r="O209" i="1"/>
  <c r="P209" i="1" s="1"/>
  <c r="Z209" i="1" s="1"/>
  <c r="L209" i="1"/>
  <c r="M209" i="1" s="1"/>
  <c r="N209" i="1" s="1"/>
  <c r="K209" i="1"/>
  <c r="J209" i="1"/>
  <c r="I209" i="1"/>
  <c r="G209" i="1"/>
  <c r="H209" i="1" s="1"/>
  <c r="F209" i="1"/>
  <c r="E209" i="1"/>
  <c r="AK208" i="1"/>
  <c r="AJ208" i="1"/>
  <c r="AI208" i="1"/>
  <c r="AH208" i="1"/>
  <c r="AG208" i="1"/>
  <c r="AF208" i="1"/>
  <c r="AE208" i="1"/>
  <c r="AD208" i="1"/>
  <c r="AC208" i="1"/>
  <c r="AB208" i="1"/>
  <c r="AA208" i="1"/>
  <c r="X208" i="1"/>
  <c r="Y208" i="1" s="1"/>
  <c r="V208" i="1"/>
  <c r="U208" i="1"/>
  <c r="T208" i="1"/>
  <c r="W208" i="1" s="1"/>
  <c r="Q208" i="1"/>
  <c r="R208" i="1" s="1"/>
  <c r="S208" i="1" s="1"/>
  <c r="L208" i="1"/>
  <c r="M208" i="1" s="1"/>
  <c r="N208" i="1" s="1"/>
  <c r="I208" i="1"/>
  <c r="J208" i="1" s="1"/>
  <c r="K208" i="1" s="1"/>
  <c r="H208" i="1"/>
  <c r="O208" i="1" s="1"/>
  <c r="P208" i="1" s="1"/>
  <c r="Z208" i="1" s="1"/>
  <c r="G208" i="1"/>
  <c r="F208" i="1"/>
  <c r="E208" i="1"/>
  <c r="AK207" i="1"/>
  <c r="AJ207" i="1"/>
  <c r="AI207" i="1"/>
  <c r="AH207" i="1"/>
  <c r="AG207" i="1"/>
  <c r="AF207" i="1"/>
  <c r="AE207" i="1"/>
  <c r="AD207" i="1"/>
  <c r="AC207" i="1"/>
  <c r="AB207" i="1"/>
  <c r="AA207" i="1"/>
  <c r="V207" i="1"/>
  <c r="U207" i="1"/>
  <c r="T207" i="1"/>
  <c r="Q207" i="1"/>
  <c r="R207" i="1" s="1"/>
  <c r="S207" i="1" s="1"/>
  <c r="M207" i="1"/>
  <c r="N207" i="1" s="1"/>
  <c r="L207" i="1"/>
  <c r="I207" i="1"/>
  <c r="J207" i="1" s="1"/>
  <c r="K207" i="1" s="1"/>
  <c r="F207" i="1"/>
  <c r="G207" i="1" s="1"/>
  <c r="H207" i="1" s="1"/>
  <c r="E207" i="1"/>
  <c r="AK206" i="1"/>
  <c r="AJ206" i="1"/>
  <c r="AI206" i="1"/>
  <c r="AH206" i="1"/>
  <c r="AG206" i="1"/>
  <c r="AF206" i="1"/>
  <c r="AE206" i="1"/>
  <c r="AD206" i="1"/>
  <c r="AC206" i="1"/>
  <c r="AB206" i="1"/>
  <c r="AA206" i="1"/>
  <c r="V206" i="1"/>
  <c r="U206" i="1"/>
  <c r="T206" i="1"/>
  <c r="R206" i="1"/>
  <c r="S206" i="1" s="1"/>
  <c r="Q206" i="1"/>
  <c r="N206" i="1"/>
  <c r="M206" i="1"/>
  <c r="L206" i="1"/>
  <c r="J206" i="1"/>
  <c r="K206" i="1" s="1"/>
  <c r="I206" i="1"/>
  <c r="F206" i="1"/>
  <c r="G206" i="1" s="1"/>
  <c r="H206" i="1" s="1"/>
  <c r="E206" i="1"/>
  <c r="AK205" i="1"/>
  <c r="AJ205" i="1"/>
  <c r="AI205" i="1"/>
  <c r="AH205" i="1"/>
  <c r="AG205" i="1"/>
  <c r="AF205" i="1"/>
  <c r="AE205" i="1"/>
  <c r="AD205" i="1"/>
  <c r="AC205" i="1"/>
  <c r="AB205" i="1"/>
  <c r="AA205" i="1"/>
  <c r="W205" i="1"/>
  <c r="X205" i="1" s="1"/>
  <c r="Y205" i="1" s="1"/>
  <c r="V205" i="1"/>
  <c r="U205" i="1"/>
  <c r="T205" i="1"/>
  <c r="S205" i="1"/>
  <c r="R205" i="1"/>
  <c r="Q205" i="1"/>
  <c r="L205" i="1"/>
  <c r="M205" i="1" s="1"/>
  <c r="N205" i="1" s="1"/>
  <c r="K205" i="1"/>
  <c r="J205" i="1"/>
  <c r="I205" i="1"/>
  <c r="G205" i="1"/>
  <c r="H205" i="1" s="1"/>
  <c r="O205" i="1" s="1"/>
  <c r="P205" i="1" s="1"/>
  <c r="Z205" i="1" s="1"/>
  <c r="F205" i="1"/>
  <c r="E205" i="1"/>
  <c r="AK204" i="1"/>
  <c r="AJ204" i="1"/>
  <c r="AI204" i="1"/>
  <c r="AH204" i="1"/>
  <c r="AG204" i="1"/>
  <c r="AF204" i="1"/>
  <c r="AE204" i="1"/>
  <c r="AD204" i="1"/>
  <c r="AC204" i="1"/>
  <c r="AB204" i="1"/>
  <c r="AA204" i="1"/>
  <c r="V204" i="1"/>
  <c r="U204" i="1"/>
  <c r="T204" i="1"/>
  <c r="W204" i="1" s="1"/>
  <c r="X204" i="1" s="1"/>
  <c r="Y204" i="1" s="1"/>
  <c r="Q204" i="1"/>
  <c r="R204" i="1" s="1"/>
  <c r="S204" i="1" s="1"/>
  <c r="L204" i="1"/>
  <c r="M204" i="1" s="1"/>
  <c r="N204" i="1" s="1"/>
  <c r="I204" i="1"/>
  <c r="J204" i="1" s="1"/>
  <c r="K204" i="1" s="1"/>
  <c r="H204" i="1"/>
  <c r="G204" i="1"/>
  <c r="F204" i="1"/>
  <c r="E204" i="1"/>
  <c r="AK203" i="1"/>
  <c r="AJ203" i="1"/>
  <c r="AI203" i="1"/>
  <c r="AH203" i="1"/>
  <c r="AG203" i="1"/>
  <c r="AF203" i="1"/>
  <c r="AE203" i="1"/>
  <c r="AD203" i="1"/>
  <c r="AC203" i="1"/>
  <c r="AB203" i="1"/>
  <c r="AA203" i="1"/>
  <c r="V203" i="1"/>
  <c r="U203" i="1"/>
  <c r="T203" i="1"/>
  <c r="W203" i="1" s="1"/>
  <c r="X203" i="1" s="1"/>
  <c r="Y203" i="1" s="1"/>
  <c r="Q203" i="1"/>
  <c r="R203" i="1" s="1"/>
  <c r="S203" i="1" s="1"/>
  <c r="M203" i="1"/>
  <c r="N203" i="1" s="1"/>
  <c r="L203" i="1"/>
  <c r="I203" i="1"/>
  <c r="J203" i="1" s="1"/>
  <c r="K203" i="1" s="1"/>
  <c r="F203" i="1"/>
  <c r="G203" i="1" s="1"/>
  <c r="H203" i="1" s="1"/>
  <c r="E203" i="1"/>
  <c r="AK202" i="1"/>
  <c r="AJ202" i="1"/>
  <c r="AI202" i="1"/>
  <c r="AH202" i="1"/>
  <c r="AG202" i="1"/>
  <c r="AF202" i="1"/>
  <c r="AE202" i="1"/>
  <c r="AD202" i="1"/>
  <c r="AC202" i="1"/>
  <c r="AB202" i="1"/>
  <c r="AA202" i="1"/>
  <c r="V202" i="1"/>
  <c r="U202" i="1"/>
  <c r="W202" i="1" s="1"/>
  <c r="X202" i="1" s="1"/>
  <c r="Y202" i="1" s="1"/>
  <c r="T202" i="1"/>
  <c r="R202" i="1"/>
  <c r="S202" i="1" s="1"/>
  <c r="Q202" i="1"/>
  <c r="N202" i="1"/>
  <c r="M202" i="1"/>
  <c r="L202" i="1"/>
  <c r="J202" i="1"/>
  <c r="K202" i="1" s="1"/>
  <c r="I202" i="1"/>
  <c r="F202" i="1"/>
  <c r="G202" i="1" s="1"/>
  <c r="H202" i="1" s="1"/>
  <c r="E202" i="1"/>
  <c r="AK201" i="1"/>
  <c r="AJ201" i="1"/>
  <c r="AI201" i="1"/>
  <c r="AH201" i="1"/>
  <c r="AG201" i="1"/>
  <c r="AF201" i="1"/>
  <c r="AE201" i="1"/>
  <c r="AD201" i="1"/>
  <c r="AC201" i="1"/>
  <c r="AB201" i="1"/>
  <c r="AA201" i="1"/>
  <c r="W201" i="1"/>
  <c r="X201" i="1" s="1"/>
  <c r="Y201" i="1" s="1"/>
  <c r="V201" i="1"/>
  <c r="U201" i="1"/>
  <c r="T201" i="1"/>
  <c r="S201" i="1"/>
  <c r="R201" i="1"/>
  <c r="Q201" i="1"/>
  <c r="O201" i="1"/>
  <c r="P201" i="1" s="1"/>
  <c r="Z201" i="1" s="1"/>
  <c r="L201" i="1"/>
  <c r="M201" i="1" s="1"/>
  <c r="N201" i="1" s="1"/>
  <c r="K201" i="1"/>
  <c r="J201" i="1"/>
  <c r="I201" i="1"/>
  <c r="G201" i="1"/>
  <c r="H201" i="1" s="1"/>
  <c r="F201" i="1"/>
  <c r="E201" i="1"/>
  <c r="AK200" i="1"/>
  <c r="AJ200" i="1"/>
  <c r="AI200" i="1"/>
  <c r="AH200" i="1"/>
  <c r="AG200" i="1"/>
  <c r="AF200" i="1"/>
  <c r="AE200" i="1"/>
  <c r="AD200" i="1"/>
  <c r="AC200" i="1"/>
  <c r="AB200" i="1"/>
  <c r="AA200" i="1"/>
  <c r="X200" i="1"/>
  <c r="Y200" i="1" s="1"/>
  <c r="V200" i="1"/>
  <c r="U200" i="1"/>
  <c r="T200" i="1"/>
  <c r="W200" i="1" s="1"/>
  <c r="Q200" i="1"/>
  <c r="R200" i="1" s="1"/>
  <c r="S200" i="1" s="1"/>
  <c r="L200" i="1"/>
  <c r="M200" i="1" s="1"/>
  <c r="N200" i="1" s="1"/>
  <c r="I200" i="1"/>
  <c r="J200" i="1" s="1"/>
  <c r="K200" i="1" s="1"/>
  <c r="H200" i="1"/>
  <c r="O200" i="1" s="1"/>
  <c r="P200" i="1" s="1"/>
  <c r="G200" i="1"/>
  <c r="F200" i="1"/>
  <c r="E200" i="1"/>
  <c r="AK199" i="1"/>
  <c r="AJ199" i="1"/>
  <c r="AI199" i="1"/>
  <c r="AH199" i="1"/>
  <c r="AG199" i="1"/>
  <c r="AF199" i="1"/>
  <c r="AE199" i="1"/>
  <c r="AD199" i="1"/>
  <c r="AC199" i="1"/>
  <c r="AB199" i="1"/>
  <c r="AA199" i="1"/>
  <c r="V199" i="1"/>
  <c r="U199" i="1"/>
  <c r="T199" i="1"/>
  <c r="Q199" i="1"/>
  <c r="R199" i="1" s="1"/>
  <c r="S199" i="1" s="1"/>
  <c r="M199" i="1"/>
  <c r="N199" i="1" s="1"/>
  <c r="L199" i="1"/>
  <c r="I199" i="1"/>
  <c r="J199" i="1" s="1"/>
  <c r="K199" i="1" s="1"/>
  <c r="F199" i="1"/>
  <c r="G199" i="1" s="1"/>
  <c r="H199" i="1" s="1"/>
  <c r="E199" i="1"/>
  <c r="AK198" i="1"/>
  <c r="AJ198" i="1"/>
  <c r="AI198" i="1"/>
  <c r="AH198" i="1"/>
  <c r="AG198" i="1"/>
  <c r="AF198" i="1"/>
  <c r="AE198" i="1"/>
  <c r="AD198" i="1"/>
  <c r="AC198" i="1"/>
  <c r="AB198" i="1"/>
  <c r="AA198" i="1"/>
  <c r="V198" i="1"/>
  <c r="U198" i="1"/>
  <c r="T198" i="1"/>
  <c r="R198" i="1"/>
  <c r="S198" i="1" s="1"/>
  <c r="Q198" i="1"/>
  <c r="N198" i="1"/>
  <c r="M198" i="1"/>
  <c r="L198" i="1"/>
  <c r="J198" i="1"/>
  <c r="K198" i="1" s="1"/>
  <c r="I198" i="1"/>
  <c r="F198" i="1"/>
  <c r="G198" i="1" s="1"/>
  <c r="H198" i="1" s="1"/>
  <c r="E198" i="1"/>
  <c r="AK197" i="1"/>
  <c r="AJ197" i="1"/>
  <c r="AI197" i="1"/>
  <c r="AH197" i="1"/>
  <c r="AG197" i="1"/>
  <c r="AF197" i="1"/>
  <c r="AE197" i="1"/>
  <c r="AD197" i="1"/>
  <c r="AC197" i="1"/>
  <c r="AB197" i="1"/>
  <c r="AA197" i="1"/>
  <c r="W197" i="1"/>
  <c r="X197" i="1" s="1"/>
  <c r="Y197" i="1" s="1"/>
  <c r="V197" i="1"/>
  <c r="U197" i="1"/>
  <c r="T197" i="1"/>
  <c r="S197" i="1"/>
  <c r="R197" i="1"/>
  <c r="Q197" i="1"/>
  <c r="L197" i="1"/>
  <c r="M197" i="1" s="1"/>
  <c r="N197" i="1" s="1"/>
  <c r="K197" i="1"/>
  <c r="J197" i="1"/>
  <c r="I197" i="1"/>
  <c r="G197" i="1"/>
  <c r="H197" i="1" s="1"/>
  <c r="O197" i="1" s="1"/>
  <c r="P197" i="1" s="1"/>
  <c r="F197" i="1"/>
  <c r="E197" i="1"/>
  <c r="AK196" i="1"/>
  <c r="AJ196" i="1"/>
  <c r="AI196" i="1"/>
  <c r="AH196" i="1"/>
  <c r="AG196" i="1"/>
  <c r="AF196" i="1"/>
  <c r="AE196" i="1"/>
  <c r="AD196" i="1"/>
  <c r="AC196" i="1"/>
  <c r="AB196" i="1"/>
  <c r="AA196" i="1"/>
  <c r="V196" i="1"/>
  <c r="U196" i="1"/>
  <c r="T196" i="1"/>
  <c r="W196" i="1" s="1"/>
  <c r="X196" i="1" s="1"/>
  <c r="Y196" i="1" s="1"/>
  <c r="Q196" i="1"/>
  <c r="R196" i="1" s="1"/>
  <c r="S196" i="1" s="1"/>
  <c r="L196" i="1"/>
  <c r="M196" i="1" s="1"/>
  <c r="N196" i="1" s="1"/>
  <c r="I196" i="1"/>
  <c r="J196" i="1" s="1"/>
  <c r="K196" i="1" s="1"/>
  <c r="H196" i="1"/>
  <c r="G196" i="1"/>
  <c r="F196" i="1"/>
  <c r="E196" i="1"/>
  <c r="AK195" i="1"/>
  <c r="AJ195" i="1"/>
  <c r="AI195" i="1"/>
  <c r="AH195" i="1"/>
  <c r="AG195" i="1"/>
  <c r="AF195" i="1"/>
  <c r="AE195" i="1"/>
  <c r="AD195" i="1"/>
  <c r="AC195" i="1"/>
  <c r="AB195" i="1"/>
  <c r="AA195" i="1"/>
  <c r="V195" i="1"/>
  <c r="U195" i="1"/>
  <c r="T195" i="1"/>
  <c r="W195" i="1" s="1"/>
  <c r="X195" i="1" s="1"/>
  <c r="Y195" i="1" s="1"/>
  <c r="Q195" i="1"/>
  <c r="R195" i="1" s="1"/>
  <c r="S195" i="1" s="1"/>
  <c r="M195" i="1"/>
  <c r="N195" i="1" s="1"/>
  <c r="L195" i="1"/>
  <c r="I195" i="1"/>
  <c r="J195" i="1" s="1"/>
  <c r="K195" i="1" s="1"/>
  <c r="F195" i="1"/>
  <c r="G195" i="1" s="1"/>
  <c r="H195" i="1" s="1"/>
  <c r="E195" i="1"/>
  <c r="AK194" i="1"/>
  <c r="AJ194" i="1"/>
  <c r="AI194" i="1"/>
  <c r="AH194" i="1"/>
  <c r="AG194" i="1"/>
  <c r="AF194" i="1"/>
  <c r="AE194" i="1"/>
  <c r="AD194" i="1"/>
  <c r="AC194" i="1"/>
  <c r="AB194" i="1"/>
  <c r="AA194" i="1"/>
  <c r="V194" i="1"/>
  <c r="U194" i="1"/>
  <c r="W194" i="1" s="1"/>
  <c r="X194" i="1" s="1"/>
  <c r="Y194" i="1" s="1"/>
  <c r="T194" i="1"/>
  <c r="R194" i="1"/>
  <c r="S194" i="1" s="1"/>
  <c r="Q194" i="1"/>
  <c r="N194" i="1"/>
  <c r="M194" i="1"/>
  <c r="L194" i="1"/>
  <c r="J194" i="1"/>
  <c r="K194" i="1" s="1"/>
  <c r="I194" i="1"/>
  <c r="F194" i="1"/>
  <c r="G194" i="1" s="1"/>
  <c r="H194" i="1" s="1"/>
  <c r="E194" i="1"/>
  <c r="AK193" i="1"/>
  <c r="AJ193" i="1"/>
  <c r="AI193" i="1"/>
  <c r="AH193" i="1"/>
  <c r="AG193" i="1"/>
  <c r="AF193" i="1"/>
  <c r="AE193" i="1"/>
  <c r="AD193" i="1"/>
  <c r="AC193" i="1"/>
  <c r="AB193" i="1"/>
  <c r="AA193" i="1"/>
  <c r="V193" i="1"/>
  <c r="W193" i="1" s="1"/>
  <c r="X193" i="1" s="1"/>
  <c r="Y193" i="1" s="1"/>
  <c r="U193" i="1"/>
  <c r="T193" i="1"/>
  <c r="R193" i="1"/>
  <c r="S193" i="1" s="1"/>
  <c r="Q193" i="1"/>
  <c r="L193" i="1"/>
  <c r="M193" i="1" s="1"/>
  <c r="N193" i="1" s="1"/>
  <c r="K193" i="1"/>
  <c r="J193" i="1"/>
  <c r="I193" i="1"/>
  <c r="G193" i="1"/>
  <c r="H193" i="1" s="1"/>
  <c r="O193" i="1" s="1"/>
  <c r="P193" i="1" s="1"/>
  <c r="F193" i="1"/>
  <c r="E193" i="1"/>
  <c r="AK192" i="1"/>
  <c r="AJ192" i="1"/>
  <c r="AI192" i="1"/>
  <c r="AH192" i="1"/>
  <c r="AG192" i="1"/>
  <c r="AF192" i="1"/>
  <c r="AE192" i="1"/>
  <c r="AD192" i="1"/>
  <c r="AC192" i="1"/>
  <c r="AB192" i="1"/>
  <c r="AA192" i="1"/>
  <c r="W192" i="1"/>
  <c r="X192" i="1" s="1"/>
  <c r="Y192" i="1" s="1"/>
  <c r="V192" i="1"/>
  <c r="U192" i="1"/>
  <c r="T192" i="1"/>
  <c r="Q192" i="1"/>
  <c r="R192" i="1" s="1"/>
  <c r="S192" i="1" s="1"/>
  <c r="L192" i="1"/>
  <c r="M192" i="1" s="1"/>
  <c r="N192" i="1" s="1"/>
  <c r="K192" i="1"/>
  <c r="I192" i="1"/>
  <c r="J192" i="1" s="1"/>
  <c r="G192" i="1"/>
  <c r="H192" i="1" s="1"/>
  <c r="O192" i="1" s="1"/>
  <c r="P192" i="1" s="1"/>
  <c r="Z192" i="1" s="1"/>
  <c r="F192" i="1"/>
  <c r="E192" i="1"/>
  <c r="AK191" i="1"/>
  <c r="AJ191" i="1"/>
  <c r="AI191" i="1"/>
  <c r="AH191" i="1"/>
  <c r="AG191" i="1"/>
  <c r="AF191" i="1"/>
  <c r="AE191" i="1"/>
  <c r="AD191" i="1"/>
  <c r="AC191" i="1"/>
  <c r="AB191" i="1"/>
  <c r="AA191" i="1"/>
  <c r="V191" i="1"/>
  <c r="U191" i="1"/>
  <c r="T191" i="1"/>
  <c r="Q191" i="1"/>
  <c r="R191" i="1" s="1"/>
  <c r="S191" i="1" s="1"/>
  <c r="M191" i="1"/>
  <c r="N191" i="1" s="1"/>
  <c r="L191" i="1"/>
  <c r="I191" i="1"/>
  <c r="J191" i="1" s="1"/>
  <c r="K191" i="1" s="1"/>
  <c r="F191" i="1"/>
  <c r="G191" i="1" s="1"/>
  <c r="H191" i="1" s="1"/>
  <c r="E191" i="1"/>
  <c r="AK190" i="1"/>
  <c r="AJ190" i="1"/>
  <c r="AI190" i="1"/>
  <c r="AH190" i="1"/>
  <c r="AG190" i="1"/>
  <c r="AF190" i="1"/>
  <c r="AE190" i="1"/>
  <c r="AD190" i="1"/>
  <c r="AC190" i="1"/>
  <c r="AB190" i="1"/>
  <c r="AA190" i="1"/>
  <c r="V190" i="1"/>
  <c r="U190" i="1"/>
  <c r="W190" i="1" s="1"/>
  <c r="X190" i="1" s="1"/>
  <c r="Y190" i="1" s="1"/>
  <c r="T190" i="1"/>
  <c r="Q190" i="1"/>
  <c r="R190" i="1" s="1"/>
  <c r="S190" i="1" s="1"/>
  <c r="N190" i="1"/>
  <c r="M190" i="1"/>
  <c r="L190" i="1"/>
  <c r="I190" i="1"/>
  <c r="J190" i="1" s="1"/>
  <c r="K190" i="1" s="1"/>
  <c r="F190" i="1"/>
  <c r="G190" i="1" s="1"/>
  <c r="H190" i="1" s="1"/>
  <c r="E190" i="1"/>
  <c r="AK189" i="1"/>
  <c r="AJ189" i="1"/>
  <c r="AI189" i="1"/>
  <c r="AH189" i="1"/>
  <c r="AG189" i="1"/>
  <c r="AF189" i="1"/>
  <c r="AE189" i="1"/>
  <c r="AD189" i="1"/>
  <c r="AC189" i="1"/>
  <c r="AB189" i="1"/>
  <c r="AA189" i="1"/>
  <c r="V189" i="1"/>
  <c r="W189" i="1" s="1"/>
  <c r="X189" i="1" s="1"/>
  <c r="Y189" i="1" s="1"/>
  <c r="U189" i="1"/>
  <c r="T189" i="1"/>
  <c r="R189" i="1"/>
  <c r="S189" i="1" s="1"/>
  <c r="Q189" i="1"/>
  <c r="L189" i="1"/>
  <c r="M189" i="1" s="1"/>
  <c r="N189" i="1" s="1"/>
  <c r="K189" i="1"/>
  <c r="J189" i="1"/>
  <c r="I189" i="1"/>
  <c r="G189" i="1"/>
  <c r="H189" i="1" s="1"/>
  <c r="O189" i="1" s="1"/>
  <c r="P189" i="1" s="1"/>
  <c r="Z189" i="1" s="1"/>
  <c r="F189" i="1"/>
  <c r="E189" i="1"/>
  <c r="AK188" i="1"/>
  <c r="AJ188" i="1"/>
  <c r="AI188" i="1"/>
  <c r="AH188" i="1"/>
  <c r="AG188" i="1"/>
  <c r="AF188" i="1"/>
  <c r="AE188" i="1"/>
  <c r="AD188" i="1"/>
  <c r="AC188" i="1"/>
  <c r="AB188" i="1"/>
  <c r="AA188" i="1"/>
  <c r="W188" i="1"/>
  <c r="X188" i="1" s="1"/>
  <c r="Y188" i="1" s="1"/>
  <c r="V188" i="1"/>
  <c r="U188" i="1"/>
  <c r="T188" i="1"/>
  <c r="Q188" i="1"/>
  <c r="R188" i="1" s="1"/>
  <c r="S188" i="1" s="1"/>
  <c r="L188" i="1"/>
  <c r="M188" i="1" s="1"/>
  <c r="N188" i="1" s="1"/>
  <c r="K188" i="1"/>
  <c r="I188" i="1"/>
  <c r="J188" i="1" s="1"/>
  <c r="G188" i="1"/>
  <c r="H188" i="1" s="1"/>
  <c r="F188" i="1"/>
  <c r="E188" i="1"/>
  <c r="AK187" i="1"/>
  <c r="AJ187" i="1"/>
  <c r="AI187" i="1"/>
  <c r="AH187" i="1"/>
  <c r="AG187" i="1"/>
  <c r="AF187" i="1"/>
  <c r="AE187" i="1"/>
  <c r="AD187" i="1"/>
  <c r="AC187" i="1"/>
  <c r="AB187" i="1"/>
  <c r="AA187" i="1"/>
  <c r="V187" i="1"/>
  <c r="U187" i="1"/>
  <c r="T187" i="1"/>
  <c r="Q187" i="1"/>
  <c r="R187" i="1" s="1"/>
  <c r="S187" i="1" s="1"/>
  <c r="M187" i="1"/>
  <c r="N187" i="1" s="1"/>
  <c r="L187" i="1"/>
  <c r="I187" i="1"/>
  <c r="J187" i="1" s="1"/>
  <c r="K187" i="1" s="1"/>
  <c r="F187" i="1"/>
  <c r="G187" i="1" s="1"/>
  <c r="H187" i="1" s="1"/>
  <c r="E187" i="1"/>
  <c r="AK186" i="1"/>
  <c r="AJ186" i="1"/>
  <c r="AI186" i="1"/>
  <c r="AH186" i="1"/>
  <c r="AG186" i="1"/>
  <c r="AF186" i="1"/>
  <c r="AE186" i="1"/>
  <c r="AD186" i="1"/>
  <c r="AC186" i="1"/>
  <c r="AB186" i="1"/>
  <c r="AA186" i="1"/>
  <c r="V186" i="1"/>
  <c r="U186" i="1"/>
  <c r="W186" i="1" s="1"/>
  <c r="X186" i="1" s="1"/>
  <c r="Y186" i="1" s="1"/>
  <c r="T186" i="1"/>
  <c r="Q186" i="1"/>
  <c r="R186" i="1" s="1"/>
  <c r="S186" i="1" s="1"/>
  <c r="N186" i="1"/>
  <c r="M186" i="1"/>
  <c r="L186" i="1"/>
  <c r="I186" i="1"/>
  <c r="J186" i="1" s="1"/>
  <c r="K186" i="1" s="1"/>
  <c r="F186" i="1"/>
  <c r="G186" i="1" s="1"/>
  <c r="H186" i="1" s="1"/>
  <c r="E186" i="1"/>
  <c r="AK185" i="1"/>
  <c r="AJ185" i="1"/>
  <c r="AI185" i="1"/>
  <c r="AH185" i="1"/>
  <c r="AG185" i="1"/>
  <c r="AF185" i="1"/>
  <c r="AE185" i="1"/>
  <c r="AD185" i="1"/>
  <c r="AC185" i="1"/>
  <c r="AB185" i="1"/>
  <c r="AA185" i="1"/>
  <c r="V185" i="1"/>
  <c r="W185" i="1" s="1"/>
  <c r="X185" i="1" s="1"/>
  <c r="Y185" i="1" s="1"/>
  <c r="U185" i="1"/>
  <c r="T185" i="1"/>
  <c r="R185" i="1"/>
  <c r="S185" i="1" s="1"/>
  <c r="Q185" i="1"/>
  <c r="L185" i="1"/>
  <c r="M185" i="1" s="1"/>
  <c r="N185" i="1" s="1"/>
  <c r="K185" i="1"/>
  <c r="J185" i="1"/>
  <c r="I185" i="1"/>
  <c r="G185" i="1"/>
  <c r="H185" i="1" s="1"/>
  <c r="O185" i="1" s="1"/>
  <c r="P185" i="1" s="1"/>
  <c r="F185" i="1"/>
  <c r="E185" i="1"/>
  <c r="AK184" i="1"/>
  <c r="AJ184" i="1"/>
  <c r="AI184" i="1"/>
  <c r="AH184" i="1"/>
  <c r="AG184" i="1"/>
  <c r="AF184" i="1"/>
  <c r="AE184" i="1"/>
  <c r="AD184" i="1"/>
  <c r="AC184" i="1"/>
  <c r="AB184" i="1"/>
  <c r="AA184" i="1"/>
  <c r="W184" i="1"/>
  <c r="X184" i="1" s="1"/>
  <c r="Y184" i="1" s="1"/>
  <c r="V184" i="1"/>
  <c r="U184" i="1"/>
  <c r="T184" i="1"/>
  <c r="Q184" i="1"/>
  <c r="R184" i="1" s="1"/>
  <c r="S184" i="1" s="1"/>
  <c r="L184" i="1"/>
  <c r="M184" i="1" s="1"/>
  <c r="N184" i="1" s="1"/>
  <c r="K184" i="1"/>
  <c r="I184" i="1"/>
  <c r="J184" i="1" s="1"/>
  <c r="G184" i="1"/>
  <c r="H184" i="1" s="1"/>
  <c r="O184" i="1" s="1"/>
  <c r="P184" i="1" s="1"/>
  <c r="Z184" i="1" s="1"/>
  <c r="F184" i="1"/>
  <c r="E184" i="1"/>
  <c r="AK183" i="1"/>
  <c r="AJ183" i="1"/>
  <c r="AI183" i="1"/>
  <c r="AH183" i="1"/>
  <c r="AG183" i="1"/>
  <c r="AF183" i="1"/>
  <c r="AE183" i="1"/>
  <c r="AD183" i="1"/>
  <c r="AC183" i="1"/>
  <c r="AB183" i="1"/>
  <c r="AA183" i="1"/>
  <c r="V183" i="1"/>
  <c r="U183" i="1"/>
  <c r="T183" i="1"/>
  <c r="Q183" i="1"/>
  <c r="R183" i="1" s="1"/>
  <c r="S183" i="1" s="1"/>
  <c r="M183" i="1"/>
  <c r="N183" i="1" s="1"/>
  <c r="L183" i="1"/>
  <c r="I183" i="1"/>
  <c r="J183" i="1" s="1"/>
  <c r="K183" i="1" s="1"/>
  <c r="F183" i="1"/>
  <c r="G183" i="1" s="1"/>
  <c r="H183" i="1" s="1"/>
  <c r="O183" i="1" s="1"/>
  <c r="P183" i="1" s="1"/>
  <c r="E183" i="1"/>
  <c r="AK182" i="1"/>
  <c r="AJ182" i="1"/>
  <c r="AI182" i="1"/>
  <c r="AH182" i="1"/>
  <c r="AG182" i="1"/>
  <c r="AF182" i="1"/>
  <c r="AE182" i="1"/>
  <c r="AD182" i="1"/>
  <c r="AC182" i="1"/>
  <c r="AB182" i="1"/>
  <c r="AA182" i="1"/>
  <c r="V182" i="1"/>
  <c r="U182" i="1"/>
  <c r="W182" i="1" s="1"/>
  <c r="X182" i="1" s="1"/>
  <c r="Y182" i="1" s="1"/>
  <c r="T182" i="1"/>
  <c r="Q182" i="1"/>
  <c r="R182" i="1" s="1"/>
  <c r="S182" i="1" s="1"/>
  <c r="N182" i="1"/>
  <c r="M182" i="1"/>
  <c r="L182" i="1"/>
  <c r="I182" i="1"/>
  <c r="J182" i="1" s="1"/>
  <c r="K182" i="1" s="1"/>
  <c r="F182" i="1"/>
  <c r="G182" i="1" s="1"/>
  <c r="H182" i="1" s="1"/>
  <c r="E182" i="1"/>
  <c r="AK181" i="1"/>
  <c r="AJ181" i="1"/>
  <c r="AI181" i="1"/>
  <c r="AH181" i="1"/>
  <c r="AG181" i="1"/>
  <c r="AF181" i="1"/>
  <c r="AE181" i="1"/>
  <c r="AD181" i="1"/>
  <c r="AC181" i="1"/>
  <c r="AB181" i="1"/>
  <c r="AA181" i="1"/>
  <c r="V181" i="1"/>
  <c r="W181" i="1" s="1"/>
  <c r="X181" i="1" s="1"/>
  <c r="Y181" i="1" s="1"/>
  <c r="U181" i="1"/>
  <c r="T181" i="1"/>
  <c r="R181" i="1"/>
  <c r="S181" i="1" s="1"/>
  <c r="Q181" i="1"/>
  <c r="L181" i="1"/>
  <c r="M181" i="1" s="1"/>
  <c r="N181" i="1" s="1"/>
  <c r="K181" i="1"/>
  <c r="J181" i="1"/>
  <c r="I181" i="1"/>
  <c r="H181" i="1"/>
  <c r="G181" i="1"/>
  <c r="F181" i="1"/>
  <c r="E181" i="1"/>
  <c r="AK180" i="1"/>
  <c r="AJ180" i="1"/>
  <c r="AI180" i="1"/>
  <c r="AH180" i="1"/>
  <c r="AG180" i="1"/>
  <c r="AF180" i="1"/>
  <c r="AE180" i="1"/>
  <c r="AD180" i="1"/>
  <c r="AC180" i="1"/>
  <c r="AB180" i="1"/>
  <c r="AA180" i="1"/>
  <c r="X180" i="1"/>
  <c r="Y180" i="1" s="1"/>
  <c r="V180" i="1"/>
  <c r="U180" i="1"/>
  <c r="T180" i="1"/>
  <c r="W180" i="1" s="1"/>
  <c r="S180" i="1"/>
  <c r="Q180" i="1"/>
  <c r="R180" i="1" s="1"/>
  <c r="M180" i="1"/>
  <c r="N180" i="1" s="1"/>
  <c r="L180" i="1"/>
  <c r="I180" i="1"/>
  <c r="J180" i="1" s="1"/>
  <c r="K180" i="1" s="1"/>
  <c r="O180" i="1" s="1"/>
  <c r="P180" i="1" s="1"/>
  <c r="Z180" i="1" s="1"/>
  <c r="H180" i="1"/>
  <c r="G180" i="1"/>
  <c r="F180" i="1"/>
  <c r="E180" i="1"/>
  <c r="AK179" i="1"/>
  <c r="AJ179" i="1"/>
  <c r="AI179" i="1"/>
  <c r="AH179" i="1"/>
  <c r="AG179" i="1"/>
  <c r="AF179" i="1"/>
  <c r="AE179" i="1"/>
  <c r="AD179" i="1"/>
  <c r="AC179" i="1"/>
  <c r="AB179" i="1"/>
  <c r="AA179" i="1"/>
  <c r="V179" i="1"/>
  <c r="U179" i="1"/>
  <c r="T179" i="1"/>
  <c r="Q179" i="1"/>
  <c r="R179" i="1" s="1"/>
  <c r="S179" i="1" s="1"/>
  <c r="L179" i="1"/>
  <c r="M179" i="1" s="1"/>
  <c r="N179" i="1" s="1"/>
  <c r="K179" i="1"/>
  <c r="J179" i="1"/>
  <c r="I179" i="1"/>
  <c r="G179" i="1"/>
  <c r="H179" i="1" s="1"/>
  <c r="F179" i="1"/>
  <c r="E179" i="1"/>
  <c r="AK178" i="1"/>
  <c r="AJ178" i="1"/>
  <c r="AI178" i="1"/>
  <c r="AH178" i="1"/>
  <c r="AG178" i="1"/>
  <c r="AF178" i="1"/>
  <c r="AE178" i="1"/>
  <c r="AD178" i="1"/>
  <c r="AC178" i="1"/>
  <c r="AB178" i="1"/>
  <c r="AA178" i="1"/>
  <c r="X178" i="1"/>
  <c r="Y178" i="1" s="1"/>
  <c r="V178" i="1"/>
  <c r="U178" i="1"/>
  <c r="T178" i="1"/>
  <c r="W178" i="1" s="1"/>
  <c r="Q178" i="1"/>
  <c r="R178" i="1" s="1"/>
  <c r="S178" i="1" s="1"/>
  <c r="L178" i="1"/>
  <c r="M178" i="1" s="1"/>
  <c r="N178" i="1" s="1"/>
  <c r="I178" i="1"/>
  <c r="J178" i="1" s="1"/>
  <c r="K178" i="1" s="1"/>
  <c r="H178" i="1"/>
  <c r="O178" i="1" s="1"/>
  <c r="P178" i="1" s="1"/>
  <c r="Z178" i="1" s="1"/>
  <c r="G178" i="1"/>
  <c r="F178" i="1"/>
  <c r="E178" i="1"/>
  <c r="AK177" i="1"/>
  <c r="AJ177" i="1"/>
  <c r="AI177" i="1"/>
  <c r="AH177" i="1"/>
  <c r="AG177" i="1"/>
  <c r="AF177" i="1"/>
  <c r="AE177" i="1"/>
  <c r="AD177" i="1"/>
  <c r="AC177" i="1"/>
  <c r="AB177" i="1"/>
  <c r="AA177" i="1"/>
  <c r="Y177" i="1"/>
  <c r="V177" i="1"/>
  <c r="U177" i="1"/>
  <c r="T177" i="1"/>
  <c r="W177" i="1" s="1"/>
  <c r="X177" i="1" s="1"/>
  <c r="Q177" i="1"/>
  <c r="R177" i="1" s="1"/>
  <c r="S177" i="1" s="1"/>
  <c r="M177" i="1"/>
  <c r="N177" i="1" s="1"/>
  <c r="L177" i="1"/>
  <c r="I177" i="1"/>
  <c r="J177" i="1" s="1"/>
  <c r="K177" i="1" s="1"/>
  <c r="F177" i="1"/>
  <c r="G177" i="1" s="1"/>
  <c r="H177" i="1" s="1"/>
  <c r="E177" i="1"/>
  <c r="AK176" i="1"/>
  <c r="AJ176" i="1"/>
  <c r="AI176" i="1"/>
  <c r="AH176" i="1"/>
  <c r="AG176" i="1"/>
  <c r="AF176" i="1"/>
  <c r="AE176" i="1"/>
  <c r="AD176" i="1"/>
  <c r="AC176" i="1"/>
  <c r="AB176" i="1"/>
  <c r="AA176" i="1"/>
  <c r="V176" i="1"/>
  <c r="U176" i="1"/>
  <c r="W176" i="1" s="1"/>
  <c r="X176" i="1" s="1"/>
  <c r="Y176" i="1" s="1"/>
  <c r="T176" i="1"/>
  <c r="R176" i="1"/>
  <c r="S176" i="1" s="1"/>
  <c r="Z176" i="1" s="1"/>
  <c r="Q176" i="1"/>
  <c r="N176" i="1"/>
  <c r="M176" i="1"/>
  <c r="L176" i="1"/>
  <c r="J176" i="1"/>
  <c r="K176" i="1" s="1"/>
  <c r="I176" i="1"/>
  <c r="F176" i="1"/>
  <c r="G176" i="1" s="1"/>
  <c r="H176" i="1" s="1"/>
  <c r="O176" i="1" s="1"/>
  <c r="P176" i="1" s="1"/>
  <c r="E176" i="1"/>
  <c r="AK175" i="1"/>
  <c r="AJ175" i="1"/>
  <c r="AI175" i="1"/>
  <c r="AH175" i="1"/>
  <c r="AG175" i="1"/>
  <c r="AF175" i="1"/>
  <c r="AE175" i="1"/>
  <c r="AD175" i="1"/>
  <c r="AC175" i="1"/>
  <c r="AB175" i="1"/>
  <c r="AA175" i="1"/>
  <c r="W175" i="1"/>
  <c r="X175" i="1" s="1"/>
  <c r="Y175" i="1" s="1"/>
  <c r="V175" i="1"/>
  <c r="U175" i="1"/>
  <c r="T175" i="1"/>
  <c r="S175" i="1"/>
  <c r="R175" i="1"/>
  <c r="Q175" i="1"/>
  <c r="L175" i="1"/>
  <c r="M175" i="1" s="1"/>
  <c r="N175" i="1" s="1"/>
  <c r="K175" i="1"/>
  <c r="J175" i="1"/>
  <c r="I175" i="1"/>
  <c r="G175" i="1"/>
  <c r="H175" i="1" s="1"/>
  <c r="O175" i="1" s="1"/>
  <c r="P175" i="1" s="1"/>
  <c r="Z175" i="1" s="1"/>
  <c r="F175" i="1"/>
  <c r="E175" i="1"/>
  <c r="AK174" i="1"/>
  <c r="AJ174" i="1"/>
  <c r="AI174" i="1"/>
  <c r="AH174" i="1"/>
  <c r="AG174" i="1"/>
  <c r="AF174" i="1"/>
  <c r="AE174" i="1"/>
  <c r="AD174" i="1"/>
  <c r="AC174" i="1"/>
  <c r="AB174" i="1"/>
  <c r="AA174" i="1"/>
  <c r="X174" i="1"/>
  <c r="Y174" i="1" s="1"/>
  <c r="V174" i="1"/>
  <c r="U174" i="1"/>
  <c r="T174" i="1"/>
  <c r="W174" i="1" s="1"/>
  <c r="Q174" i="1"/>
  <c r="R174" i="1" s="1"/>
  <c r="S174" i="1" s="1"/>
  <c r="L174" i="1"/>
  <c r="M174" i="1" s="1"/>
  <c r="N174" i="1" s="1"/>
  <c r="I174" i="1"/>
  <c r="J174" i="1" s="1"/>
  <c r="K174" i="1" s="1"/>
  <c r="H174" i="1"/>
  <c r="G174" i="1"/>
  <c r="F174" i="1"/>
  <c r="E174" i="1"/>
  <c r="AK173" i="1"/>
  <c r="AJ173" i="1"/>
  <c r="AI173" i="1"/>
  <c r="AH173" i="1"/>
  <c r="AG173" i="1"/>
  <c r="AF173" i="1"/>
  <c r="AE173" i="1"/>
  <c r="AD173" i="1"/>
  <c r="AC173" i="1"/>
  <c r="AB173" i="1"/>
  <c r="AA173" i="1"/>
  <c r="V173" i="1"/>
  <c r="U173" i="1"/>
  <c r="T173" i="1"/>
  <c r="W173" i="1" s="1"/>
  <c r="X173" i="1" s="1"/>
  <c r="Y173" i="1" s="1"/>
  <c r="Q173" i="1"/>
  <c r="R173" i="1" s="1"/>
  <c r="S173" i="1" s="1"/>
  <c r="M173" i="1"/>
  <c r="N173" i="1" s="1"/>
  <c r="L173" i="1"/>
  <c r="I173" i="1"/>
  <c r="J173" i="1" s="1"/>
  <c r="K173" i="1" s="1"/>
  <c r="F173" i="1"/>
  <c r="G173" i="1" s="1"/>
  <c r="H173" i="1" s="1"/>
  <c r="E173" i="1"/>
  <c r="AK172" i="1"/>
  <c r="AJ172" i="1"/>
  <c r="AI172" i="1"/>
  <c r="AH172" i="1"/>
  <c r="AG172" i="1"/>
  <c r="AF172" i="1"/>
  <c r="AE172" i="1"/>
  <c r="AD172" i="1"/>
  <c r="AC172" i="1"/>
  <c r="AB172" i="1"/>
  <c r="AA172" i="1"/>
  <c r="V172" i="1"/>
  <c r="U172" i="1"/>
  <c r="W172" i="1" s="1"/>
  <c r="X172" i="1" s="1"/>
  <c r="Y172" i="1" s="1"/>
  <c r="T172" i="1"/>
  <c r="R172" i="1"/>
  <c r="S172" i="1" s="1"/>
  <c r="Q172" i="1"/>
  <c r="N172" i="1"/>
  <c r="M172" i="1"/>
  <c r="L172" i="1"/>
  <c r="J172" i="1"/>
  <c r="K172" i="1" s="1"/>
  <c r="I172" i="1"/>
  <c r="F172" i="1"/>
  <c r="G172" i="1" s="1"/>
  <c r="H172" i="1" s="1"/>
  <c r="E172" i="1"/>
  <c r="AK171" i="1"/>
  <c r="AJ171" i="1"/>
  <c r="AI171" i="1"/>
  <c r="AH171" i="1"/>
  <c r="AG171" i="1"/>
  <c r="AF171" i="1"/>
  <c r="AE171" i="1"/>
  <c r="AD171" i="1"/>
  <c r="AC171" i="1"/>
  <c r="AB171" i="1"/>
  <c r="AA171" i="1"/>
  <c r="W171" i="1"/>
  <c r="X171" i="1" s="1"/>
  <c r="Y171" i="1" s="1"/>
  <c r="V171" i="1"/>
  <c r="U171" i="1"/>
  <c r="T171" i="1"/>
  <c r="S171" i="1"/>
  <c r="R171" i="1"/>
  <c r="Q171" i="1"/>
  <c r="L171" i="1"/>
  <c r="M171" i="1" s="1"/>
  <c r="N171" i="1" s="1"/>
  <c r="K171" i="1"/>
  <c r="O171" i="1" s="1"/>
  <c r="P171" i="1" s="1"/>
  <c r="Z171" i="1" s="1"/>
  <c r="J171" i="1"/>
  <c r="I171" i="1"/>
  <c r="G171" i="1"/>
  <c r="H171" i="1" s="1"/>
  <c r="F171" i="1"/>
  <c r="E171" i="1"/>
  <c r="AK170" i="1"/>
  <c r="AJ170" i="1"/>
  <c r="AI170" i="1"/>
  <c r="AH170" i="1"/>
  <c r="AG170" i="1"/>
  <c r="AF170" i="1"/>
  <c r="AE170" i="1"/>
  <c r="AD170" i="1"/>
  <c r="AC170" i="1"/>
  <c r="AB170" i="1"/>
  <c r="AA170" i="1"/>
  <c r="X170" i="1"/>
  <c r="Y170" i="1" s="1"/>
  <c r="V170" i="1"/>
  <c r="U170" i="1"/>
  <c r="T170" i="1"/>
  <c r="W170" i="1" s="1"/>
  <c r="Q170" i="1"/>
  <c r="R170" i="1" s="1"/>
  <c r="S170" i="1" s="1"/>
  <c r="L170" i="1"/>
  <c r="M170" i="1" s="1"/>
  <c r="N170" i="1" s="1"/>
  <c r="I170" i="1"/>
  <c r="J170" i="1" s="1"/>
  <c r="K170" i="1" s="1"/>
  <c r="H170" i="1"/>
  <c r="O170" i="1" s="1"/>
  <c r="P170" i="1" s="1"/>
  <c r="Z170" i="1" s="1"/>
  <c r="G170" i="1"/>
  <c r="F170" i="1"/>
  <c r="E170" i="1"/>
  <c r="AK169" i="1"/>
  <c r="AJ169" i="1"/>
  <c r="AI169" i="1"/>
  <c r="AH169" i="1"/>
  <c r="AG169" i="1"/>
  <c r="AF169" i="1"/>
  <c r="AE169" i="1"/>
  <c r="AD169" i="1"/>
  <c r="AC169" i="1"/>
  <c r="AB169" i="1"/>
  <c r="AA169" i="1"/>
  <c r="Y169" i="1"/>
  <c r="V169" i="1"/>
  <c r="U169" i="1"/>
  <c r="T169" i="1"/>
  <c r="W169" i="1" s="1"/>
  <c r="X169" i="1" s="1"/>
  <c r="Q169" i="1"/>
  <c r="R169" i="1" s="1"/>
  <c r="S169" i="1" s="1"/>
  <c r="M169" i="1"/>
  <c r="N169" i="1" s="1"/>
  <c r="L169" i="1"/>
  <c r="I169" i="1"/>
  <c r="J169" i="1" s="1"/>
  <c r="K169" i="1" s="1"/>
  <c r="F169" i="1"/>
  <c r="G169" i="1" s="1"/>
  <c r="H169" i="1" s="1"/>
  <c r="E169" i="1"/>
  <c r="AK168" i="1"/>
  <c r="AJ168" i="1"/>
  <c r="AI168" i="1"/>
  <c r="AH168" i="1"/>
  <c r="AG168" i="1"/>
  <c r="AF168" i="1"/>
  <c r="AE168" i="1"/>
  <c r="AD168" i="1"/>
  <c r="AC168" i="1"/>
  <c r="AB168" i="1"/>
  <c r="AA168" i="1"/>
  <c r="V168" i="1"/>
  <c r="U168" i="1"/>
  <c r="W168" i="1" s="1"/>
  <c r="X168" i="1" s="1"/>
  <c r="Y168" i="1" s="1"/>
  <c r="T168" i="1"/>
  <c r="R168" i="1"/>
  <c r="S168" i="1" s="1"/>
  <c r="Z168" i="1" s="1"/>
  <c r="Q168" i="1"/>
  <c r="N168" i="1"/>
  <c r="M168" i="1"/>
  <c r="L168" i="1"/>
  <c r="J168" i="1"/>
  <c r="K168" i="1" s="1"/>
  <c r="I168" i="1"/>
  <c r="F168" i="1"/>
  <c r="G168" i="1" s="1"/>
  <c r="H168" i="1" s="1"/>
  <c r="O168" i="1" s="1"/>
  <c r="P168" i="1" s="1"/>
  <c r="E168" i="1"/>
  <c r="AK167" i="1"/>
  <c r="AJ167" i="1"/>
  <c r="AI167" i="1"/>
  <c r="AH167" i="1"/>
  <c r="AG167" i="1"/>
  <c r="AF167" i="1"/>
  <c r="AE167" i="1"/>
  <c r="AD167" i="1"/>
  <c r="AC167" i="1"/>
  <c r="AB167" i="1"/>
  <c r="AA167" i="1"/>
  <c r="W167" i="1"/>
  <c r="X167" i="1" s="1"/>
  <c r="Y167" i="1" s="1"/>
  <c r="V167" i="1"/>
  <c r="U167" i="1"/>
  <c r="T167" i="1"/>
  <c r="S167" i="1"/>
  <c r="R167" i="1"/>
  <c r="Q167" i="1"/>
  <c r="L167" i="1"/>
  <c r="M167" i="1" s="1"/>
  <c r="N167" i="1" s="1"/>
  <c r="K167" i="1"/>
  <c r="J167" i="1"/>
  <c r="I167" i="1"/>
  <c r="G167" i="1"/>
  <c r="H167" i="1" s="1"/>
  <c r="O167" i="1" s="1"/>
  <c r="P167" i="1" s="1"/>
  <c r="Z167" i="1" s="1"/>
  <c r="F167" i="1"/>
  <c r="E167" i="1"/>
  <c r="AK166" i="1"/>
  <c r="AJ166" i="1"/>
  <c r="AI166" i="1"/>
  <c r="AH166" i="1"/>
  <c r="AG166" i="1"/>
  <c r="AF166" i="1"/>
  <c r="AE166" i="1"/>
  <c r="AD166" i="1"/>
  <c r="AC166" i="1"/>
  <c r="AB166" i="1"/>
  <c r="AA166" i="1"/>
  <c r="X166" i="1"/>
  <c r="Y166" i="1" s="1"/>
  <c r="V166" i="1"/>
  <c r="U166" i="1"/>
  <c r="T166" i="1"/>
  <c r="W166" i="1" s="1"/>
  <c r="Q166" i="1"/>
  <c r="R166" i="1" s="1"/>
  <c r="S166" i="1" s="1"/>
  <c r="L166" i="1"/>
  <c r="M166" i="1" s="1"/>
  <c r="N166" i="1" s="1"/>
  <c r="I166" i="1"/>
  <c r="J166" i="1" s="1"/>
  <c r="K166" i="1" s="1"/>
  <c r="H166" i="1"/>
  <c r="G166" i="1"/>
  <c r="F166" i="1"/>
  <c r="E166" i="1"/>
  <c r="AK165" i="1"/>
  <c r="AJ165" i="1"/>
  <c r="AI165" i="1"/>
  <c r="AH165" i="1"/>
  <c r="AG165" i="1"/>
  <c r="AF165" i="1"/>
  <c r="AE165" i="1"/>
  <c r="AD165" i="1"/>
  <c r="AC165" i="1"/>
  <c r="AB165" i="1"/>
  <c r="AA165" i="1"/>
  <c r="V165" i="1"/>
  <c r="U165" i="1"/>
  <c r="T165" i="1"/>
  <c r="W165" i="1" s="1"/>
  <c r="X165" i="1" s="1"/>
  <c r="Y165" i="1" s="1"/>
  <c r="Q165" i="1"/>
  <c r="R165" i="1" s="1"/>
  <c r="S165" i="1" s="1"/>
  <c r="M165" i="1"/>
  <c r="N165" i="1" s="1"/>
  <c r="L165" i="1"/>
  <c r="I165" i="1"/>
  <c r="J165" i="1" s="1"/>
  <c r="K165" i="1" s="1"/>
  <c r="F165" i="1"/>
  <c r="G165" i="1" s="1"/>
  <c r="H165" i="1" s="1"/>
  <c r="E165" i="1"/>
  <c r="AK164" i="1"/>
  <c r="AJ164" i="1"/>
  <c r="AI164" i="1"/>
  <c r="AH164" i="1"/>
  <c r="AG164" i="1"/>
  <c r="AF164" i="1"/>
  <c r="AE164" i="1"/>
  <c r="AD164" i="1"/>
  <c r="AC164" i="1"/>
  <c r="AB164" i="1"/>
  <c r="AA164" i="1"/>
  <c r="V164" i="1"/>
  <c r="U164" i="1"/>
  <c r="W164" i="1" s="1"/>
  <c r="X164" i="1" s="1"/>
  <c r="Y164" i="1" s="1"/>
  <c r="T164" i="1"/>
  <c r="R164" i="1"/>
  <c r="S164" i="1" s="1"/>
  <c r="Q164" i="1"/>
  <c r="N164" i="1"/>
  <c r="M164" i="1"/>
  <c r="L164" i="1"/>
  <c r="J164" i="1"/>
  <c r="K164" i="1" s="1"/>
  <c r="I164" i="1"/>
  <c r="F164" i="1"/>
  <c r="G164" i="1" s="1"/>
  <c r="H164" i="1" s="1"/>
  <c r="E164" i="1"/>
  <c r="AK163" i="1"/>
  <c r="AJ163" i="1"/>
  <c r="AI163" i="1"/>
  <c r="AH163" i="1"/>
  <c r="AG163" i="1"/>
  <c r="AF163" i="1"/>
  <c r="AE163" i="1"/>
  <c r="AD163" i="1"/>
  <c r="AC163" i="1"/>
  <c r="AB163" i="1"/>
  <c r="AA163" i="1"/>
  <c r="W163" i="1"/>
  <c r="X163" i="1" s="1"/>
  <c r="Y163" i="1" s="1"/>
  <c r="V163" i="1"/>
  <c r="U163" i="1"/>
  <c r="T163" i="1"/>
  <c r="S163" i="1"/>
  <c r="R163" i="1"/>
  <c r="Q163" i="1"/>
  <c r="L163" i="1"/>
  <c r="M163" i="1" s="1"/>
  <c r="N163" i="1" s="1"/>
  <c r="K163" i="1"/>
  <c r="O163" i="1" s="1"/>
  <c r="P163" i="1" s="1"/>
  <c r="Z163" i="1" s="1"/>
  <c r="J163" i="1"/>
  <c r="I163" i="1"/>
  <c r="G163" i="1"/>
  <c r="H163" i="1" s="1"/>
  <c r="F163" i="1"/>
  <c r="E163" i="1"/>
  <c r="AK162" i="1"/>
  <c r="AJ162" i="1"/>
  <c r="AI162" i="1"/>
  <c r="AH162" i="1"/>
  <c r="AG162" i="1"/>
  <c r="AF162" i="1"/>
  <c r="AE162" i="1"/>
  <c r="AD162" i="1"/>
  <c r="AC162" i="1"/>
  <c r="AB162" i="1"/>
  <c r="AA162" i="1"/>
  <c r="X162" i="1"/>
  <c r="Y162" i="1" s="1"/>
  <c r="V162" i="1"/>
  <c r="U162" i="1"/>
  <c r="T162" i="1"/>
  <c r="W162" i="1" s="1"/>
  <c r="Q162" i="1"/>
  <c r="R162" i="1" s="1"/>
  <c r="S162" i="1" s="1"/>
  <c r="L162" i="1"/>
  <c r="M162" i="1" s="1"/>
  <c r="N162" i="1" s="1"/>
  <c r="I162" i="1"/>
  <c r="J162" i="1" s="1"/>
  <c r="K162" i="1" s="1"/>
  <c r="H162" i="1"/>
  <c r="O162" i="1" s="1"/>
  <c r="P162" i="1" s="1"/>
  <c r="Z162" i="1" s="1"/>
  <c r="G162" i="1"/>
  <c r="F162" i="1"/>
  <c r="E162" i="1"/>
  <c r="AK161" i="1"/>
  <c r="AJ161" i="1"/>
  <c r="AI161" i="1"/>
  <c r="AH161" i="1"/>
  <c r="AG161" i="1"/>
  <c r="AF161" i="1"/>
  <c r="AE161" i="1"/>
  <c r="AD161" i="1"/>
  <c r="AC161" i="1"/>
  <c r="AB161" i="1"/>
  <c r="AA161" i="1"/>
  <c r="V161" i="1"/>
  <c r="U161" i="1"/>
  <c r="T161" i="1"/>
  <c r="Q161" i="1"/>
  <c r="R161" i="1" s="1"/>
  <c r="S161" i="1" s="1"/>
  <c r="M161" i="1"/>
  <c r="N161" i="1" s="1"/>
  <c r="L161" i="1"/>
  <c r="I161" i="1"/>
  <c r="J161" i="1" s="1"/>
  <c r="K161" i="1" s="1"/>
  <c r="F161" i="1"/>
  <c r="G161" i="1" s="1"/>
  <c r="H161" i="1" s="1"/>
  <c r="E161" i="1"/>
  <c r="AK160" i="1"/>
  <c r="AJ160" i="1"/>
  <c r="AI160" i="1"/>
  <c r="AH160" i="1"/>
  <c r="AG160" i="1"/>
  <c r="AF160" i="1"/>
  <c r="AE160" i="1"/>
  <c r="AD160" i="1"/>
  <c r="AC160" i="1"/>
  <c r="AB160" i="1"/>
  <c r="AA160" i="1"/>
  <c r="V160" i="1"/>
  <c r="U160" i="1"/>
  <c r="W160" i="1" s="1"/>
  <c r="X160" i="1" s="1"/>
  <c r="Y160" i="1" s="1"/>
  <c r="T160" i="1"/>
  <c r="R160" i="1"/>
  <c r="S160" i="1" s="1"/>
  <c r="Z160" i="1" s="1"/>
  <c r="Q160" i="1"/>
  <c r="N160" i="1"/>
  <c r="M160" i="1"/>
  <c r="L160" i="1"/>
  <c r="J160" i="1"/>
  <c r="K160" i="1" s="1"/>
  <c r="I160" i="1"/>
  <c r="F160" i="1"/>
  <c r="G160" i="1" s="1"/>
  <c r="H160" i="1" s="1"/>
  <c r="O160" i="1" s="1"/>
  <c r="P160" i="1" s="1"/>
  <c r="E160" i="1"/>
  <c r="AK159" i="1"/>
  <c r="AJ159" i="1"/>
  <c r="AI159" i="1"/>
  <c r="AH159" i="1"/>
  <c r="AG159" i="1"/>
  <c r="AF159" i="1"/>
  <c r="AE159" i="1"/>
  <c r="AD159" i="1"/>
  <c r="AC159" i="1"/>
  <c r="AB159" i="1"/>
  <c r="AA159" i="1"/>
  <c r="W159" i="1"/>
  <c r="X159" i="1" s="1"/>
  <c r="Y159" i="1" s="1"/>
  <c r="V159" i="1"/>
  <c r="U159" i="1"/>
  <c r="T159" i="1"/>
  <c r="S159" i="1"/>
  <c r="R159" i="1"/>
  <c r="Q159" i="1"/>
  <c r="L159" i="1"/>
  <c r="M159" i="1" s="1"/>
  <c r="N159" i="1" s="1"/>
  <c r="K159" i="1"/>
  <c r="J159" i="1"/>
  <c r="I159" i="1"/>
  <c r="G159" i="1"/>
  <c r="H159" i="1" s="1"/>
  <c r="O159" i="1" s="1"/>
  <c r="P159" i="1" s="1"/>
  <c r="Z159" i="1" s="1"/>
  <c r="F159" i="1"/>
  <c r="E159" i="1"/>
  <c r="AK158" i="1"/>
  <c r="AJ158" i="1"/>
  <c r="AI158" i="1"/>
  <c r="AH158" i="1"/>
  <c r="AG158" i="1"/>
  <c r="AF158" i="1"/>
  <c r="AE158" i="1"/>
  <c r="AD158" i="1"/>
  <c r="AC158" i="1"/>
  <c r="AB158" i="1"/>
  <c r="AA158" i="1"/>
  <c r="V158" i="1"/>
  <c r="U158" i="1"/>
  <c r="T158" i="1"/>
  <c r="W158" i="1" s="1"/>
  <c r="X158" i="1" s="1"/>
  <c r="Y158" i="1" s="1"/>
  <c r="Q158" i="1"/>
  <c r="R158" i="1" s="1"/>
  <c r="S158" i="1" s="1"/>
  <c r="L158" i="1"/>
  <c r="M158" i="1" s="1"/>
  <c r="N158" i="1" s="1"/>
  <c r="I158" i="1"/>
  <c r="J158" i="1" s="1"/>
  <c r="K158" i="1" s="1"/>
  <c r="H158" i="1"/>
  <c r="G158" i="1"/>
  <c r="F158" i="1"/>
  <c r="E158" i="1"/>
  <c r="AK157" i="1"/>
  <c r="AJ157" i="1"/>
  <c r="AI157" i="1"/>
  <c r="AH157" i="1"/>
  <c r="AG157" i="1"/>
  <c r="AF157" i="1"/>
  <c r="AE157" i="1"/>
  <c r="AD157" i="1"/>
  <c r="AC157" i="1"/>
  <c r="AB157" i="1"/>
  <c r="AA157" i="1"/>
  <c r="V157" i="1"/>
  <c r="U157" i="1"/>
  <c r="T157" i="1"/>
  <c r="W157" i="1" s="1"/>
  <c r="X157" i="1" s="1"/>
  <c r="Y157" i="1" s="1"/>
  <c r="Q157" i="1"/>
  <c r="R157" i="1" s="1"/>
  <c r="S157" i="1" s="1"/>
  <c r="M157" i="1"/>
  <c r="N157" i="1" s="1"/>
  <c r="L157" i="1"/>
  <c r="I157" i="1"/>
  <c r="J157" i="1" s="1"/>
  <c r="K157" i="1" s="1"/>
  <c r="F157" i="1"/>
  <c r="G157" i="1" s="1"/>
  <c r="H157" i="1" s="1"/>
  <c r="E157" i="1"/>
  <c r="AK156" i="1"/>
  <c r="AJ156" i="1"/>
  <c r="AI156" i="1"/>
  <c r="AH156" i="1"/>
  <c r="AG156" i="1"/>
  <c r="AF156" i="1"/>
  <c r="AE156" i="1"/>
  <c r="AD156" i="1"/>
  <c r="AC156" i="1"/>
  <c r="AB156" i="1"/>
  <c r="AA156" i="1"/>
  <c r="V156" i="1"/>
  <c r="U156" i="1"/>
  <c r="W156" i="1" s="1"/>
  <c r="X156" i="1" s="1"/>
  <c r="Y156" i="1" s="1"/>
  <c r="T156" i="1"/>
  <c r="R156" i="1"/>
  <c r="S156" i="1" s="1"/>
  <c r="Q156" i="1"/>
  <c r="N156" i="1"/>
  <c r="M156" i="1"/>
  <c r="L156" i="1"/>
  <c r="J156" i="1"/>
  <c r="K156" i="1" s="1"/>
  <c r="I156" i="1"/>
  <c r="F156" i="1"/>
  <c r="G156" i="1" s="1"/>
  <c r="H156" i="1" s="1"/>
  <c r="E156" i="1"/>
  <c r="AK155" i="1"/>
  <c r="AJ155" i="1"/>
  <c r="AI155" i="1"/>
  <c r="AH155" i="1"/>
  <c r="AG155" i="1"/>
  <c r="AF155" i="1"/>
  <c r="AE155" i="1"/>
  <c r="AD155" i="1"/>
  <c r="AC155" i="1"/>
  <c r="AB155" i="1"/>
  <c r="AA155" i="1"/>
  <c r="W155" i="1"/>
  <c r="X155" i="1" s="1"/>
  <c r="Y155" i="1" s="1"/>
  <c r="V155" i="1"/>
  <c r="U155" i="1"/>
  <c r="T155" i="1"/>
  <c r="S155" i="1"/>
  <c r="R155" i="1"/>
  <c r="Q155" i="1"/>
  <c r="L155" i="1"/>
  <c r="M155" i="1" s="1"/>
  <c r="N155" i="1" s="1"/>
  <c r="K155" i="1"/>
  <c r="O155" i="1" s="1"/>
  <c r="P155" i="1" s="1"/>
  <c r="Z155" i="1" s="1"/>
  <c r="J155" i="1"/>
  <c r="I155" i="1"/>
  <c r="G155" i="1"/>
  <c r="H155" i="1" s="1"/>
  <c r="F155" i="1"/>
  <c r="E155" i="1"/>
  <c r="AK154" i="1"/>
  <c r="AJ154" i="1"/>
  <c r="AI154" i="1"/>
  <c r="AH154" i="1"/>
  <c r="AG154" i="1"/>
  <c r="AF154" i="1"/>
  <c r="AE154" i="1"/>
  <c r="AD154" i="1"/>
  <c r="AC154" i="1"/>
  <c r="AB154" i="1"/>
  <c r="AA154" i="1"/>
  <c r="X154" i="1"/>
  <c r="Y154" i="1" s="1"/>
  <c r="V154" i="1"/>
  <c r="U154" i="1"/>
  <c r="T154" i="1"/>
  <c r="W154" i="1" s="1"/>
  <c r="Q154" i="1"/>
  <c r="R154" i="1" s="1"/>
  <c r="S154" i="1" s="1"/>
  <c r="L154" i="1"/>
  <c r="M154" i="1" s="1"/>
  <c r="N154" i="1" s="1"/>
  <c r="I154" i="1"/>
  <c r="J154" i="1" s="1"/>
  <c r="K154" i="1" s="1"/>
  <c r="H154" i="1"/>
  <c r="O154" i="1" s="1"/>
  <c r="P154" i="1" s="1"/>
  <c r="Z154" i="1" s="1"/>
  <c r="G154" i="1"/>
  <c r="F154" i="1"/>
  <c r="E154" i="1"/>
  <c r="AK153" i="1"/>
  <c r="AJ153" i="1"/>
  <c r="AI153" i="1"/>
  <c r="AH153" i="1"/>
  <c r="AG153" i="1"/>
  <c r="AF153" i="1"/>
  <c r="AE153" i="1"/>
  <c r="AD153" i="1"/>
  <c r="AC153" i="1"/>
  <c r="AB153" i="1"/>
  <c r="AA153" i="1"/>
  <c r="V153" i="1"/>
  <c r="U153" i="1"/>
  <c r="T153" i="1"/>
  <c r="Q153" i="1"/>
  <c r="R153" i="1" s="1"/>
  <c r="S153" i="1" s="1"/>
  <c r="M153" i="1"/>
  <c r="N153" i="1" s="1"/>
  <c r="L153" i="1"/>
  <c r="I153" i="1"/>
  <c r="J153" i="1" s="1"/>
  <c r="K153" i="1" s="1"/>
  <c r="F153" i="1"/>
  <c r="G153" i="1" s="1"/>
  <c r="H153" i="1" s="1"/>
  <c r="E153" i="1"/>
  <c r="AK152" i="1"/>
  <c r="AJ152" i="1"/>
  <c r="AI152" i="1"/>
  <c r="AH152" i="1"/>
  <c r="AG152" i="1"/>
  <c r="AF152" i="1"/>
  <c r="AE152" i="1"/>
  <c r="AD152" i="1"/>
  <c r="AC152" i="1"/>
  <c r="AB152" i="1"/>
  <c r="AA152" i="1"/>
  <c r="V152" i="1"/>
  <c r="U152" i="1"/>
  <c r="T152" i="1"/>
  <c r="R152" i="1"/>
  <c r="S152" i="1" s="1"/>
  <c r="Q152" i="1"/>
  <c r="N152" i="1"/>
  <c r="M152" i="1"/>
  <c r="L152" i="1"/>
  <c r="J152" i="1"/>
  <c r="K152" i="1" s="1"/>
  <c r="I152" i="1"/>
  <c r="F152" i="1"/>
  <c r="G152" i="1" s="1"/>
  <c r="H152" i="1" s="1"/>
  <c r="O152" i="1" s="1"/>
  <c r="P152" i="1" s="1"/>
  <c r="E152" i="1"/>
  <c r="AK151" i="1"/>
  <c r="AJ151" i="1"/>
  <c r="AI151" i="1"/>
  <c r="AH151" i="1"/>
  <c r="AG151" i="1"/>
  <c r="AF151" i="1"/>
  <c r="AE151" i="1"/>
  <c r="AD151" i="1"/>
  <c r="AC151" i="1"/>
  <c r="AB151" i="1"/>
  <c r="AA151" i="1"/>
  <c r="W151" i="1"/>
  <c r="X151" i="1" s="1"/>
  <c r="Y151" i="1" s="1"/>
  <c r="V151" i="1"/>
  <c r="U151" i="1"/>
  <c r="T151" i="1"/>
  <c r="S151" i="1"/>
  <c r="R151" i="1"/>
  <c r="Q151" i="1"/>
  <c r="L151" i="1"/>
  <c r="M151" i="1" s="1"/>
  <c r="N151" i="1" s="1"/>
  <c r="K151" i="1"/>
  <c r="J151" i="1"/>
  <c r="I151" i="1"/>
  <c r="G151" i="1"/>
  <c r="H151" i="1" s="1"/>
  <c r="O151" i="1" s="1"/>
  <c r="P151" i="1" s="1"/>
  <c r="Z151" i="1" s="1"/>
  <c r="F151" i="1"/>
  <c r="E151" i="1"/>
  <c r="AK150" i="1"/>
  <c r="AJ150" i="1"/>
  <c r="AI150" i="1"/>
  <c r="AH150" i="1"/>
  <c r="AG150" i="1"/>
  <c r="AF150" i="1"/>
  <c r="AE150" i="1"/>
  <c r="AD150" i="1"/>
  <c r="AC150" i="1"/>
  <c r="AB150" i="1"/>
  <c r="AA150" i="1"/>
  <c r="V150" i="1"/>
  <c r="U150" i="1"/>
  <c r="T150" i="1"/>
  <c r="W150" i="1" s="1"/>
  <c r="X150" i="1" s="1"/>
  <c r="Y150" i="1" s="1"/>
  <c r="Q150" i="1"/>
  <c r="R150" i="1" s="1"/>
  <c r="S150" i="1" s="1"/>
  <c r="L150" i="1"/>
  <c r="M150" i="1" s="1"/>
  <c r="N150" i="1" s="1"/>
  <c r="I150" i="1"/>
  <c r="J150" i="1" s="1"/>
  <c r="K150" i="1" s="1"/>
  <c r="H150" i="1"/>
  <c r="G150" i="1"/>
  <c r="F150" i="1"/>
  <c r="E150" i="1"/>
  <c r="AK149" i="1"/>
  <c r="AJ149" i="1"/>
  <c r="AI149" i="1"/>
  <c r="AH149" i="1"/>
  <c r="AG149" i="1"/>
  <c r="AF149" i="1"/>
  <c r="AE149" i="1"/>
  <c r="AD149" i="1"/>
  <c r="AC149" i="1"/>
  <c r="AB149" i="1"/>
  <c r="AA149" i="1"/>
  <c r="V149" i="1"/>
  <c r="U149" i="1"/>
  <c r="T149" i="1"/>
  <c r="W149" i="1" s="1"/>
  <c r="X149" i="1" s="1"/>
  <c r="Y149" i="1" s="1"/>
  <c r="Q149" i="1"/>
  <c r="R149" i="1" s="1"/>
  <c r="S149" i="1" s="1"/>
  <c r="M149" i="1"/>
  <c r="N149" i="1" s="1"/>
  <c r="L149" i="1"/>
  <c r="I149" i="1"/>
  <c r="J149" i="1" s="1"/>
  <c r="K149" i="1" s="1"/>
  <c r="F149" i="1"/>
  <c r="G149" i="1" s="1"/>
  <c r="H149" i="1" s="1"/>
  <c r="E149" i="1"/>
  <c r="AK148" i="1"/>
  <c r="AJ148" i="1"/>
  <c r="AI148" i="1"/>
  <c r="AH148" i="1"/>
  <c r="AG148" i="1"/>
  <c r="AF148" i="1"/>
  <c r="AE148" i="1"/>
  <c r="AD148" i="1"/>
  <c r="AC148" i="1"/>
  <c r="AB148" i="1"/>
  <c r="AA148" i="1"/>
  <c r="V148" i="1"/>
  <c r="U148" i="1"/>
  <c r="W148" i="1" s="1"/>
  <c r="X148" i="1" s="1"/>
  <c r="Y148" i="1" s="1"/>
  <c r="T148" i="1"/>
  <c r="R148" i="1"/>
  <c r="S148" i="1" s="1"/>
  <c r="Q148" i="1"/>
  <c r="N148" i="1"/>
  <c r="M148" i="1"/>
  <c r="L148" i="1"/>
  <c r="J148" i="1"/>
  <c r="K148" i="1" s="1"/>
  <c r="I148" i="1"/>
  <c r="F148" i="1"/>
  <c r="G148" i="1" s="1"/>
  <c r="H148" i="1" s="1"/>
  <c r="E148" i="1"/>
  <c r="AK147" i="1"/>
  <c r="AJ147" i="1"/>
  <c r="AI147" i="1"/>
  <c r="AH147" i="1"/>
  <c r="AG147" i="1"/>
  <c r="AF147" i="1"/>
  <c r="AE147" i="1"/>
  <c r="AD147" i="1"/>
  <c r="AC147" i="1"/>
  <c r="AB147" i="1"/>
  <c r="AA147" i="1"/>
  <c r="W147" i="1"/>
  <c r="X147" i="1" s="1"/>
  <c r="Y147" i="1" s="1"/>
  <c r="V147" i="1"/>
  <c r="U147" i="1"/>
  <c r="T147" i="1"/>
  <c r="S147" i="1"/>
  <c r="R147" i="1"/>
  <c r="Q147" i="1"/>
  <c r="L147" i="1"/>
  <c r="M147" i="1" s="1"/>
  <c r="N147" i="1" s="1"/>
  <c r="K147" i="1"/>
  <c r="O147" i="1" s="1"/>
  <c r="P147" i="1" s="1"/>
  <c r="Z147" i="1" s="1"/>
  <c r="J147" i="1"/>
  <c r="I147" i="1"/>
  <c r="G147" i="1"/>
  <c r="H147" i="1" s="1"/>
  <c r="F147" i="1"/>
  <c r="E147" i="1"/>
  <c r="AK146" i="1"/>
  <c r="AJ146" i="1"/>
  <c r="AI146" i="1"/>
  <c r="AH146" i="1"/>
  <c r="AG146" i="1"/>
  <c r="AF146" i="1"/>
  <c r="AE146" i="1"/>
  <c r="AD146" i="1"/>
  <c r="AC146" i="1"/>
  <c r="AB146" i="1"/>
  <c r="AA146" i="1"/>
  <c r="X146" i="1"/>
  <c r="Y146" i="1" s="1"/>
  <c r="V146" i="1"/>
  <c r="U146" i="1"/>
  <c r="T146" i="1"/>
  <c r="W146" i="1" s="1"/>
  <c r="Q146" i="1"/>
  <c r="R146" i="1" s="1"/>
  <c r="S146" i="1" s="1"/>
  <c r="L146" i="1"/>
  <c r="M146" i="1" s="1"/>
  <c r="N146" i="1" s="1"/>
  <c r="I146" i="1"/>
  <c r="J146" i="1" s="1"/>
  <c r="K146" i="1" s="1"/>
  <c r="H146" i="1"/>
  <c r="O146" i="1" s="1"/>
  <c r="P146" i="1" s="1"/>
  <c r="Z146" i="1" s="1"/>
  <c r="G146" i="1"/>
  <c r="F146" i="1"/>
  <c r="E146" i="1"/>
  <c r="AK145" i="1"/>
  <c r="AJ145" i="1"/>
  <c r="AI145" i="1"/>
  <c r="AH145" i="1"/>
  <c r="AG145" i="1"/>
  <c r="AF145" i="1"/>
  <c r="AE145" i="1"/>
  <c r="AD145" i="1"/>
  <c r="AC145" i="1"/>
  <c r="AB145" i="1"/>
  <c r="AA145" i="1"/>
  <c r="V145" i="1"/>
  <c r="U145" i="1"/>
  <c r="T145" i="1"/>
  <c r="Q145" i="1"/>
  <c r="R145" i="1" s="1"/>
  <c r="S145" i="1" s="1"/>
  <c r="M145" i="1"/>
  <c r="N145" i="1" s="1"/>
  <c r="L145" i="1"/>
  <c r="I145" i="1"/>
  <c r="J145" i="1" s="1"/>
  <c r="K145" i="1" s="1"/>
  <c r="F145" i="1"/>
  <c r="G145" i="1" s="1"/>
  <c r="H145" i="1" s="1"/>
  <c r="E145" i="1"/>
  <c r="AK144" i="1"/>
  <c r="AJ144" i="1"/>
  <c r="AI144" i="1"/>
  <c r="AH144" i="1"/>
  <c r="AG144" i="1"/>
  <c r="AF144" i="1"/>
  <c r="AE144" i="1"/>
  <c r="AD144" i="1"/>
  <c r="AC144" i="1"/>
  <c r="AB144" i="1"/>
  <c r="AA144" i="1"/>
  <c r="V144" i="1"/>
  <c r="U144" i="1"/>
  <c r="T144" i="1"/>
  <c r="R144" i="1"/>
  <c r="S144" i="1" s="1"/>
  <c r="Q144" i="1"/>
  <c r="N144" i="1"/>
  <c r="M144" i="1"/>
  <c r="L144" i="1"/>
  <c r="J144" i="1"/>
  <c r="K144" i="1" s="1"/>
  <c r="I144" i="1"/>
  <c r="F144" i="1"/>
  <c r="G144" i="1" s="1"/>
  <c r="H144" i="1" s="1"/>
  <c r="O144" i="1" s="1"/>
  <c r="P144" i="1" s="1"/>
  <c r="E144" i="1"/>
  <c r="AK143" i="1"/>
  <c r="AJ143" i="1"/>
  <c r="AI143" i="1"/>
  <c r="AH143" i="1"/>
  <c r="AG143" i="1"/>
  <c r="AF143" i="1"/>
  <c r="AE143" i="1"/>
  <c r="AD143" i="1"/>
  <c r="AC143" i="1"/>
  <c r="AB143" i="1"/>
  <c r="AA143" i="1"/>
  <c r="W143" i="1"/>
  <c r="X143" i="1" s="1"/>
  <c r="Y143" i="1" s="1"/>
  <c r="V143" i="1"/>
  <c r="U143" i="1"/>
  <c r="T143" i="1"/>
  <c r="S143" i="1"/>
  <c r="R143" i="1"/>
  <c r="Q143" i="1"/>
  <c r="L143" i="1"/>
  <c r="M143" i="1" s="1"/>
  <c r="N143" i="1" s="1"/>
  <c r="K143" i="1"/>
  <c r="J143" i="1"/>
  <c r="I143" i="1"/>
  <c r="G143" i="1"/>
  <c r="H143" i="1" s="1"/>
  <c r="O143" i="1" s="1"/>
  <c r="P143" i="1" s="1"/>
  <c r="Z143" i="1" s="1"/>
  <c r="F143" i="1"/>
  <c r="E143" i="1"/>
  <c r="AK142" i="1"/>
  <c r="AJ142" i="1"/>
  <c r="AI142" i="1"/>
  <c r="AH142" i="1"/>
  <c r="AG142" i="1"/>
  <c r="AF142" i="1"/>
  <c r="AE142" i="1"/>
  <c r="AD142" i="1"/>
  <c r="AC142" i="1"/>
  <c r="AB142" i="1"/>
  <c r="AA142" i="1"/>
  <c r="V142" i="1"/>
  <c r="U142" i="1"/>
  <c r="T142" i="1"/>
  <c r="W142" i="1" s="1"/>
  <c r="X142" i="1" s="1"/>
  <c r="Y142" i="1" s="1"/>
  <c r="Q142" i="1"/>
  <c r="R142" i="1" s="1"/>
  <c r="S142" i="1" s="1"/>
  <c r="L142" i="1"/>
  <c r="M142" i="1" s="1"/>
  <c r="N142" i="1" s="1"/>
  <c r="I142" i="1"/>
  <c r="J142" i="1" s="1"/>
  <c r="K142" i="1" s="1"/>
  <c r="H142" i="1"/>
  <c r="G142" i="1"/>
  <c r="F142" i="1"/>
  <c r="E142" i="1"/>
  <c r="AK141" i="1"/>
  <c r="AJ141" i="1"/>
  <c r="AI141" i="1"/>
  <c r="AH141" i="1"/>
  <c r="AG141" i="1"/>
  <c r="AF141" i="1"/>
  <c r="AE141" i="1"/>
  <c r="AD141" i="1"/>
  <c r="AC141" i="1"/>
  <c r="AB141" i="1"/>
  <c r="AA141" i="1"/>
  <c r="V141" i="1"/>
  <c r="U141" i="1"/>
  <c r="T141" i="1"/>
  <c r="W141" i="1" s="1"/>
  <c r="X141" i="1" s="1"/>
  <c r="Y141" i="1" s="1"/>
  <c r="Q141" i="1"/>
  <c r="R141" i="1" s="1"/>
  <c r="S141" i="1" s="1"/>
  <c r="M141" i="1"/>
  <c r="N141" i="1" s="1"/>
  <c r="L141" i="1"/>
  <c r="I141" i="1"/>
  <c r="J141" i="1" s="1"/>
  <c r="K141" i="1" s="1"/>
  <c r="F141" i="1"/>
  <c r="G141" i="1" s="1"/>
  <c r="H141" i="1" s="1"/>
  <c r="E141" i="1"/>
  <c r="AK140" i="1"/>
  <c r="AJ140" i="1"/>
  <c r="AI140" i="1"/>
  <c r="AH140" i="1"/>
  <c r="AG140" i="1"/>
  <c r="AF140" i="1"/>
  <c r="AE140" i="1"/>
  <c r="AD140" i="1"/>
  <c r="AC140" i="1"/>
  <c r="AB140" i="1"/>
  <c r="AA140" i="1"/>
  <c r="V140" i="1"/>
  <c r="U140" i="1"/>
  <c r="W140" i="1" s="1"/>
  <c r="X140" i="1" s="1"/>
  <c r="Y140" i="1" s="1"/>
  <c r="T140" i="1"/>
  <c r="R140" i="1"/>
  <c r="S140" i="1" s="1"/>
  <c r="Q140" i="1"/>
  <c r="N140" i="1"/>
  <c r="M140" i="1"/>
  <c r="L140" i="1"/>
  <c r="J140" i="1"/>
  <c r="K140" i="1" s="1"/>
  <c r="I140" i="1"/>
  <c r="F140" i="1"/>
  <c r="G140" i="1" s="1"/>
  <c r="H140" i="1" s="1"/>
  <c r="E140" i="1"/>
  <c r="AK139" i="1"/>
  <c r="AJ139" i="1"/>
  <c r="AI139" i="1"/>
  <c r="AH139" i="1"/>
  <c r="AG139" i="1"/>
  <c r="AF139" i="1"/>
  <c r="AE139" i="1"/>
  <c r="AD139" i="1"/>
  <c r="AC139" i="1"/>
  <c r="AB139" i="1"/>
  <c r="AA139" i="1"/>
  <c r="W139" i="1"/>
  <c r="X139" i="1" s="1"/>
  <c r="Y139" i="1" s="1"/>
  <c r="V139" i="1"/>
  <c r="U139" i="1"/>
  <c r="T139" i="1"/>
  <c r="S139" i="1"/>
  <c r="R139" i="1"/>
  <c r="Q139" i="1"/>
  <c r="L139" i="1"/>
  <c r="M139" i="1" s="1"/>
  <c r="N139" i="1" s="1"/>
  <c r="K139" i="1"/>
  <c r="O139" i="1" s="1"/>
  <c r="P139" i="1" s="1"/>
  <c r="Z139" i="1" s="1"/>
  <c r="J139" i="1"/>
  <c r="I139" i="1"/>
  <c r="G139" i="1"/>
  <c r="H139" i="1" s="1"/>
  <c r="F139" i="1"/>
  <c r="E139" i="1"/>
  <c r="AK138" i="1"/>
  <c r="AJ138" i="1"/>
  <c r="AI138" i="1"/>
  <c r="AH138" i="1"/>
  <c r="AG138" i="1"/>
  <c r="AF138" i="1"/>
  <c r="AE138" i="1"/>
  <c r="AD138" i="1"/>
  <c r="AC138" i="1"/>
  <c r="AB138" i="1"/>
  <c r="AA138" i="1"/>
  <c r="X138" i="1"/>
  <c r="Y138" i="1" s="1"/>
  <c r="V138" i="1"/>
  <c r="U138" i="1"/>
  <c r="T138" i="1"/>
  <c r="W138" i="1" s="1"/>
  <c r="Q138" i="1"/>
  <c r="R138" i="1" s="1"/>
  <c r="S138" i="1" s="1"/>
  <c r="L138" i="1"/>
  <c r="M138" i="1" s="1"/>
  <c r="N138" i="1" s="1"/>
  <c r="I138" i="1"/>
  <c r="J138" i="1" s="1"/>
  <c r="K138" i="1" s="1"/>
  <c r="H138" i="1"/>
  <c r="O138" i="1" s="1"/>
  <c r="P138" i="1" s="1"/>
  <c r="Z138" i="1" s="1"/>
  <c r="G138" i="1"/>
  <c r="F138" i="1"/>
  <c r="E138" i="1"/>
  <c r="AK137" i="1"/>
  <c r="AJ137" i="1"/>
  <c r="AI137" i="1"/>
  <c r="AH137" i="1"/>
  <c r="AG137" i="1"/>
  <c r="AF137" i="1"/>
  <c r="AE137" i="1"/>
  <c r="AD137" i="1"/>
  <c r="AC137" i="1"/>
  <c r="AB137" i="1"/>
  <c r="AA137" i="1"/>
  <c r="V137" i="1"/>
  <c r="U137" i="1"/>
  <c r="T137" i="1"/>
  <c r="Q137" i="1"/>
  <c r="R137" i="1" s="1"/>
  <c r="S137" i="1" s="1"/>
  <c r="M137" i="1"/>
  <c r="N137" i="1" s="1"/>
  <c r="L137" i="1"/>
  <c r="I137" i="1"/>
  <c r="J137" i="1" s="1"/>
  <c r="K137" i="1" s="1"/>
  <c r="F137" i="1"/>
  <c r="G137" i="1" s="1"/>
  <c r="H137" i="1" s="1"/>
  <c r="E137" i="1"/>
  <c r="AK136" i="1"/>
  <c r="AJ136" i="1"/>
  <c r="AI136" i="1"/>
  <c r="AH136" i="1"/>
  <c r="AG136" i="1"/>
  <c r="AF136" i="1"/>
  <c r="AE136" i="1"/>
  <c r="AD136" i="1"/>
  <c r="AC136" i="1"/>
  <c r="AB136" i="1"/>
  <c r="AA136" i="1"/>
  <c r="V136" i="1"/>
  <c r="U136" i="1"/>
  <c r="T136" i="1"/>
  <c r="R136" i="1"/>
  <c r="S136" i="1" s="1"/>
  <c r="Q136" i="1"/>
  <c r="N136" i="1"/>
  <c r="M136" i="1"/>
  <c r="L136" i="1"/>
  <c r="J136" i="1"/>
  <c r="K136" i="1" s="1"/>
  <c r="I136" i="1"/>
  <c r="F136" i="1"/>
  <c r="G136" i="1" s="1"/>
  <c r="H136" i="1" s="1"/>
  <c r="O136" i="1" s="1"/>
  <c r="P136" i="1" s="1"/>
  <c r="E136" i="1"/>
  <c r="AK135" i="1"/>
  <c r="AJ135" i="1"/>
  <c r="AI135" i="1"/>
  <c r="AH135" i="1"/>
  <c r="AG135" i="1"/>
  <c r="AF135" i="1"/>
  <c r="AE135" i="1"/>
  <c r="AD135" i="1"/>
  <c r="AC135" i="1"/>
  <c r="AB135" i="1"/>
  <c r="AA135" i="1"/>
  <c r="W135" i="1"/>
  <c r="X135" i="1" s="1"/>
  <c r="Y135" i="1" s="1"/>
  <c r="V135" i="1"/>
  <c r="U135" i="1"/>
  <c r="T135" i="1"/>
  <c r="S135" i="1"/>
  <c r="R135" i="1"/>
  <c r="Q135" i="1"/>
  <c r="L135" i="1"/>
  <c r="M135" i="1" s="1"/>
  <c r="N135" i="1" s="1"/>
  <c r="K135" i="1"/>
  <c r="J135" i="1"/>
  <c r="I135" i="1"/>
  <c r="G135" i="1"/>
  <c r="H135" i="1" s="1"/>
  <c r="O135" i="1" s="1"/>
  <c r="P135" i="1" s="1"/>
  <c r="Z135" i="1" s="1"/>
  <c r="F135" i="1"/>
  <c r="E135" i="1"/>
  <c r="AK134" i="1"/>
  <c r="AJ134" i="1"/>
  <c r="AI134" i="1"/>
  <c r="AH134" i="1"/>
  <c r="AG134" i="1"/>
  <c r="AF134" i="1"/>
  <c r="AE134" i="1"/>
  <c r="AD134" i="1"/>
  <c r="AC134" i="1"/>
  <c r="AB134" i="1"/>
  <c r="AA134" i="1"/>
  <c r="V134" i="1"/>
  <c r="U134" i="1"/>
  <c r="T134" i="1"/>
  <c r="W134" i="1" s="1"/>
  <c r="X134" i="1" s="1"/>
  <c r="Y134" i="1" s="1"/>
  <c r="S134" i="1"/>
  <c r="R134" i="1"/>
  <c r="Q134" i="1"/>
  <c r="L134" i="1"/>
  <c r="M134" i="1" s="1"/>
  <c r="N134" i="1" s="1"/>
  <c r="I134" i="1"/>
  <c r="J134" i="1" s="1"/>
  <c r="K134" i="1" s="1"/>
  <c r="H134" i="1"/>
  <c r="O134" i="1" s="1"/>
  <c r="P134" i="1" s="1"/>
  <c r="Z134" i="1" s="1"/>
  <c r="G134" i="1"/>
  <c r="F134" i="1"/>
  <c r="E134" i="1"/>
  <c r="AK133" i="1"/>
  <c r="AJ133" i="1"/>
  <c r="AI133" i="1"/>
  <c r="AH133" i="1"/>
  <c r="AG133" i="1"/>
  <c r="AF133" i="1"/>
  <c r="AE133" i="1"/>
  <c r="AD133" i="1"/>
  <c r="AC133" i="1"/>
  <c r="AB133" i="1"/>
  <c r="AA133" i="1"/>
  <c r="V133" i="1"/>
  <c r="U133" i="1"/>
  <c r="T133" i="1"/>
  <c r="Q133" i="1"/>
  <c r="R133" i="1" s="1"/>
  <c r="S133" i="1" s="1"/>
  <c r="M133" i="1"/>
  <c r="N133" i="1" s="1"/>
  <c r="L133" i="1"/>
  <c r="I133" i="1"/>
  <c r="J133" i="1" s="1"/>
  <c r="K133" i="1" s="1"/>
  <c r="F133" i="1"/>
  <c r="G133" i="1" s="1"/>
  <c r="H133" i="1" s="1"/>
  <c r="E133" i="1"/>
  <c r="AK132" i="1"/>
  <c r="AJ132" i="1"/>
  <c r="AI132" i="1"/>
  <c r="AH132" i="1"/>
  <c r="AG132" i="1"/>
  <c r="AF132" i="1"/>
  <c r="AE132" i="1"/>
  <c r="AD132" i="1"/>
  <c r="AC132" i="1"/>
  <c r="AB132" i="1"/>
  <c r="AA132" i="1"/>
  <c r="V132" i="1"/>
  <c r="U132" i="1"/>
  <c r="T132" i="1"/>
  <c r="R132" i="1"/>
  <c r="S132" i="1" s="1"/>
  <c r="Q132" i="1"/>
  <c r="N132" i="1"/>
  <c r="M132" i="1"/>
  <c r="L132" i="1"/>
  <c r="J132" i="1"/>
  <c r="K132" i="1" s="1"/>
  <c r="I132" i="1"/>
  <c r="F132" i="1"/>
  <c r="G132" i="1" s="1"/>
  <c r="H132" i="1" s="1"/>
  <c r="O132" i="1" s="1"/>
  <c r="P132" i="1" s="1"/>
  <c r="E132" i="1"/>
  <c r="AK131" i="1"/>
  <c r="AJ131" i="1"/>
  <c r="AI131" i="1"/>
  <c r="AH131" i="1"/>
  <c r="AG131" i="1"/>
  <c r="AF131" i="1"/>
  <c r="AE131" i="1"/>
  <c r="AD131" i="1"/>
  <c r="AC131" i="1"/>
  <c r="AB131" i="1"/>
  <c r="AA131" i="1"/>
  <c r="W131" i="1"/>
  <c r="X131" i="1" s="1"/>
  <c r="Y131" i="1" s="1"/>
  <c r="V131" i="1"/>
  <c r="U131" i="1"/>
  <c r="T131" i="1"/>
  <c r="S131" i="1"/>
  <c r="R131" i="1"/>
  <c r="Q131" i="1"/>
  <c r="N131" i="1"/>
  <c r="M131" i="1"/>
  <c r="L131" i="1"/>
  <c r="K131" i="1"/>
  <c r="O131" i="1" s="1"/>
  <c r="P131" i="1" s="1"/>
  <c r="Z131" i="1" s="1"/>
  <c r="J131" i="1"/>
  <c r="I131" i="1"/>
  <c r="G131" i="1"/>
  <c r="H131" i="1" s="1"/>
  <c r="F131" i="1"/>
  <c r="E131" i="1"/>
  <c r="AK130" i="1"/>
  <c r="AJ130" i="1"/>
  <c r="AI130" i="1"/>
  <c r="AH130" i="1"/>
  <c r="AG130" i="1"/>
  <c r="AF130" i="1"/>
  <c r="AE130" i="1"/>
  <c r="AD130" i="1"/>
  <c r="AC130" i="1"/>
  <c r="AB130" i="1"/>
  <c r="AA130" i="1"/>
  <c r="X130" i="1"/>
  <c r="Y130" i="1" s="1"/>
  <c r="V130" i="1"/>
  <c r="U130" i="1"/>
  <c r="T130" i="1"/>
  <c r="W130" i="1" s="1"/>
  <c r="S130" i="1"/>
  <c r="R130" i="1"/>
  <c r="Q130" i="1"/>
  <c r="L130" i="1"/>
  <c r="M130" i="1" s="1"/>
  <c r="N130" i="1" s="1"/>
  <c r="K130" i="1"/>
  <c r="J130" i="1"/>
  <c r="I130" i="1"/>
  <c r="H130" i="1"/>
  <c r="G130" i="1"/>
  <c r="F130" i="1"/>
  <c r="E130" i="1"/>
  <c r="AK129" i="1"/>
  <c r="AJ129" i="1"/>
  <c r="AI129" i="1"/>
  <c r="AH129" i="1"/>
  <c r="AG129" i="1"/>
  <c r="AF129" i="1"/>
  <c r="AE129" i="1"/>
  <c r="AD129" i="1"/>
  <c r="AC129" i="1"/>
  <c r="AB129" i="1"/>
  <c r="AA129" i="1"/>
  <c r="V129" i="1"/>
  <c r="U129" i="1"/>
  <c r="T129" i="1"/>
  <c r="Q129" i="1"/>
  <c r="R129" i="1" s="1"/>
  <c r="S129" i="1" s="1"/>
  <c r="M129" i="1"/>
  <c r="N129" i="1" s="1"/>
  <c r="L129" i="1"/>
  <c r="I129" i="1"/>
  <c r="J129" i="1" s="1"/>
  <c r="K129" i="1" s="1"/>
  <c r="F129" i="1"/>
  <c r="G129" i="1" s="1"/>
  <c r="H129" i="1" s="1"/>
  <c r="E129" i="1"/>
  <c r="AK128" i="1"/>
  <c r="AJ128" i="1"/>
  <c r="AI128" i="1"/>
  <c r="AH128" i="1"/>
  <c r="AG128" i="1"/>
  <c r="AF128" i="1"/>
  <c r="AE128" i="1"/>
  <c r="AD128" i="1"/>
  <c r="AC128" i="1"/>
  <c r="AB128" i="1"/>
  <c r="AA128" i="1"/>
  <c r="V128" i="1"/>
  <c r="U128" i="1"/>
  <c r="T128" i="1"/>
  <c r="R128" i="1"/>
  <c r="S128" i="1" s="1"/>
  <c r="Q128" i="1"/>
  <c r="N128" i="1"/>
  <c r="M128" i="1"/>
  <c r="L128" i="1"/>
  <c r="J128" i="1"/>
  <c r="K128" i="1" s="1"/>
  <c r="I128" i="1"/>
  <c r="F128" i="1"/>
  <c r="G128" i="1" s="1"/>
  <c r="H128" i="1" s="1"/>
  <c r="O128" i="1" s="1"/>
  <c r="P128" i="1" s="1"/>
  <c r="E128" i="1"/>
  <c r="AK127" i="1"/>
  <c r="AJ127" i="1"/>
  <c r="AI127" i="1"/>
  <c r="AH127" i="1"/>
  <c r="AG127" i="1"/>
  <c r="AF127" i="1"/>
  <c r="AE127" i="1"/>
  <c r="AD127" i="1"/>
  <c r="AC127" i="1"/>
  <c r="AB127" i="1"/>
  <c r="AA127" i="1"/>
  <c r="W127" i="1"/>
  <c r="X127" i="1" s="1"/>
  <c r="Y127" i="1" s="1"/>
  <c r="V127" i="1"/>
  <c r="U127" i="1"/>
  <c r="T127" i="1"/>
  <c r="S127" i="1"/>
  <c r="R127" i="1"/>
  <c r="Q127" i="1"/>
  <c r="L127" i="1"/>
  <c r="M127" i="1" s="1"/>
  <c r="N127" i="1" s="1"/>
  <c r="K127" i="1"/>
  <c r="J127" i="1"/>
  <c r="I127" i="1"/>
  <c r="G127" i="1"/>
  <c r="H127" i="1" s="1"/>
  <c r="O127" i="1" s="1"/>
  <c r="P127" i="1" s="1"/>
  <c r="Z127" i="1" s="1"/>
  <c r="F127" i="1"/>
  <c r="E127" i="1"/>
  <c r="AK126" i="1"/>
  <c r="AJ126" i="1"/>
  <c r="AI126" i="1"/>
  <c r="AH126" i="1"/>
  <c r="AG126" i="1"/>
  <c r="AF126" i="1"/>
  <c r="AE126" i="1"/>
  <c r="AD126" i="1"/>
  <c r="AC126" i="1"/>
  <c r="AB126" i="1"/>
  <c r="AA126" i="1"/>
  <c r="V126" i="1"/>
  <c r="U126" i="1"/>
  <c r="T126" i="1"/>
  <c r="W126" i="1" s="1"/>
  <c r="X126" i="1" s="1"/>
  <c r="Y126" i="1" s="1"/>
  <c r="Q126" i="1"/>
  <c r="R126" i="1" s="1"/>
  <c r="S126" i="1" s="1"/>
  <c r="L126" i="1"/>
  <c r="M126" i="1" s="1"/>
  <c r="N126" i="1" s="1"/>
  <c r="I126" i="1"/>
  <c r="J126" i="1" s="1"/>
  <c r="K126" i="1" s="1"/>
  <c r="H126" i="1"/>
  <c r="G126" i="1"/>
  <c r="F126" i="1"/>
  <c r="E126" i="1"/>
  <c r="AK125" i="1"/>
  <c r="AJ125" i="1"/>
  <c r="AI125" i="1"/>
  <c r="AH125" i="1"/>
  <c r="AG125" i="1"/>
  <c r="AF125" i="1"/>
  <c r="AE125" i="1"/>
  <c r="AD125" i="1"/>
  <c r="AC125" i="1"/>
  <c r="AB125" i="1"/>
  <c r="AA125" i="1"/>
  <c r="V125" i="1"/>
  <c r="U125" i="1"/>
  <c r="T125" i="1"/>
  <c r="W125" i="1" s="1"/>
  <c r="X125" i="1" s="1"/>
  <c r="Y125" i="1" s="1"/>
  <c r="Q125" i="1"/>
  <c r="R125" i="1" s="1"/>
  <c r="S125" i="1" s="1"/>
  <c r="M125" i="1"/>
  <c r="N125" i="1" s="1"/>
  <c r="L125" i="1"/>
  <c r="I125" i="1"/>
  <c r="J125" i="1" s="1"/>
  <c r="K125" i="1" s="1"/>
  <c r="F125" i="1"/>
  <c r="G125" i="1" s="1"/>
  <c r="H125" i="1" s="1"/>
  <c r="E125" i="1"/>
  <c r="AK124" i="1"/>
  <c r="AJ124" i="1"/>
  <c r="AI124" i="1"/>
  <c r="AH124" i="1"/>
  <c r="AG124" i="1"/>
  <c r="AF124" i="1"/>
  <c r="AE124" i="1"/>
  <c r="AD124" i="1"/>
  <c r="AC124" i="1"/>
  <c r="AB124" i="1"/>
  <c r="AA124" i="1"/>
  <c r="V124" i="1"/>
  <c r="U124" i="1"/>
  <c r="W124" i="1" s="1"/>
  <c r="X124" i="1" s="1"/>
  <c r="Y124" i="1" s="1"/>
  <c r="T124" i="1"/>
  <c r="R124" i="1"/>
  <c r="S124" i="1" s="1"/>
  <c r="Q124" i="1"/>
  <c r="N124" i="1"/>
  <c r="M124" i="1"/>
  <c r="L124" i="1"/>
  <c r="J124" i="1"/>
  <c r="K124" i="1" s="1"/>
  <c r="I124" i="1"/>
  <c r="F124" i="1"/>
  <c r="G124" i="1" s="1"/>
  <c r="H124" i="1" s="1"/>
  <c r="E124" i="1"/>
  <c r="AK123" i="1"/>
  <c r="AJ123" i="1"/>
  <c r="AI123" i="1"/>
  <c r="AH123" i="1"/>
  <c r="AG123" i="1"/>
  <c r="AF123" i="1"/>
  <c r="AE123" i="1"/>
  <c r="AD123" i="1"/>
  <c r="AC123" i="1"/>
  <c r="AB123" i="1"/>
  <c r="AA123" i="1"/>
  <c r="W123" i="1"/>
  <c r="X123" i="1" s="1"/>
  <c r="Y123" i="1" s="1"/>
  <c r="V123" i="1"/>
  <c r="U123" i="1"/>
  <c r="T123" i="1"/>
  <c r="S123" i="1"/>
  <c r="R123" i="1"/>
  <c r="Q123" i="1"/>
  <c r="L123" i="1"/>
  <c r="M123" i="1" s="1"/>
  <c r="N123" i="1" s="1"/>
  <c r="K123" i="1"/>
  <c r="O123" i="1" s="1"/>
  <c r="P123" i="1" s="1"/>
  <c r="Z123" i="1" s="1"/>
  <c r="J123" i="1"/>
  <c r="I123" i="1"/>
  <c r="G123" i="1"/>
  <c r="H123" i="1" s="1"/>
  <c r="F123" i="1"/>
  <c r="E123" i="1"/>
  <c r="AK122" i="1"/>
  <c r="AJ122" i="1"/>
  <c r="AI122" i="1"/>
  <c r="AH122" i="1"/>
  <c r="AG122" i="1"/>
  <c r="AF122" i="1"/>
  <c r="AE122" i="1"/>
  <c r="AD122" i="1"/>
  <c r="AC122" i="1"/>
  <c r="AB122" i="1"/>
  <c r="AA122" i="1"/>
  <c r="X122" i="1"/>
  <c r="Y122" i="1" s="1"/>
  <c r="V122" i="1"/>
  <c r="U122" i="1"/>
  <c r="T122" i="1"/>
  <c r="W122" i="1" s="1"/>
  <c r="S122" i="1"/>
  <c r="R122" i="1"/>
  <c r="Q122" i="1"/>
  <c r="L122" i="1"/>
  <c r="M122" i="1" s="1"/>
  <c r="N122" i="1" s="1"/>
  <c r="I122" i="1"/>
  <c r="J122" i="1" s="1"/>
  <c r="K122" i="1" s="1"/>
  <c r="H122" i="1"/>
  <c r="G122" i="1"/>
  <c r="F122" i="1"/>
  <c r="E122" i="1"/>
  <c r="AK121" i="1"/>
  <c r="AJ121" i="1"/>
  <c r="AI121" i="1"/>
  <c r="AH121" i="1"/>
  <c r="AG121" i="1"/>
  <c r="AF121" i="1"/>
  <c r="AE121" i="1"/>
  <c r="AD121" i="1"/>
  <c r="AC121" i="1"/>
  <c r="AB121" i="1"/>
  <c r="AA121" i="1"/>
  <c r="V121" i="1"/>
  <c r="U121" i="1"/>
  <c r="T121" i="1"/>
  <c r="W121" i="1" s="1"/>
  <c r="X121" i="1" s="1"/>
  <c r="Y121" i="1" s="1"/>
  <c r="Q121" i="1"/>
  <c r="R121" i="1" s="1"/>
  <c r="S121" i="1" s="1"/>
  <c r="M121" i="1"/>
  <c r="N121" i="1" s="1"/>
  <c r="L121" i="1"/>
  <c r="I121" i="1"/>
  <c r="J121" i="1" s="1"/>
  <c r="K121" i="1" s="1"/>
  <c r="F121" i="1"/>
  <c r="G121" i="1" s="1"/>
  <c r="H121" i="1" s="1"/>
  <c r="E121" i="1"/>
  <c r="AK120" i="1"/>
  <c r="AJ120" i="1"/>
  <c r="AI120" i="1"/>
  <c r="AH120" i="1"/>
  <c r="AG120" i="1"/>
  <c r="AF120" i="1"/>
  <c r="AE120" i="1"/>
  <c r="AD120" i="1"/>
  <c r="AC120" i="1"/>
  <c r="AB120" i="1"/>
  <c r="AA120" i="1"/>
  <c r="V120" i="1"/>
  <c r="U120" i="1"/>
  <c r="W120" i="1" s="1"/>
  <c r="X120" i="1" s="1"/>
  <c r="Y120" i="1" s="1"/>
  <c r="T120" i="1"/>
  <c r="R120" i="1"/>
  <c r="S120" i="1" s="1"/>
  <c r="Q120" i="1"/>
  <c r="N120" i="1"/>
  <c r="M120" i="1"/>
  <c r="L120" i="1"/>
  <c r="J120" i="1"/>
  <c r="K120" i="1" s="1"/>
  <c r="I120" i="1"/>
  <c r="F120" i="1"/>
  <c r="G120" i="1" s="1"/>
  <c r="H120" i="1" s="1"/>
  <c r="E120" i="1"/>
  <c r="AK119" i="1"/>
  <c r="AJ119" i="1"/>
  <c r="AI119" i="1"/>
  <c r="AH119" i="1"/>
  <c r="AG119" i="1"/>
  <c r="AF119" i="1"/>
  <c r="AE119" i="1"/>
  <c r="AD119" i="1"/>
  <c r="AC119" i="1"/>
  <c r="AB119" i="1"/>
  <c r="AA119" i="1"/>
  <c r="W119" i="1"/>
  <c r="X119" i="1" s="1"/>
  <c r="Y119" i="1" s="1"/>
  <c r="V119" i="1"/>
  <c r="U119" i="1"/>
  <c r="T119" i="1"/>
  <c r="S119" i="1"/>
  <c r="R119" i="1"/>
  <c r="Q119" i="1"/>
  <c r="N119" i="1"/>
  <c r="M119" i="1"/>
  <c r="L119" i="1"/>
  <c r="K119" i="1"/>
  <c r="J119" i="1"/>
  <c r="I119" i="1"/>
  <c r="G119" i="1"/>
  <c r="H119" i="1" s="1"/>
  <c r="O119" i="1" s="1"/>
  <c r="P119" i="1" s="1"/>
  <c r="Z119" i="1" s="1"/>
  <c r="F119" i="1"/>
  <c r="E119" i="1"/>
  <c r="AK118" i="1"/>
  <c r="AJ118" i="1"/>
  <c r="AI118" i="1"/>
  <c r="AH118" i="1"/>
  <c r="AG118" i="1"/>
  <c r="AF118" i="1"/>
  <c r="AE118" i="1"/>
  <c r="AD118" i="1"/>
  <c r="AC118" i="1"/>
  <c r="AB118" i="1"/>
  <c r="AA118" i="1"/>
  <c r="V118" i="1"/>
  <c r="U118" i="1"/>
  <c r="T118" i="1"/>
  <c r="W118" i="1" s="1"/>
  <c r="X118" i="1" s="1"/>
  <c r="Y118" i="1" s="1"/>
  <c r="S118" i="1"/>
  <c r="R118" i="1"/>
  <c r="Q118" i="1"/>
  <c r="P118" i="1"/>
  <c r="L118" i="1"/>
  <c r="M118" i="1" s="1"/>
  <c r="N118" i="1" s="1"/>
  <c r="K118" i="1"/>
  <c r="J118" i="1"/>
  <c r="I118" i="1"/>
  <c r="H118" i="1"/>
  <c r="O118" i="1" s="1"/>
  <c r="G118" i="1"/>
  <c r="F118" i="1"/>
  <c r="E118" i="1"/>
  <c r="AK117" i="1"/>
  <c r="AJ117" i="1"/>
  <c r="AI117" i="1"/>
  <c r="AH117" i="1"/>
  <c r="AG117" i="1"/>
  <c r="AF117" i="1"/>
  <c r="AE117" i="1"/>
  <c r="AD117" i="1"/>
  <c r="AC117" i="1"/>
  <c r="AB117" i="1"/>
  <c r="AA117" i="1"/>
  <c r="V117" i="1"/>
  <c r="U117" i="1"/>
  <c r="T117" i="1"/>
  <c r="W117" i="1" s="1"/>
  <c r="X117" i="1" s="1"/>
  <c r="Y117" i="1" s="1"/>
  <c r="Q117" i="1"/>
  <c r="R117" i="1" s="1"/>
  <c r="S117" i="1" s="1"/>
  <c r="L117" i="1"/>
  <c r="M117" i="1" s="1"/>
  <c r="N117" i="1" s="1"/>
  <c r="I117" i="1"/>
  <c r="J117" i="1" s="1"/>
  <c r="K117" i="1" s="1"/>
  <c r="F117" i="1"/>
  <c r="G117" i="1" s="1"/>
  <c r="H117" i="1" s="1"/>
  <c r="E117" i="1"/>
  <c r="AK116" i="1"/>
  <c r="AJ116" i="1"/>
  <c r="AI116" i="1"/>
  <c r="AH116" i="1"/>
  <c r="AG116" i="1"/>
  <c r="AF116" i="1"/>
  <c r="AE116" i="1"/>
  <c r="AD116" i="1"/>
  <c r="AC116" i="1"/>
  <c r="AB116" i="1"/>
  <c r="AA116" i="1"/>
  <c r="V116" i="1"/>
  <c r="U116" i="1"/>
  <c r="T116" i="1"/>
  <c r="W116" i="1" s="1"/>
  <c r="X116" i="1" s="1"/>
  <c r="Y116" i="1" s="1"/>
  <c r="R116" i="1"/>
  <c r="S116" i="1" s="1"/>
  <c r="Q116" i="1"/>
  <c r="M116" i="1"/>
  <c r="N116" i="1" s="1"/>
  <c r="L116" i="1"/>
  <c r="I116" i="1"/>
  <c r="J116" i="1" s="1"/>
  <c r="K116" i="1" s="1"/>
  <c r="F116" i="1"/>
  <c r="G116" i="1" s="1"/>
  <c r="H116" i="1" s="1"/>
  <c r="E116" i="1"/>
  <c r="AK115" i="1"/>
  <c r="AJ115" i="1"/>
  <c r="AI115" i="1"/>
  <c r="AH115" i="1"/>
  <c r="AG115" i="1"/>
  <c r="AF115" i="1"/>
  <c r="AE115" i="1"/>
  <c r="AD115" i="1"/>
  <c r="AC115" i="1"/>
  <c r="AB115" i="1"/>
  <c r="AA115" i="1"/>
  <c r="V115" i="1"/>
  <c r="W115" i="1" s="1"/>
  <c r="X115" i="1" s="1"/>
  <c r="Y115" i="1" s="1"/>
  <c r="U115" i="1"/>
  <c r="T115" i="1"/>
  <c r="R115" i="1"/>
  <c r="S115" i="1" s="1"/>
  <c r="Q115" i="1"/>
  <c r="N115" i="1"/>
  <c r="M115" i="1"/>
  <c r="L115" i="1"/>
  <c r="K115" i="1"/>
  <c r="J115" i="1"/>
  <c r="I115" i="1"/>
  <c r="G115" i="1"/>
  <c r="H115" i="1" s="1"/>
  <c r="O115" i="1" s="1"/>
  <c r="P115" i="1" s="1"/>
  <c r="F115" i="1"/>
  <c r="E115" i="1"/>
  <c r="AK114" i="1"/>
  <c r="AJ114" i="1"/>
  <c r="AI114" i="1"/>
  <c r="AH114" i="1"/>
  <c r="AG114" i="1"/>
  <c r="AF114" i="1"/>
  <c r="AE114" i="1"/>
  <c r="AD114" i="1"/>
  <c r="AC114" i="1"/>
  <c r="AB114" i="1"/>
  <c r="AA114" i="1"/>
  <c r="W114" i="1"/>
  <c r="X114" i="1" s="1"/>
  <c r="Y114" i="1" s="1"/>
  <c r="V114" i="1"/>
  <c r="U114" i="1"/>
  <c r="T114" i="1"/>
  <c r="S114" i="1"/>
  <c r="R114" i="1"/>
  <c r="Q114" i="1"/>
  <c r="L114" i="1"/>
  <c r="M114" i="1" s="1"/>
  <c r="N114" i="1" s="1"/>
  <c r="K114" i="1"/>
  <c r="J114" i="1"/>
  <c r="I114" i="1"/>
  <c r="H114" i="1"/>
  <c r="O114" i="1" s="1"/>
  <c r="P114" i="1" s="1"/>
  <c r="Z114" i="1" s="1"/>
  <c r="G114" i="1"/>
  <c r="F114" i="1"/>
  <c r="E114" i="1"/>
  <c r="AK113" i="1"/>
  <c r="AJ113" i="1"/>
  <c r="AI113" i="1"/>
  <c r="AH113" i="1"/>
  <c r="AG113" i="1"/>
  <c r="AF113" i="1"/>
  <c r="AE113" i="1"/>
  <c r="AD113" i="1"/>
  <c r="AC113" i="1"/>
  <c r="AB113" i="1"/>
  <c r="AA113" i="1"/>
  <c r="X113" i="1"/>
  <c r="Y113" i="1" s="1"/>
  <c r="V113" i="1"/>
  <c r="U113" i="1"/>
  <c r="T113" i="1"/>
  <c r="W113" i="1" s="1"/>
  <c r="Q113" i="1"/>
  <c r="R113" i="1" s="1"/>
  <c r="S113" i="1" s="1"/>
  <c r="L113" i="1"/>
  <c r="M113" i="1" s="1"/>
  <c r="N113" i="1" s="1"/>
  <c r="I113" i="1"/>
  <c r="J113" i="1" s="1"/>
  <c r="K113" i="1" s="1"/>
  <c r="H113" i="1"/>
  <c r="G113" i="1"/>
  <c r="F113" i="1"/>
  <c r="E113" i="1"/>
  <c r="AK112" i="1"/>
  <c r="AJ112" i="1"/>
  <c r="AI112" i="1"/>
  <c r="AH112" i="1"/>
  <c r="AG112" i="1"/>
  <c r="AF112" i="1"/>
  <c r="AE112" i="1"/>
  <c r="AD112" i="1"/>
  <c r="AC112" i="1"/>
  <c r="AB112" i="1"/>
  <c r="AA112" i="1"/>
  <c r="V112" i="1"/>
  <c r="U112" i="1"/>
  <c r="T112" i="1"/>
  <c r="W112" i="1" s="1"/>
  <c r="X112" i="1" s="1"/>
  <c r="Y112" i="1" s="1"/>
  <c r="R112" i="1"/>
  <c r="S112" i="1" s="1"/>
  <c r="Q112" i="1"/>
  <c r="M112" i="1"/>
  <c r="N112" i="1" s="1"/>
  <c r="L112" i="1"/>
  <c r="I112" i="1"/>
  <c r="J112" i="1" s="1"/>
  <c r="K112" i="1" s="1"/>
  <c r="F112" i="1"/>
  <c r="G112" i="1" s="1"/>
  <c r="H112" i="1" s="1"/>
  <c r="E112" i="1"/>
  <c r="AK111" i="1"/>
  <c r="AJ111" i="1"/>
  <c r="AI111" i="1"/>
  <c r="AH111" i="1"/>
  <c r="AG111" i="1"/>
  <c r="AF111" i="1"/>
  <c r="AE111" i="1"/>
  <c r="AD111" i="1"/>
  <c r="AC111" i="1"/>
  <c r="AB111" i="1"/>
  <c r="AA111" i="1"/>
  <c r="V111" i="1"/>
  <c r="W111" i="1" s="1"/>
  <c r="X111" i="1" s="1"/>
  <c r="Y111" i="1" s="1"/>
  <c r="U111" i="1"/>
  <c r="T111" i="1"/>
  <c r="R111" i="1"/>
  <c r="S111" i="1" s="1"/>
  <c r="Q111" i="1"/>
  <c r="N111" i="1"/>
  <c r="M111" i="1"/>
  <c r="L111" i="1"/>
  <c r="K111" i="1"/>
  <c r="J111" i="1"/>
  <c r="I111" i="1"/>
  <c r="G111" i="1"/>
  <c r="H111" i="1" s="1"/>
  <c r="O111" i="1" s="1"/>
  <c r="P111" i="1" s="1"/>
  <c r="F111" i="1"/>
  <c r="E111" i="1"/>
  <c r="AK110" i="1"/>
  <c r="AJ110" i="1"/>
  <c r="AI110" i="1"/>
  <c r="AH110" i="1"/>
  <c r="AG110" i="1"/>
  <c r="AF110" i="1"/>
  <c r="AE110" i="1"/>
  <c r="AD110" i="1"/>
  <c r="AC110" i="1"/>
  <c r="AB110" i="1"/>
  <c r="AA110" i="1"/>
  <c r="W110" i="1"/>
  <c r="X110" i="1" s="1"/>
  <c r="Y110" i="1" s="1"/>
  <c r="V110" i="1"/>
  <c r="U110" i="1"/>
  <c r="T110" i="1"/>
  <c r="S110" i="1"/>
  <c r="R110" i="1"/>
  <c r="Q110" i="1"/>
  <c r="L110" i="1"/>
  <c r="M110" i="1" s="1"/>
  <c r="N110" i="1" s="1"/>
  <c r="K110" i="1"/>
  <c r="J110" i="1"/>
  <c r="I110" i="1"/>
  <c r="H110" i="1"/>
  <c r="O110" i="1" s="1"/>
  <c r="P110" i="1" s="1"/>
  <c r="Z110" i="1" s="1"/>
  <c r="G110" i="1"/>
  <c r="F110" i="1"/>
  <c r="E110" i="1"/>
  <c r="AK109" i="1"/>
  <c r="AJ109" i="1"/>
  <c r="AI109" i="1"/>
  <c r="AH109" i="1"/>
  <c r="AG109" i="1"/>
  <c r="AF109" i="1"/>
  <c r="AE109" i="1"/>
  <c r="AD109" i="1"/>
  <c r="AC109" i="1"/>
  <c r="AB109" i="1"/>
  <c r="AA109" i="1"/>
  <c r="X109" i="1"/>
  <c r="Y109" i="1" s="1"/>
  <c r="V109" i="1"/>
  <c r="U109" i="1"/>
  <c r="T109" i="1"/>
  <c r="W109" i="1" s="1"/>
  <c r="Q109" i="1"/>
  <c r="R109" i="1" s="1"/>
  <c r="S109" i="1" s="1"/>
  <c r="L109" i="1"/>
  <c r="M109" i="1" s="1"/>
  <c r="N109" i="1" s="1"/>
  <c r="I109" i="1"/>
  <c r="J109" i="1" s="1"/>
  <c r="K109" i="1" s="1"/>
  <c r="H109" i="1"/>
  <c r="G109" i="1"/>
  <c r="F109" i="1"/>
  <c r="E109" i="1"/>
  <c r="AK108" i="1"/>
  <c r="AJ108" i="1"/>
  <c r="AI108" i="1"/>
  <c r="AH108" i="1"/>
  <c r="AG108" i="1"/>
  <c r="AF108" i="1"/>
  <c r="AE108" i="1"/>
  <c r="AD108" i="1"/>
  <c r="AC108" i="1"/>
  <c r="AB108" i="1"/>
  <c r="AA108" i="1"/>
  <c r="V108" i="1"/>
  <c r="U108" i="1"/>
  <c r="T108" i="1"/>
  <c r="W108" i="1" s="1"/>
  <c r="X108" i="1" s="1"/>
  <c r="Y108" i="1" s="1"/>
  <c r="R108" i="1"/>
  <c r="S108" i="1" s="1"/>
  <c r="Q108" i="1"/>
  <c r="M108" i="1"/>
  <c r="N108" i="1" s="1"/>
  <c r="L108" i="1"/>
  <c r="I108" i="1"/>
  <c r="J108" i="1" s="1"/>
  <c r="K108" i="1" s="1"/>
  <c r="F108" i="1"/>
  <c r="G108" i="1" s="1"/>
  <c r="H108" i="1" s="1"/>
  <c r="E108" i="1"/>
  <c r="AK107" i="1"/>
  <c r="AJ107" i="1"/>
  <c r="AI107" i="1"/>
  <c r="AH107" i="1"/>
  <c r="AG107" i="1"/>
  <c r="AF107" i="1"/>
  <c r="AE107" i="1"/>
  <c r="AD107" i="1"/>
  <c r="AC107" i="1"/>
  <c r="AB107" i="1"/>
  <c r="AA107" i="1"/>
  <c r="V107" i="1"/>
  <c r="W107" i="1" s="1"/>
  <c r="X107" i="1" s="1"/>
  <c r="Y107" i="1" s="1"/>
  <c r="U107" i="1"/>
  <c r="T107" i="1"/>
  <c r="R107" i="1"/>
  <c r="S107" i="1" s="1"/>
  <c r="Q107" i="1"/>
  <c r="N107" i="1"/>
  <c r="M107" i="1"/>
  <c r="L107" i="1"/>
  <c r="K107" i="1"/>
  <c r="J107" i="1"/>
  <c r="I107" i="1"/>
  <c r="G107" i="1"/>
  <c r="H107" i="1" s="1"/>
  <c r="O107" i="1" s="1"/>
  <c r="P107" i="1" s="1"/>
  <c r="F107" i="1"/>
  <c r="E107" i="1"/>
  <c r="AK106" i="1"/>
  <c r="AJ106" i="1"/>
  <c r="AI106" i="1"/>
  <c r="AH106" i="1"/>
  <c r="AG106" i="1"/>
  <c r="AF106" i="1"/>
  <c r="AE106" i="1"/>
  <c r="AD106" i="1"/>
  <c r="AC106" i="1"/>
  <c r="AB106" i="1"/>
  <c r="AA106" i="1"/>
  <c r="W106" i="1"/>
  <c r="X106" i="1" s="1"/>
  <c r="Y106" i="1" s="1"/>
  <c r="V106" i="1"/>
  <c r="U106" i="1"/>
  <c r="T106" i="1"/>
  <c r="S106" i="1"/>
  <c r="R106" i="1"/>
  <c r="Q106" i="1"/>
  <c r="L106" i="1"/>
  <c r="M106" i="1" s="1"/>
  <c r="N106" i="1" s="1"/>
  <c r="K106" i="1"/>
  <c r="J106" i="1"/>
  <c r="I106" i="1"/>
  <c r="H106" i="1"/>
  <c r="O106" i="1" s="1"/>
  <c r="P106" i="1" s="1"/>
  <c r="Z106" i="1" s="1"/>
  <c r="G106" i="1"/>
  <c r="F106" i="1"/>
  <c r="E106" i="1"/>
  <c r="AK105" i="1"/>
  <c r="AJ105" i="1"/>
  <c r="AI105" i="1"/>
  <c r="AH105" i="1"/>
  <c r="AG105" i="1"/>
  <c r="AF105" i="1"/>
  <c r="AE105" i="1"/>
  <c r="AD105" i="1"/>
  <c r="AC105" i="1"/>
  <c r="AB105" i="1"/>
  <c r="AA105" i="1"/>
  <c r="V105" i="1"/>
  <c r="U105" i="1"/>
  <c r="T105" i="1"/>
  <c r="W105" i="1" s="1"/>
  <c r="X105" i="1" s="1"/>
  <c r="Y105" i="1" s="1"/>
  <c r="S105" i="1"/>
  <c r="Q105" i="1"/>
  <c r="R105" i="1" s="1"/>
  <c r="M105" i="1"/>
  <c r="N105" i="1" s="1"/>
  <c r="L105" i="1"/>
  <c r="I105" i="1"/>
  <c r="J105" i="1" s="1"/>
  <c r="K105" i="1" s="1"/>
  <c r="O105" i="1" s="1"/>
  <c r="P105" i="1" s="1"/>
  <c r="Z105" i="1" s="1"/>
  <c r="H105" i="1"/>
  <c r="G105" i="1"/>
  <c r="F105" i="1"/>
  <c r="E105" i="1"/>
  <c r="AK104" i="1"/>
  <c r="AJ104" i="1"/>
  <c r="AI104" i="1"/>
  <c r="AH104" i="1"/>
  <c r="AG104" i="1"/>
  <c r="AF104" i="1"/>
  <c r="AE104" i="1"/>
  <c r="AD104" i="1"/>
  <c r="AC104" i="1"/>
  <c r="AB104" i="1"/>
  <c r="AA104" i="1"/>
  <c r="V104" i="1"/>
  <c r="U104" i="1"/>
  <c r="T104" i="1"/>
  <c r="Q104" i="1"/>
  <c r="R104" i="1" s="1"/>
  <c r="S104" i="1" s="1"/>
  <c r="L104" i="1"/>
  <c r="M104" i="1" s="1"/>
  <c r="N104" i="1" s="1"/>
  <c r="J104" i="1"/>
  <c r="K104" i="1" s="1"/>
  <c r="I104" i="1"/>
  <c r="F104" i="1"/>
  <c r="G104" i="1" s="1"/>
  <c r="H104" i="1" s="1"/>
  <c r="E104" i="1"/>
  <c r="AK103" i="1"/>
  <c r="AJ103" i="1"/>
  <c r="AI103" i="1"/>
  <c r="AH103" i="1"/>
  <c r="AG103" i="1"/>
  <c r="AF103" i="1"/>
  <c r="AE103" i="1"/>
  <c r="AD103" i="1"/>
  <c r="AC103" i="1"/>
  <c r="AB103" i="1"/>
  <c r="AA103" i="1"/>
  <c r="W103" i="1"/>
  <c r="X103" i="1" s="1"/>
  <c r="Y103" i="1" s="1"/>
  <c r="V103" i="1"/>
  <c r="U103" i="1"/>
  <c r="T103" i="1"/>
  <c r="S103" i="1"/>
  <c r="R103" i="1"/>
  <c r="Q103" i="1"/>
  <c r="L103" i="1"/>
  <c r="M103" i="1" s="1"/>
  <c r="N103" i="1" s="1"/>
  <c r="K103" i="1"/>
  <c r="J103" i="1"/>
  <c r="I103" i="1"/>
  <c r="G103" i="1"/>
  <c r="H103" i="1" s="1"/>
  <c r="O103" i="1" s="1"/>
  <c r="P103" i="1" s="1"/>
  <c r="F103" i="1"/>
  <c r="E103" i="1"/>
  <c r="AK102" i="1"/>
  <c r="AJ102" i="1"/>
  <c r="AI102" i="1"/>
  <c r="AH102" i="1"/>
  <c r="AG102" i="1"/>
  <c r="AF102" i="1"/>
  <c r="AE102" i="1"/>
  <c r="AD102" i="1"/>
  <c r="AC102" i="1"/>
  <c r="AB102" i="1"/>
  <c r="AA102" i="1"/>
  <c r="V102" i="1"/>
  <c r="U102" i="1"/>
  <c r="T102" i="1"/>
  <c r="W102" i="1" s="1"/>
  <c r="X102" i="1" s="1"/>
  <c r="Y102" i="1" s="1"/>
  <c r="Q102" i="1"/>
  <c r="R102" i="1" s="1"/>
  <c r="S102" i="1" s="1"/>
  <c r="L102" i="1"/>
  <c r="M102" i="1" s="1"/>
  <c r="N102" i="1" s="1"/>
  <c r="I102" i="1"/>
  <c r="J102" i="1" s="1"/>
  <c r="K102" i="1" s="1"/>
  <c r="H102" i="1"/>
  <c r="G102" i="1"/>
  <c r="F102" i="1"/>
  <c r="E102" i="1"/>
  <c r="AK101" i="1"/>
  <c r="AJ101" i="1"/>
  <c r="AI101" i="1"/>
  <c r="AH101" i="1"/>
  <c r="AG101" i="1"/>
  <c r="AF101" i="1"/>
  <c r="AE101" i="1"/>
  <c r="AD101" i="1"/>
  <c r="AC101" i="1"/>
  <c r="AB101" i="1"/>
  <c r="AA101" i="1"/>
  <c r="V101" i="1"/>
  <c r="U101" i="1"/>
  <c r="T101" i="1"/>
  <c r="W101" i="1" s="1"/>
  <c r="X101" i="1" s="1"/>
  <c r="Y101" i="1" s="1"/>
  <c r="Q101" i="1"/>
  <c r="R101" i="1" s="1"/>
  <c r="S101" i="1" s="1"/>
  <c r="M101" i="1"/>
  <c r="N101" i="1" s="1"/>
  <c r="L101" i="1"/>
  <c r="I101" i="1"/>
  <c r="J101" i="1" s="1"/>
  <c r="K101" i="1" s="1"/>
  <c r="F101" i="1"/>
  <c r="G101" i="1" s="1"/>
  <c r="H101" i="1" s="1"/>
  <c r="E101" i="1"/>
  <c r="AK100" i="1"/>
  <c r="AJ100" i="1"/>
  <c r="AI100" i="1"/>
  <c r="AH100" i="1"/>
  <c r="AG100" i="1"/>
  <c r="AF100" i="1"/>
  <c r="AE100" i="1"/>
  <c r="AD100" i="1"/>
  <c r="AC100" i="1"/>
  <c r="AB100" i="1"/>
  <c r="AA100" i="1"/>
  <c r="V100" i="1"/>
  <c r="W100" i="1" s="1"/>
  <c r="X100" i="1" s="1"/>
  <c r="Y100" i="1" s="1"/>
  <c r="U100" i="1"/>
  <c r="T100" i="1"/>
  <c r="R100" i="1"/>
  <c r="S100" i="1" s="1"/>
  <c r="Q100" i="1"/>
  <c r="N100" i="1"/>
  <c r="M100" i="1"/>
  <c r="L100" i="1"/>
  <c r="J100" i="1"/>
  <c r="K100" i="1" s="1"/>
  <c r="I100" i="1"/>
  <c r="F100" i="1"/>
  <c r="G100" i="1" s="1"/>
  <c r="H100" i="1" s="1"/>
  <c r="E100" i="1"/>
  <c r="AK99" i="1"/>
  <c r="AJ99" i="1"/>
  <c r="AI99" i="1"/>
  <c r="AH99" i="1"/>
  <c r="AG99" i="1"/>
  <c r="AF99" i="1"/>
  <c r="AE99" i="1"/>
  <c r="AD99" i="1"/>
  <c r="AC99" i="1"/>
  <c r="AB99" i="1"/>
  <c r="AA99" i="1"/>
  <c r="W99" i="1"/>
  <c r="X99" i="1" s="1"/>
  <c r="Y99" i="1" s="1"/>
  <c r="V99" i="1"/>
  <c r="U99" i="1"/>
  <c r="T99" i="1"/>
  <c r="S99" i="1"/>
  <c r="R99" i="1"/>
  <c r="Q99" i="1"/>
  <c r="L99" i="1"/>
  <c r="M99" i="1" s="1"/>
  <c r="N99" i="1" s="1"/>
  <c r="K99" i="1"/>
  <c r="J99" i="1"/>
  <c r="I99" i="1"/>
  <c r="G99" i="1"/>
  <c r="H99" i="1" s="1"/>
  <c r="O99" i="1" s="1"/>
  <c r="P99" i="1" s="1"/>
  <c r="Z99" i="1" s="1"/>
  <c r="F99" i="1"/>
  <c r="E99" i="1"/>
  <c r="AK98" i="1"/>
  <c r="AJ98" i="1"/>
  <c r="AI98" i="1"/>
  <c r="AH98" i="1"/>
  <c r="AG98" i="1"/>
  <c r="AF98" i="1"/>
  <c r="AE98" i="1"/>
  <c r="AD98" i="1"/>
  <c r="AC98" i="1"/>
  <c r="AB98" i="1"/>
  <c r="AA98" i="1"/>
  <c r="V98" i="1"/>
  <c r="U98" i="1"/>
  <c r="T98" i="1"/>
  <c r="W98" i="1" s="1"/>
  <c r="X98" i="1" s="1"/>
  <c r="Y98" i="1" s="1"/>
  <c r="Q98" i="1"/>
  <c r="R98" i="1" s="1"/>
  <c r="S98" i="1" s="1"/>
  <c r="L98" i="1"/>
  <c r="M98" i="1" s="1"/>
  <c r="N98" i="1" s="1"/>
  <c r="I98" i="1"/>
  <c r="J98" i="1" s="1"/>
  <c r="K98" i="1" s="1"/>
  <c r="H98" i="1"/>
  <c r="G98" i="1"/>
  <c r="F98" i="1"/>
  <c r="E98" i="1"/>
  <c r="AK97" i="1"/>
  <c r="AJ97" i="1"/>
  <c r="AI97" i="1"/>
  <c r="AH97" i="1"/>
  <c r="AG97" i="1"/>
  <c r="AF97" i="1"/>
  <c r="AE97" i="1"/>
  <c r="AD97" i="1"/>
  <c r="AC97" i="1"/>
  <c r="AB97" i="1"/>
  <c r="AA97" i="1"/>
  <c r="V97" i="1"/>
  <c r="U97" i="1"/>
  <c r="T97" i="1"/>
  <c r="W97" i="1" s="1"/>
  <c r="X97" i="1" s="1"/>
  <c r="Y97" i="1" s="1"/>
  <c r="Q97" i="1"/>
  <c r="R97" i="1" s="1"/>
  <c r="S97" i="1" s="1"/>
  <c r="M97" i="1"/>
  <c r="N97" i="1" s="1"/>
  <c r="L97" i="1"/>
  <c r="I97" i="1"/>
  <c r="J97" i="1" s="1"/>
  <c r="K97" i="1" s="1"/>
  <c r="F97" i="1"/>
  <c r="G97" i="1" s="1"/>
  <c r="H97" i="1" s="1"/>
  <c r="O97" i="1" s="1"/>
  <c r="P97" i="1" s="1"/>
  <c r="Z97" i="1" s="1"/>
  <c r="E97" i="1"/>
  <c r="AK96" i="1"/>
  <c r="AJ96" i="1"/>
  <c r="AI96" i="1"/>
  <c r="AH96" i="1"/>
  <c r="AG96" i="1"/>
  <c r="AF96" i="1"/>
  <c r="AE96" i="1"/>
  <c r="AD96" i="1"/>
  <c r="AC96" i="1"/>
  <c r="AB96" i="1"/>
  <c r="AA96" i="1"/>
  <c r="V96" i="1"/>
  <c r="W96" i="1" s="1"/>
  <c r="X96" i="1" s="1"/>
  <c r="Y96" i="1" s="1"/>
  <c r="U96" i="1"/>
  <c r="T96" i="1"/>
  <c r="R96" i="1"/>
  <c r="S96" i="1" s="1"/>
  <c r="Q96" i="1"/>
  <c r="N96" i="1"/>
  <c r="M96" i="1"/>
  <c r="L96" i="1"/>
  <c r="J96" i="1"/>
  <c r="K96" i="1" s="1"/>
  <c r="I96" i="1"/>
  <c r="F96" i="1"/>
  <c r="G96" i="1" s="1"/>
  <c r="H96" i="1" s="1"/>
  <c r="E96" i="1"/>
  <c r="AK95" i="1"/>
  <c r="AJ95" i="1"/>
  <c r="AI95" i="1"/>
  <c r="AH95" i="1"/>
  <c r="AG95" i="1"/>
  <c r="AF95" i="1"/>
  <c r="AE95" i="1"/>
  <c r="AD95" i="1"/>
  <c r="AC95" i="1"/>
  <c r="AB95" i="1"/>
  <c r="AA95" i="1"/>
  <c r="W95" i="1"/>
  <c r="X95" i="1" s="1"/>
  <c r="Y95" i="1" s="1"/>
  <c r="V95" i="1"/>
  <c r="U95" i="1"/>
  <c r="T95" i="1"/>
  <c r="S95" i="1"/>
  <c r="R95" i="1"/>
  <c r="Q95" i="1"/>
  <c r="L95" i="1"/>
  <c r="M95" i="1" s="1"/>
  <c r="N95" i="1" s="1"/>
  <c r="K95" i="1"/>
  <c r="J95" i="1"/>
  <c r="I95" i="1"/>
  <c r="G95" i="1"/>
  <c r="H95" i="1" s="1"/>
  <c r="O95" i="1" s="1"/>
  <c r="P95" i="1" s="1"/>
  <c r="F95" i="1"/>
  <c r="E95" i="1"/>
  <c r="AK94" i="1"/>
  <c r="AJ94" i="1"/>
  <c r="AI94" i="1"/>
  <c r="AH94" i="1"/>
  <c r="AG94" i="1"/>
  <c r="AF94" i="1"/>
  <c r="AE94" i="1"/>
  <c r="AD94" i="1"/>
  <c r="AC94" i="1"/>
  <c r="AB94" i="1"/>
  <c r="AA94" i="1"/>
  <c r="V94" i="1"/>
  <c r="U94" i="1"/>
  <c r="T94" i="1"/>
  <c r="W94" i="1" s="1"/>
  <c r="X94" i="1" s="1"/>
  <c r="Y94" i="1" s="1"/>
  <c r="Q94" i="1"/>
  <c r="R94" i="1" s="1"/>
  <c r="S94" i="1" s="1"/>
  <c r="L94" i="1"/>
  <c r="M94" i="1" s="1"/>
  <c r="N94" i="1" s="1"/>
  <c r="I94" i="1"/>
  <c r="J94" i="1" s="1"/>
  <c r="K94" i="1" s="1"/>
  <c r="H94" i="1"/>
  <c r="G94" i="1"/>
  <c r="F94" i="1"/>
  <c r="E94" i="1"/>
  <c r="AK93" i="1"/>
  <c r="AJ93" i="1"/>
  <c r="AI93" i="1"/>
  <c r="AH93" i="1"/>
  <c r="AG93" i="1"/>
  <c r="AF93" i="1"/>
  <c r="AE93" i="1"/>
  <c r="AD93" i="1"/>
  <c r="AC93" i="1"/>
  <c r="AB93" i="1"/>
  <c r="AA93" i="1"/>
  <c r="V93" i="1"/>
  <c r="U93" i="1"/>
  <c r="T93" i="1"/>
  <c r="W93" i="1" s="1"/>
  <c r="X93" i="1" s="1"/>
  <c r="Y93" i="1" s="1"/>
  <c r="Q93" i="1"/>
  <c r="R93" i="1" s="1"/>
  <c r="S93" i="1" s="1"/>
  <c r="M93" i="1"/>
  <c r="N93" i="1" s="1"/>
  <c r="L93" i="1"/>
  <c r="I93" i="1"/>
  <c r="J93" i="1" s="1"/>
  <c r="K93" i="1" s="1"/>
  <c r="F93" i="1"/>
  <c r="G93" i="1" s="1"/>
  <c r="H93" i="1" s="1"/>
  <c r="E93" i="1"/>
  <c r="AK92" i="1"/>
  <c r="AJ92" i="1"/>
  <c r="AI92" i="1"/>
  <c r="AH92" i="1"/>
  <c r="AG92" i="1"/>
  <c r="AF92" i="1"/>
  <c r="AE92" i="1"/>
  <c r="AD92" i="1"/>
  <c r="AC92" i="1"/>
  <c r="AB92" i="1"/>
  <c r="AA92" i="1"/>
  <c r="V92" i="1"/>
  <c r="W92" i="1" s="1"/>
  <c r="X92" i="1" s="1"/>
  <c r="Y92" i="1" s="1"/>
  <c r="U92" i="1"/>
  <c r="T92" i="1"/>
  <c r="R92" i="1"/>
  <c r="S92" i="1" s="1"/>
  <c r="Q92" i="1"/>
  <c r="N92" i="1"/>
  <c r="M92" i="1"/>
  <c r="L92" i="1"/>
  <c r="J92" i="1"/>
  <c r="K92" i="1" s="1"/>
  <c r="I92" i="1"/>
  <c r="F92" i="1"/>
  <c r="G92" i="1" s="1"/>
  <c r="H92" i="1" s="1"/>
  <c r="O92" i="1" s="1"/>
  <c r="P92" i="1" s="1"/>
  <c r="Z92" i="1" s="1"/>
  <c r="E92" i="1"/>
  <c r="AK91" i="1"/>
  <c r="AJ91" i="1"/>
  <c r="AI91" i="1"/>
  <c r="AH91" i="1"/>
  <c r="AG91" i="1"/>
  <c r="AF91" i="1"/>
  <c r="AE91" i="1"/>
  <c r="AD91" i="1"/>
  <c r="AC91" i="1"/>
  <c r="AB91" i="1"/>
  <c r="AA91" i="1"/>
  <c r="W91" i="1"/>
  <c r="X91" i="1" s="1"/>
  <c r="Y91" i="1" s="1"/>
  <c r="V91" i="1"/>
  <c r="U91" i="1"/>
  <c r="T91" i="1"/>
  <c r="S91" i="1"/>
  <c r="R91" i="1"/>
  <c r="Q91" i="1"/>
  <c r="L91" i="1"/>
  <c r="M91" i="1" s="1"/>
  <c r="N91" i="1" s="1"/>
  <c r="K91" i="1"/>
  <c r="J91" i="1"/>
  <c r="I91" i="1"/>
  <c r="G91" i="1"/>
  <c r="H91" i="1" s="1"/>
  <c r="O91" i="1" s="1"/>
  <c r="P91" i="1" s="1"/>
  <c r="Z91" i="1" s="1"/>
  <c r="F91" i="1"/>
  <c r="E91" i="1"/>
  <c r="AK90" i="1"/>
  <c r="AJ90" i="1"/>
  <c r="AI90" i="1"/>
  <c r="AH90" i="1"/>
  <c r="AG90" i="1"/>
  <c r="AF90" i="1"/>
  <c r="AE90" i="1"/>
  <c r="AD90" i="1"/>
  <c r="AC90" i="1"/>
  <c r="AB90" i="1"/>
  <c r="AA90" i="1"/>
  <c r="V90" i="1"/>
  <c r="U90" i="1"/>
  <c r="T90" i="1"/>
  <c r="W90" i="1" s="1"/>
  <c r="X90" i="1" s="1"/>
  <c r="Y90" i="1" s="1"/>
  <c r="Q90" i="1"/>
  <c r="R90" i="1" s="1"/>
  <c r="S90" i="1" s="1"/>
  <c r="L90" i="1"/>
  <c r="M90" i="1" s="1"/>
  <c r="N90" i="1" s="1"/>
  <c r="I90" i="1"/>
  <c r="J90" i="1" s="1"/>
  <c r="K90" i="1" s="1"/>
  <c r="H90" i="1"/>
  <c r="O90" i="1" s="1"/>
  <c r="P90" i="1" s="1"/>
  <c r="Z90" i="1" s="1"/>
  <c r="G90" i="1"/>
  <c r="F90" i="1"/>
  <c r="E90" i="1"/>
  <c r="AK89" i="1"/>
  <c r="AJ89" i="1"/>
  <c r="AI89" i="1"/>
  <c r="AH89" i="1"/>
  <c r="AG89" i="1"/>
  <c r="AF89" i="1"/>
  <c r="AE89" i="1"/>
  <c r="AD89" i="1"/>
  <c r="AC89" i="1"/>
  <c r="AB89" i="1"/>
  <c r="AA89" i="1"/>
  <c r="V89" i="1"/>
  <c r="U89" i="1"/>
  <c r="T89" i="1"/>
  <c r="W89" i="1" s="1"/>
  <c r="X89" i="1" s="1"/>
  <c r="Y89" i="1" s="1"/>
  <c r="Q89" i="1"/>
  <c r="R89" i="1" s="1"/>
  <c r="S89" i="1" s="1"/>
  <c r="M89" i="1"/>
  <c r="N89" i="1" s="1"/>
  <c r="L89" i="1"/>
  <c r="I89" i="1"/>
  <c r="J89" i="1" s="1"/>
  <c r="K89" i="1" s="1"/>
  <c r="F89" i="1"/>
  <c r="G89" i="1" s="1"/>
  <c r="H89" i="1" s="1"/>
  <c r="O89" i="1" s="1"/>
  <c r="P89" i="1" s="1"/>
  <c r="Z89" i="1" s="1"/>
  <c r="E89" i="1"/>
  <c r="AK88" i="1"/>
  <c r="AJ88" i="1"/>
  <c r="AI88" i="1"/>
  <c r="AH88" i="1"/>
  <c r="AG88" i="1"/>
  <c r="AF88" i="1"/>
  <c r="AE88" i="1"/>
  <c r="AD88" i="1"/>
  <c r="AC88" i="1"/>
  <c r="AB88" i="1"/>
  <c r="AA88" i="1"/>
  <c r="V88" i="1"/>
  <c r="W88" i="1" s="1"/>
  <c r="X88" i="1" s="1"/>
  <c r="Y88" i="1" s="1"/>
  <c r="U88" i="1"/>
  <c r="T88" i="1"/>
  <c r="R88" i="1"/>
  <c r="S88" i="1" s="1"/>
  <c r="Q88" i="1"/>
  <c r="N88" i="1"/>
  <c r="M88" i="1"/>
  <c r="L88" i="1"/>
  <c r="J88" i="1"/>
  <c r="K88" i="1" s="1"/>
  <c r="I88" i="1"/>
  <c r="F88" i="1"/>
  <c r="G88" i="1" s="1"/>
  <c r="H88" i="1" s="1"/>
  <c r="O88" i="1" s="1"/>
  <c r="P88" i="1" s="1"/>
  <c r="E88" i="1"/>
  <c r="AK87" i="1"/>
  <c r="AJ87" i="1"/>
  <c r="AI87" i="1"/>
  <c r="AH87" i="1"/>
  <c r="AG87" i="1"/>
  <c r="AF87" i="1"/>
  <c r="AE87" i="1"/>
  <c r="AD87" i="1"/>
  <c r="AC87" i="1"/>
  <c r="AB87" i="1"/>
  <c r="AA87" i="1"/>
  <c r="W87" i="1"/>
  <c r="X87" i="1" s="1"/>
  <c r="Y87" i="1" s="1"/>
  <c r="V87" i="1"/>
  <c r="U87" i="1"/>
  <c r="T87" i="1"/>
  <c r="S87" i="1"/>
  <c r="R87" i="1"/>
  <c r="Q87" i="1"/>
  <c r="L87" i="1"/>
  <c r="M87" i="1" s="1"/>
  <c r="N87" i="1" s="1"/>
  <c r="K87" i="1"/>
  <c r="J87" i="1"/>
  <c r="I87" i="1"/>
  <c r="G87" i="1"/>
  <c r="H87" i="1" s="1"/>
  <c r="O87" i="1" s="1"/>
  <c r="P87" i="1" s="1"/>
  <c r="F87" i="1"/>
  <c r="E87" i="1"/>
  <c r="AK86" i="1"/>
  <c r="AJ86" i="1"/>
  <c r="AI86" i="1"/>
  <c r="AH86" i="1"/>
  <c r="AG86" i="1"/>
  <c r="AF86" i="1"/>
  <c r="AE86" i="1"/>
  <c r="AD86" i="1"/>
  <c r="AC86" i="1"/>
  <c r="AB86" i="1"/>
  <c r="AA86" i="1"/>
  <c r="V86" i="1"/>
  <c r="U86" i="1"/>
  <c r="T86" i="1"/>
  <c r="W86" i="1" s="1"/>
  <c r="X86" i="1" s="1"/>
  <c r="Y86" i="1" s="1"/>
  <c r="Q86" i="1"/>
  <c r="R86" i="1" s="1"/>
  <c r="S86" i="1" s="1"/>
  <c r="L86" i="1"/>
  <c r="M86" i="1" s="1"/>
  <c r="N86" i="1" s="1"/>
  <c r="I86" i="1"/>
  <c r="J86" i="1" s="1"/>
  <c r="K86" i="1" s="1"/>
  <c r="H86" i="1"/>
  <c r="G86" i="1"/>
  <c r="F86" i="1"/>
  <c r="E86" i="1"/>
  <c r="AK85" i="1"/>
  <c r="AJ85" i="1"/>
  <c r="AI85" i="1"/>
  <c r="AH85" i="1"/>
  <c r="AG85" i="1"/>
  <c r="AF85" i="1"/>
  <c r="AE85" i="1"/>
  <c r="AD85" i="1"/>
  <c r="AC85" i="1"/>
  <c r="AB85" i="1"/>
  <c r="AA85" i="1"/>
  <c r="V85" i="1"/>
  <c r="U85" i="1"/>
  <c r="T85" i="1"/>
  <c r="W85" i="1" s="1"/>
  <c r="X85" i="1" s="1"/>
  <c r="Y85" i="1" s="1"/>
  <c r="Q85" i="1"/>
  <c r="R85" i="1" s="1"/>
  <c r="S85" i="1" s="1"/>
  <c r="M85" i="1"/>
  <c r="N85" i="1" s="1"/>
  <c r="L85" i="1"/>
  <c r="I85" i="1"/>
  <c r="J85" i="1" s="1"/>
  <c r="K85" i="1" s="1"/>
  <c r="F85" i="1"/>
  <c r="G85" i="1" s="1"/>
  <c r="H85" i="1" s="1"/>
  <c r="E85" i="1"/>
  <c r="AK84" i="1"/>
  <c r="AJ84" i="1"/>
  <c r="AI84" i="1"/>
  <c r="AH84" i="1"/>
  <c r="AG84" i="1"/>
  <c r="AF84" i="1"/>
  <c r="AE84" i="1"/>
  <c r="AD84" i="1"/>
  <c r="AC84" i="1"/>
  <c r="AB84" i="1"/>
  <c r="AA84" i="1"/>
  <c r="V84" i="1"/>
  <c r="W84" i="1" s="1"/>
  <c r="X84" i="1" s="1"/>
  <c r="Y84" i="1" s="1"/>
  <c r="U84" i="1"/>
  <c r="T84" i="1"/>
  <c r="R84" i="1"/>
  <c r="S84" i="1" s="1"/>
  <c r="Q84" i="1"/>
  <c r="N84" i="1"/>
  <c r="M84" i="1"/>
  <c r="L84" i="1"/>
  <c r="J84" i="1"/>
  <c r="K84" i="1" s="1"/>
  <c r="I84" i="1"/>
  <c r="F84" i="1"/>
  <c r="G84" i="1" s="1"/>
  <c r="H84" i="1" s="1"/>
  <c r="E84" i="1"/>
  <c r="AK83" i="1"/>
  <c r="AJ83" i="1"/>
  <c r="AI83" i="1"/>
  <c r="AH83" i="1"/>
  <c r="AG83" i="1"/>
  <c r="AF83" i="1"/>
  <c r="AE83" i="1"/>
  <c r="AD83" i="1"/>
  <c r="AC83" i="1"/>
  <c r="AB83" i="1"/>
  <c r="AA83" i="1"/>
  <c r="W83" i="1"/>
  <c r="X83" i="1" s="1"/>
  <c r="Y83" i="1" s="1"/>
  <c r="V83" i="1"/>
  <c r="U83" i="1"/>
  <c r="T83" i="1"/>
  <c r="S83" i="1"/>
  <c r="R83" i="1"/>
  <c r="Q83" i="1"/>
  <c r="L83" i="1"/>
  <c r="M83" i="1" s="1"/>
  <c r="N83" i="1" s="1"/>
  <c r="K83" i="1"/>
  <c r="J83" i="1"/>
  <c r="I83" i="1"/>
  <c r="G83" i="1"/>
  <c r="H83" i="1" s="1"/>
  <c r="O83" i="1" s="1"/>
  <c r="P83" i="1" s="1"/>
  <c r="Z83" i="1" s="1"/>
  <c r="F83" i="1"/>
  <c r="E83" i="1"/>
  <c r="AK82" i="1"/>
  <c r="AJ82" i="1"/>
  <c r="AI82" i="1"/>
  <c r="AH82" i="1"/>
  <c r="AG82" i="1"/>
  <c r="AF82" i="1"/>
  <c r="AE82" i="1"/>
  <c r="AD82" i="1"/>
  <c r="AC82" i="1"/>
  <c r="AB82" i="1"/>
  <c r="AA82" i="1"/>
  <c r="V82" i="1"/>
  <c r="U82" i="1"/>
  <c r="T82" i="1"/>
  <c r="W82" i="1" s="1"/>
  <c r="X82" i="1" s="1"/>
  <c r="Y82" i="1" s="1"/>
  <c r="Q82" i="1"/>
  <c r="R82" i="1" s="1"/>
  <c r="S82" i="1" s="1"/>
  <c r="L82" i="1"/>
  <c r="M82" i="1" s="1"/>
  <c r="N82" i="1" s="1"/>
  <c r="I82" i="1"/>
  <c r="J82" i="1" s="1"/>
  <c r="K82" i="1" s="1"/>
  <c r="H82" i="1"/>
  <c r="G82" i="1"/>
  <c r="F82" i="1"/>
  <c r="E82" i="1"/>
  <c r="AK81" i="1"/>
  <c r="AJ81" i="1"/>
  <c r="AI81" i="1"/>
  <c r="AH81" i="1"/>
  <c r="AG81" i="1"/>
  <c r="AF81" i="1"/>
  <c r="AE81" i="1"/>
  <c r="AD81" i="1"/>
  <c r="AC81" i="1"/>
  <c r="AB81" i="1"/>
  <c r="AA81" i="1"/>
  <c r="V81" i="1"/>
  <c r="U81" i="1"/>
  <c r="T81" i="1"/>
  <c r="W81" i="1" s="1"/>
  <c r="X81" i="1" s="1"/>
  <c r="Y81" i="1" s="1"/>
  <c r="Q81" i="1"/>
  <c r="R81" i="1" s="1"/>
  <c r="S81" i="1" s="1"/>
  <c r="M81" i="1"/>
  <c r="N81" i="1" s="1"/>
  <c r="L81" i="1"/>
  <c r="I81" i="1"/>
  <c r="J81" i="1" s="1"/>
  <c r="K81" i="1" s="1"/>
  <c r="F81" i="1"/>
  <c r="G81" i="1" s="1"/>
  <c r="H81" i="1" s="1"/>
  <c r="O81" i="1" s="1"/>
  <c r="P81" i="1" s="1"/>
  <c r="Z81" i="1" s="1"/>
  <c r="E81" i="1"/>
  <c r="AK80" i="1"/>
  <c r="AJ80" i="1"/>
  <c r="AI80" i="1"/>
  <c r="AH80" i="1"/>
  <c r="AG80" i="1"/>
  <c r="AF80" i="1"/>
  <c r="AE80" i="1"/>
  <c r="AD80" i="1"/>
  <c r="AC80" i="1"/>
  <c r="AB80" i="1"/>
  <c r="AA80" i="1"/>
  <c r="V80" i="1"/>
  <c r="W80" i="1" s="1"/>
  <c r="X80" i="1" s="1"/>
  <c r="Y80" i="1" s="1"/>
  <c r="U80" i="1"/>
  <c r="T80" i="1"/>
  <c r="R80" i="1"/>
  <c r="S80" i="1" s="1"/>
  <c r="Q80" i="1"/>
  <c r="N80" i="1"/>
  <c r="M80" i="1"/>
  <c r="L80" i="1"/>
  <c r="J80" i="1"/>
  <c r="K80" i="1" s="1"/>
  <c r="I80" i="1"/>
  <c r="F80" i="1"/>
  <c r="G80" i="1" s="1"/>
  <c r="H80" i="1" s="1"/>
  <c r="E80" i="1"/>
  <c r="AK79" i="1"/>
  <c r="AJ79" i="1"/>
  <c r="AI79" i="1"/>
  <c r="AH79" i="1"/>
  <c r="AG79" i="1"/>
  <c r="AF79" i="1"/>
  <c r="AE79" i="1"/>
  <c r="AD79" i="1"/>
  <c r="AC79" i="1"/>
  <c r="AB79" i="1"/>
  <c r="AA79" i="1"/>
  <c r="W79" i="1"/>
  <c r="X79" i="1" s="1"/>
  <c r="Y79" i="1" s="1"/>
  <c r="V79" i="1"/>
  <c r="U79" i="1"/>
  <c r="T79" i="1"/>
  <c r="S79" i="1"/>
  <c r="R79" i="1"/>
  <c r="Q79" i="1"/>
  <c r="L79" i="1"/>
  <c r="M79" i="1" s="1"/>
  <c r="N79" i="1" s="1"/>
  <c r="K79" i="1"/>
  <c r="J79" i="1"/>
  <c r="I79" i="1"/>
  <c r="G79" i="1"/>
  <c r="H79" i="1" s="1"/>
  <c r="O79" i="1" s="1"/>
  <c r="P79" i="1" s="1"/>
  <c r="F79" i="1"/>
  <c r="E79" i="1"/>
  <c r="AK78" i="1"/>
  <c r="AJ78" i="1"/>
  <c r="AI78" i="1"/>
  <c r="AH78" i="1"/>
  <c r="AG78" i="1"/>
  <c r="AF78" i="1"/>
  <c r="AE78" i="1"/>
  <c r="AD78" i="1"/>
  <c r="AC78" i="1"/>
  <c r="AB78" i="1"/>
  <c r="AA78" i="1"/>
  <c r="V78" i="1"/>
  <c r="U78" i="1"/>
  <c r="T78" i="1"/>
  <c r="W78" i="1" s="1"/>
  <c r="X78" i="1" s="1"/>
  <c r="Y78" i="1" s="1"/>
  <c r="Q78" i="1"/>
  <c r="R78" i="1" s="1"/>
  <c r="S78" i="1" s="1"/>
  <c r="L78" i="1"/>
  <c r="M78" i="1" s="1"/>
  <c r="N78" i="1" s="1"/>
  <c r="I78" i="1"/>
  <c r="J78" i="1" s="1"/>
  <c r="K78" i="1" s="1"/>
  <c r="H78" i="1"/>
  <c r="G78" i="1"/>
  <c r="F78" i="1"/>
  <c r="E78" i="1"/>
  <c r="AK77" i="1"/>
  <c r="AJ77" i="1"/>
  <c r="AI77" i="1"/>
  <c r="AH77" i="1"/>
  <c r="AG77" i="1"/>
  <c r="AF77" i="1"/>
  <c r="AE77" i="1"/>
  <c r="AD77" i="1"/>
  <c r="AC77" i="1"/>
  <c r="AB77" i="1"/>
  <c r="AA77" i="1"/>
  <c r="V77" i="1"/>
  <c r="U77" i="1"/>
  <c r="T77" i="1"/>
  <c r="W77" i="1" s="1"/>
  <c r="X77" i="1" s="1"/>
  <c r="Y77" i="1" s="1"/>
  <c r="Q77" i="1"/>
  <c r="R77" i="1" s="1"/>
  <c r="S77" i="1" s="1"/>
  <c r="M77" i="1"/>
  <c r="N77" i="1" s="1"/>
  <c r="L77" i="1"/>
  <c r="I77" i="1"/>
  <c r="J77" i="1" s="1"/>
  <c r="K77" i="1" s="1"/>
  <c r="F77" i="1"/>
  <c r="G77" i="1" s="1"/>
  <c r="H77" i="1" s="1"/>
  <c r="E77" i="1"/>
  <c r="AK76" i="1"/>
  <c r="AJ76" i="1"/>
  <c r="AI76" i="1"/>
  <c r="AH76" i="1"/>
  <c r="AG76" i="1"/>
  <c r="AF76" i="1"/>
  <c r="AE76" i="1"/>
  <c r="AD76" i="1"/>
  <c r="AC76" i="1"/>
  <c r="AB76" i="1"/>
  <c r="AA76" i="1"/>
  <c r="V76" i="1"/>
  <c r="W76" i="1" s="1"/>
  <c r="X76" i="1" s="1"/>
  <c r="Y76" i="1" s="1"/>
  <c r="U76" i="1"/>
  <c r="T76" i="1"/>
  <c r="R76" i="1"/>
  <c r="S76" i="1" s="1"/>
  <c r="Q76" i="1"/>
  <c r="N76" i="1"/>
  <c r="M76" i="1"/>
  <c r="L76" i="1"/>
  <c r="J76" i="1"/>
  <c r="K76" i="1" s="1"/>
  <c r="I76" i="1"/>
  <c r="F76" i="1"/>
  <c r="G76" i="1" s="1"/>
  <c r="H76" i="1" s="1"/>
  <c r="O76" i="1" s="1"/>
  <c r="P76" i="1" s="1"/>
  <c r="Z76" i="1" s="1"/>
  <c r="E76" i="1"/>
  <c r="AK75" i="1"/>
  <c r="AJ75" i="1"/>
  <c r="AI75" i="1"/>
  <c r="AH75" i="1"/>
  <c r="AG75" i="1"/>
  <c r="AF75" i="1"/>
  <c r="AE75" i="1"/>
  <c r="AD75" i="1"/>
  <c r="AC75" i="1"/>
  <c r="AB75" i="1"/>
  <c r="AA75" i="1"/>
  <c r="W75" i="1"/>
  <c r="X75" i="1" s="1"/>
  <c r="Y75" i="1" s="1"/>
  <c r="V75" i="1"/>
  <c r="U75" i="1"/>
  <c r="T75" i="1"/>
  <c r="S75" i="1"/>
  <c r="R75" i="1"/>
  <c r="Q75" i="1"/>
  <c r="L75" i="1"/>
  <c r="M75" i="1" s="1"/>
  <c r="N75" i="1" s="1"/>
  <c r="K75" i="1"/>
  <c r="J75" i="1"/>
  <c r="I75" i="1"/>
  <c r="G75" i="1"/>
  <c r="H75" i="1" s="1"/>
  <c r="F75" i="1"/>
  <c r="E75" i="1"/>
  <c r="AK74" i="1"/>
  <c r="AJ74" i="1"/>
  <c r="AI74" i="1"/>
  <c r="AH74" i="1"/>
  <c r="AG74" i="1"/>
  <c r="AF74" i="1"/>
  <c r="AE74" i="1"/>
  <c r="AD74" i="1"/>
  <c r="AC74" i="1"/>
  <c r="AB74" i="1"/>
  <c r="AA74" i="1"/>
  <c r="V74" i="1"/>
  <c r="U74" i="1"/>
  <c r="T74" i="1"/>
  <c r="W74" i="1" s="1"/>
  <c r="X74" i="1" s="1"/>
  <c r="Y74" i="1" s="1"/>
  <c r="Q74" i="1"/>
  <c r="R74" i="1" s="1"/>
  <c r="S74" i="1" s="1"/>
  <c r="L74" i="1"/>
  <c r="M74" i="1" s="1"/>
  <c r="N74" i="1" s="1"/>
  <c r="I74" i="1"/>
  <c r="J74" i="1" s="1"/>
  <c r="K74" i="1" s="1"/>
  <c r="H74" i="1"/>
  <c r="O74" i="1" s="1"/>
  <c r="P74" i="1" s="1"/>
  <c r="Z74" i="1" s="1"/>
  <c r="G74" i="1"/>
  <c r="F74" i="1"/>
  <c r="E74" i="1"/>
  <c r="AK73" i="1"/>
  <c r="AJ73" i="1"/>
  <c r="AI73" i="1"/>
  <c r="AH73" i="1"/>
  <c r="AG73" i="1"/>
  <c r="AF73" i="1"/>
  <c r="AE73" i="1"/>
  <c r="AD73" i="1"/>
  <c r="AC73" i="1"/>
  <c r="AB73" i="1"/>
  <c r="AA73" i="1"/>
  <c r="V73" i="1"/>
  <c r="U73" i="1"/>
  <c r="T73" i="1"/>
  <c r="W73" i="1" s="1"/>
  <c r="X73" i="1" s="1"/>
  <c r="Y73" i="1" s="1"/>
  <c r="Q73" i="1"/>
  <c r="R73" i="1" s="1"/>
  <c r="S73" i="1" s="1"/>
  <c r="M73" i="1"/>
  <c r="N73" i="1" s="1"/>
  <c r="L73" i="1"/>
  <c r="I73" i="1"/>
  <c r="J73" i="1" s="1"/>
  <c r="K73" i="1" s="1"/>
  <c r="F73" i="1"/>
  <c r="G73" i="1" s="1"/>
  <c r="H73" i="1" s="1"/>
  <c r="O73" i="1" s="1"/>
  <c r="P73" i="1" s="1"/>
  <c r="Z73" i="1" s="1"/>
  <c r="E73" i="1"/>
  <c r="AK72" i="1"/>
  <c r="AJ72" i="1"/>
  <c r="AI72" i="1"/>
  <c r="AH72" i="1"/>
  <c r="AG72" i="1"/>
  <c r="AF72" i="1"/>
  <c r="AE72" i="1"/>
  <c r="AD72" i="1"/>
  <c r="AC72" i="1"/>
  <c r="AB72" i="1"/>
  <c r="AA72" i="1"/>
  <c r="V72" i="1"/>
  <c r="W72" i="1" s="1"/>
  <c r="X72" i="1" s="1"/>
  <c r="Y72" i="1" s="1"/>
  <c r="U72" i="1"/>
  <c r="T72" i="1"/>
  <c r="R72" i="1"/>
  <c r="S72" i="1" s="1"/>
  <c r="Q72" i="1"/>
  <c r="N72" i="1"/>
  <c r="M72" i="1"/>
  <c r="L72" i="1"/>
  <c r="J72" i="1"/>
  <c r="K72" i="1" s="1"/>
  <c r="I72" i="1"/>
  <c r="F72" i="1"/>
  <c r="G72" i="1" s="1"/>
  <c r="H72" i="1" s="1"/>
  <c r="O72" i="1" s="1"/>
  <c r="P72" i="1" s="1"/>
  <c r="E72" i="1"/>
  <c r="AK71" i="1"/>
  <c r="AJ71" i="1"/>
  <c r="AI71" i="1"/>
  <c r="AH71" i="1"/>
  <c r="AG71" i="1"/>
  <c r="AF71" i="1"/>
  <c r="AE71" i="1"/>
  <c r="AD71" i="1"/>
  <c r="AC71" i="1"/>
  <c r="AB71" i="1"/>
  <c r="AA71" i="1"/>
  <c r="W71" i="1"/>
  <c r="X71" i="1" s="1"/>
  <c r="Y71" i="1" s="1"/>
  <c r="V71" i="1"/>
  <c r="U71" i="1"/>
  <c r="T71" i="1"/>
  <c r="S71" i="1"/>
  <c r="R71" i="1"/>
  <c r="Q71" i="1"/>
  <c r="L71" i="1"/>
  <c r="M71" i="1" s="1"/>
  <c r="N71" i="1" s="1"/>
  <c r="K71" i="1"/>
  <c r="J71" i="1"/>
  <c r="I71" i="1"/>
  <c r="G71" i="1"/>
  <c r="H71" i="1" s="1"/>
  <c r="O71" i="1" s="1"/>
  <c r="P71" i="1" s="1"/>
  <c r="F71" i="1"/>
  <c r="E71" i="1"/>
  <c r="AK70" i="1"/>
  <c r="AJ70" i="1"/>
  <c r="AI70" i="1"/>
  <c r="AH70" i="1"/>
  <c r="AG70" i="1"/>
  <c r="AF70" i="1"/>
  <c r="AE70" i="1"/>
  <c r="AD70" i="1"/>
  <c r="AC70" i="1"/>
  <c r="AB70" i="1"/>
  <c r="AA70" i="1"/>
  <c r="V70" i="1"/>
  <c r="U70" i="1"/>
  <c r="T70" i="1"/>
  <c r="W70" i="1" s="1"/>
  <c r="X70" i="1" s="1"/>
  <c r="Y70" i="1" s="1"/>
  <c r="Q70" i="1"/>
  <c r="R70" i="1" s="1"/>
  <c r="S70" i="1" s="1"/>
  <c r="L70" i="1"/>
  <c r="M70" i="1" s="1"/>
  <c r="N70" i="1" s="1"/>
  <c r="I70" i="1"/>
  <c r="J70" i="1" s="1"/>
  <c r="K70" i="1" s="1"/>
  <c r="H70" i="1"/>
  <c r="G70" i="1"/>
  <c r="F70" i="1"/>
  <c r="E70" i="1"/>
  <c r="AK69" i="1"/>
  <c r="AJ69" i="1"/>
  <c r="AI69" i="1"/>
  <c r="AH69" i="1"/>
  <c r="AG69" i="1"/>
  <c r="AF69" i="1"/>
  <c r="AE69" i="1"/>
  <c r="AD69" i="1"/>
  <c r="AC69" i="1"/>
  <c r="AB69" i="1"/>
  <c r="AA69" i="1"/>
  <c r="V69" i="1"/>
  <c r="U69" i="1"/>
  <c r="T69" i="1"/>
  <c r="W69" i="1" s="1"/>
  <c r="X69" i="1" s="1"/>
  <c r="Y69" i="1" s="1"/>
  <c r="Q69" i="1"/>
  <c r="R69" i="1" s="1"/>
  <c r="S69" i="1" s="1"/>
  <c r="M69" i="1"/>
  <c r="N69" i="1" s="1"/>
  <c r="L69" i="1"/>
  <c r="I69" i="1"/>
  <c r="J69" i="1" s="1"/>
  <c r="K69" i="1" s="1"/>
  <c r="F69" i="1"/>
  <c r="G69" i="1" s="1"/>
  <c r="H69" i="1" s="1"/>
  <c r="E69" i="1"/>
  <c r="AK68" i="1"/>
  <c r="AJ68" i="1"/>
  <c r="AI68" i="1"/>
  <c r="AH68" i="1"/>
  <c r="AG68" i="1"/>
  <c r="AF68" i="1"/>
  <c r="AE68" i="1"/>
  <c r="AD68" i="1"/>
  <c r="AC68" i="1"/>
  <c r="AB68" i="1"/>
  <c r="AA68" i="1"/>
  <c r="V68" i="1"/>
  <c r="W68" i="1" s="1"/>
  <c r="X68" i="1" s="1"/>
  <c r="Y68" i="1" s="1"/>
  <c r="U68" i="1"/>
  <c r="T68" i="1"/>
  <c r="R68" i="1"/>
  <c r="S68" i="1" s="1"/>
  <c r="Q68" i="1"/>
  <c r="N68" i="1"/>
  <c r="M68" i="1"/>
  <c r="L68" i="1"/>
  <c r="J68" i="1"/>
  <c r="K68" i="1" s="1"/>
  <c r="I68" i="1"/>
  <c r="F68" i="1"/>
  <c r="G68" i="1" s="1"/>
  <c r="H68" i="1" s="1"/>
  <c r="E68" i="1"/>
  <c r="AK67" i="1"/>
  <c r="AJ67" i="1"/>
  <c r="AI67" i="1"/>
  <c r="AH67" i="1"/>
  <c r="AG67" i="1"/>
  <c r="AF67" i="1"/>
  <c r="AE67" i="1"/>
  <c r="AD67" i="1"/>
  <c r="AC67" i="1"/>
  <c r="AB67" i="1"/>
  <c r="AA67" i="1"/>
  <c r="W67" i="1"/>
  <c r="X67" i="1" s="1"/>
  <c r="Y67" i="1" s="1"/>
  <c r="V67" i="1"/>
  <c r="U67" i="1"/>
  <c r="T67" i="1"/>
  <c r="S67" i="1"/>
  <c r="R67" i="1"/>
  <c r="Q67" i="1"/>
  <c r="L67" i="1"/>
  <c r="M67" i="1" s="1"/>
  <c r="N67" i="1" s="1"/>
  <c r="K67" i="1"/>
  <c r="J67" i="1"/>
  <c r="I67" i="1"/>
  <c r="G67" i="1"/>
  <c r="H67" i="1" s="1"/>
  <c r="O67" i="1" s="1"/>
  <c r="P67" i="1" s="1"/>
  <c r="Z67" i="1" s="1"/>
  <c r="F67" i="1"/>
  <c r="E67" i="1"/>
  <c r="AK66" i="1"/>
  <c r="AJ66" i="1"/>
  <c r="AI66" i="1"/>
  <c r="AH66" i="1"/>
  <c r="AG66" i="1"/>
  <c r="AF66" i="1"/>
  <c r="AE66" i="1"/>
  <c r="AD66" i="1"/>
  <c r="AC66" i="1"/>
  <c r="AB66" i="1"/>
  <c r="AA66" i="1"/>
  <c r="V66" i="1"/>
  <c r="U66" i="1"/>
  <c r="T66" i="1"/>
  <c r="W66" i="1" s="1"/>
  <c r="X66" i="1" s="1"/>
  <c r="Y66" i="1" s="1"/>
  <c r="Q66" i="1"/>
  <c r="R66" i="1" s="1"/>
  <c r="S66" i="1" s="1"/>
  <c r="L66" i="1"/>
  <c r="M66" i="1" s="1"/>
  <c r="N66" i="1" s="1"/>
  <c r="I66" i="1"/>
  <c r="J66" i="1" s="1"/>
  <c r="K66" i="1" s="1"/>
  <c r="H66" i="1"/>
  <c r="G66" i="1"/>
  <c r="F66" i="1"/>
  <c r="E66" i="1"/>
  <c r="AK65" i="1"/>
  <c r="AJ65" i="1"/>
  <c r="AI65" i="1"/>
  <c r="AH65" i="1"/>
  <c r="AG65" i="1"/>
  <c r="AF65" i="1"/>
  <c r="AE65" i="1"/>
  <c r="AD65" i="1"/>
  <c r="AC65" i="1"/>
  <c r="AB65" i="1"/>
  <c r="AA65" i="1"/>
  <c r="V65" i="1"/>
  <c r="U65" i="1"/>
  <c r="T65" i="1"/>
  <c r="W65" i="1" s="1"/>
  <c r="X65" i="1" s="1"/>
  <c r="Y65" i="1" s="1"/>
  <c r="Q65" i="1"/>
  <c r="R65" i="1" s="1"/>
  <c r="S65" i="1" s="1"/>
  <c r="M65" i="1"/>
  <c r="N65" i="1" s="1"/>
  <c r="L65" i="1"/>
  <c r="I65" i="1"/>
  <c r="J65" i="1" s="1"/>
  <c r="K65" i="1" s="1"/>
  <c r="F65" i="1"/>
  <c r="G65" i="1" s="1"/>
  <c r="H65" i="1" s="1"/>
  <c r="O65" i="1" s="1"/>
  <c r="P65" i="1" s="1"/>
  <c r="Z65" i="1" s="1"/>
  <c r="E65" i="1"/>
  <c r="AK64" i="1"/>
  <c r="AJ64" i="1"/>
  <c r="AI64" i="1"/>
  <c r="AH64" i="1"/>
  <c r="AG64" i="1"/>
  <c r="AF64" i="1"/>
  <c r="AE64" i="1"/>
  <c r="AD64" i="1"/>
  <c r="AC64" i="1"/>
  <c r="AB64" i="1"/>
  <c r="AA64" i="1"/>
  <c r="V64" i="1"/>
  <c r="W64" i="1" s="1"/>
  <c r="X64" i="1" s="1"/>
  <c r="Y64" i="1" s="1"/>
  <c r="U64" i="1"/>
  <c r="T64" i="1"/>
  <c r="R64" i="1"/>
  <c r="S64" i="1" s="1"/>
  <c r="Q64" i="1"/>
  <c r="N64" i="1"/>
  <c r="M64" i="1"/>
  <c r="L64" i="1"/>
  <c r="J64" i="1"/>
  <c r="K64" i="1" s="1"/>
  <c r="I64" i="1"/>
  <c r="F64" i="1"/>
  <c r="G64" i="1" s="1"/>
  <c r="H64" i="1" s="1"/>
  <c r="E64" i="1"/>
  <c r="AK63" i="1"/>
  <c r="AJ63" i="1"/>
  <c r="AI63" i="1"/>
  <c r="AH63" i="1"/>
  <c r="AG63" i="1"/>
  <c r="AF63" i="1"/>
  <c r="AE63" i="1"/>
  <c r="AD63" i="1"/>
  <c r="AC63" i="1"/>
  <c r="Y63" i="1"/>
  <c r="X63" i="1"/>
  <c r="W63" i="1"/>
  <c r="R63" i="1"/>
  <c r="S63" i="1" s="1"/>
  <c r="M63" i="1"/>
  <c r="N63" i="1" s="1"/>
  <c r="L63" i="1"/>
  <c r="I63" i="1"/>
  <c r="J63" i="1" s="1"/>
  <c r="K63" i="1" s="1"/>
  <c r="H63" i="1"/>
  <c r="F63" i="1"/>
  <c r="E63" i="1"/>
  <c r="AK62" i="1"/>
  <c r="AJ62" i="1"/>
  <c r="AI62" i="1"/>
  <c r="AH62" i="1"/>
  <c r="AG62" i="1"/>
  <c r="AF62" i="1"/>
  <c r="AE62" i="1"/>
  <c r="AD62" i="1"/>
  <c r="AC62" i="1"/>
  <c r="AB62" i="1"/>
  <c r="AA62" i="1"/>
  <c r="V62" i="1"/>
  <c r="U62" i="1"/>
  <c r="T62" i="1"/>
  <c r="W62" i="1" s="1"/>
  <c r="X62" i="1" s="1"/>
  <c r="Y62" i="1" s="1"/>
  <c r="Q62" i="1"/>
  <c r="R62" i="1" s="1"/>
  <c r="S62" i="1" s="1"/>
  <c r="M62" i="1"/>
  <c r="N62" i="1" s="1"/>
  <c r="L62" i="1"/>
  <c r="I62" i="1"/>
  <c r="J62" i="1" s="1"/>
  <c r="K62" i="1" s="1"/>
  <c r="F62" i="1"/>
  <c r="G62" i="1" s="1"/>
  <c r="H62" i="1" s="1"/>
  <c r="O62" i="1" s="1"/>
  <c r="P62" i="1" s="1"/>
  <c r="Z62" i="1" s="1"/>
  <c r="E62" i="1"/>
  <c r="AK61" i="1"/>
  <c r="AJ61" i="1"/>
  <c r="AI61" i="1"/>
  <c r="AH61" i="1"/>
  <c r="AG61" i="1"/>
  <c r="AF61" i="1"/>
  <c r="AE61" i="1"/>
  <c r="AD61" i="1"/>
  <c r="AC61" i="1"/>
  <c r="AB61" i="1"/>
  <c r="AA61" i="1"/>
  <c r="V61" i="1"/>
  <c r="U61" i="1"/>
  <c r="W61" i="1" s="1"/>
  <c r="X61" i="1" s="1"/>
  <c r="Y61" i="1" s="1"/>
  <c r="T61" i="1"/>
  <c r="R61" i="1"/>
  <c r="S61" i="1" s="1"/>
  <c r="Q61" i="1"/>
  <c r="N61" i="1"/>
  <c r="M61" i="1"/>
  <c r="L61" i="1"/>
  <c r="J61" i="1"/>
  <c r="K61" i="1" s="1"/>
  <c r="I61" i="1"/>
  <c r="F61" i="1"/>
  <c r="G61" i="1" s="1"/>
  <c r="H61" i="1" s="1"/>
  <c r="O61" i="1" s="1"/>
  <c r="P61" i="1" s="1"/>
  <c r="E61" i="1"/>
  <c r="AK60" i="1"/>
  <c r="AJ60" i="1"/>
  <c r="AI60" i="1"/>
  <c r="AH60" i="1"/>
  <c r="AG60" i="1"/>
  <c r="AF60" i="1"/>
  <c r="AE60" i="1"/>
  <c r="AD60" i="1"/>
  <c r="AC60" i="1"/>
  <c r="AB60" i="1"/>
  <c r="AA60" i="1"/>
  <c r="W60" i="1"/>
  <c r="X60" i="1" s="1"/>
  <c r="Y60" i="1" s="1"/>
  <c r="V60" i="1"/>
  <c r="U60" i="1"/>
  <c r="T60" i="1"/>
  <c r="S60" i="1"/>
  <c r="R60" i="1"/>
  <c r="Q60" i="1"/>
  <c r="L60" i="1"/>
  <c r="M60" i="1" s="1"/>
  <c r="N60" i="1" s="1"/>
  <c r="K60" i="1"/>
  <c r="J60" i="1"/>
  <c r="I60" i="1"/>
  <c r="G60" i="1"/>
  <c r="H60" i="1" s="1"/>
  <c r="O60" i="1" s="1"/>
  <c r="P60" i="1" s="1"/>
  <c r="F60" i="1"/>
  <c r="E60" i="1"/>
  <c r="AK59" i="1"/>
  <c r="AJ59" i="1"/>
  <c r="AI59" i="1"/>
  <c r="AH59" i="1"/>
  <c r="AG59" i="1"/>
  <c r="AF59" i="1"/>
  <c r="AE59" i="1"/>
  <c r="AD59" i="1"/>
  <c r="AC59" i="1"/>
  <c r="AB59" i="1"/>
  <c r="AA59" i="1"/>
  <c r="V59" i="1"/>
  <c r="U59" i="1"/>
  <c r="T59" i="1"/>
  <c r="W59" i="1" s="1"/>
  <c r="X59" i="1" s="1"/>
  <c r="Y59" i="1" s="1"/>
  <c r="Q59" i="1"/>
  <c r="R59" i="1" s="1"/>
  <c r="S59" i="1" s="1"/>
  <c r="L59" i="1"/>
  <c r="M59" i="1" s="1"/>
  <c r="N59" i="1" s="1"/>
  <c r="I59" i="1"/>
  <c r="J59" i="1" s="1"/>
  <c r="K59" i="1" s="1"/>
  <c r="H59" i="1"/>
  <c r="G59" i="1"/>
  <c r="F59" i="1"/>
  <c r="E59" i="1"/>
  <c r="AK58" i="1"/>
  <c r="AJ58" i="1"/>
  <c r="AI58" i="1"/>
  <c r="AH58" i="1"/>
  <c r="AG58" i="1"/>
  <c r="AF58" i="1"/>
  <c r="AE58" i="1"/>
  <c r="AD58" i="1"/>
  <c r="AC58" i="1"/>
  <c r="AB58" i="1"/>
  <c r="AA58" i="1"/>
  <c r="V58" i="1"/>
  <c r="U58" i="1"/>
  <c r="T58" i="1"/>
  <c r="W58" i="1" s="1"/>
  <c r="X58" i="1" s="1"/>
  <c r="Y58" i="1" s="1"/>
  <c r="Q58" i="1"/>
  <c r="R58" i="1" s="1"/>
  <c r="S58" i="1" s="1"/>
  <c r="M58" i="1"/>
  <c r="N58" i="1" s="1"/>
  <c r="L58" i="1"/>
  <c r="I58" i="1"/>
  <c r="J58" i="1" s="1"/>
  <c r="K58" i="1" s="1"/>
  <c r="F58" i="1"/>
  <c r="G58" i="1" s="1"/>
  <c r="H58" i="1" s="1"/>
  <c r="E58" i="1"/>
  <c r="AK57" i="1"/>
  <c r="AJ57" i="1"/>
  <c r="AI57" i="1"/>
  <c r="AH57" i="1"/>
  <c r="AG57" i="1"/>
  <c r="AF57" i="1"/>
  <c r="AE57" i="1"/>
  <c r="AD57" i="1"/>
  <c r="AC57" i="1"/>
  <c r="AB57" i="1"/>
  <c r="AA57" i="1"/>
  <c r="V57" i="1"/>
  <c r="U57" i="1"/>
  <c r="W57" i="1" s="1"/>
  <c r="X57" i="1" s="1"/>
  <c r="Y57" i="1" s="1"/>
  <c r="T57" i="1"/>
  <c r="R57" i="1"/>
  <c r="S57" i="1" s="1"/>
  <c r="Q57" i="1"/>
  <c r="N57" i="1"/>
  <c r="M57" i="1"/>
  <c r="L57" i="1"/>
  <c r="J57" i="1"/>
  <c r="K57" i="1" s="1"/>
  <c r="I57" i="1"/>
  <c r="F57" i="1"/>
  <c r="G57" i="1" s="1"/>
  <c r="H57" i="1" s="1"/>
  <c r="E57" i="1"/>
  <c r="AK56" i="1"/>
  <c r="AJ56" i="1"/>
  <c r="AI56" i="1"/>
  <c r="AH56" i="1"/>
  <c r="AG56" i="1"/>
  <c r="AF56" i="1"/>
  <c r="AE56" i="1"/>
  <c r="AD56" i="1"/>
  <c r="AC56" i="1"/>
  <c r="AB56" i="1"/>
  <c r="AA56" i="1"/>
  <c r="W56" i="1"/>
  <c r="X56" i="1" s="1"/>
  <c r="Y56" i="1" s="1"/>
  <c r="V56" i="1"/>
  <c r="U56" i="1"/>
  <c r="T56" i="1"/>
  <c r="S56" i="1"/>
  <c r="R56" i="1"/>
  <c r="Q56" i="1"/>
  <c r="L56" i="1"/>
  <c r="M56" i="1" s="1"/>
  <c r="N56" i="1" s="1"/>
  <c r="K56" i="1"/>
  <c r="J56" i="1"/>
  <c r="I56" i="1"/>
  <c r="G56" i="1"/>
  <c r="H56" i="1" s="1"/>
  <c r="O56" i="1" s="1"/>
  <c r="P56" i="1" s="1"/>
  <c r="Z56" i="1" s="1"/>
  <c r="F56" i="1"/>
  <c r="E56" i="1"/>
  <c r="AK55" i="1"/>
  <c r="AJ55" i="1"/>
  <c r="AI55" i="1"/>
  <c r="AH55" i="1"/>
  <c r="AG55" i="1"/>
  <c r="AF55" i="1"/>
  <c r="AE55" i="1"/>
  <c r="AD55" i="1"/>
  <c r="AC55" i="1"/>
  <c r="AB55" i="1"/>
  <c r="AA55" i="1"/>
  <c r="V55" i="1"/>
  <c r="U55" i="1"/>
  <c r="T55" i="1"/>
  <c r="W55" i="1" s="1"/>
  <c r="X55" i="1" s="1"/>
  <c r="Y55" i="1" s="1"/>
  <c r="Q55" i="1"/>
  <c r="R55" i="1" s="1"/>
  <c r="S55" i="1" s="1"/>
  <c r="L55" i="1"/>
  <c r="M55" i="1" s="1"/>
  <c r="N55" i="1" s="1"/>
  <c r="I55" i="1"/>
  <c r="J55" i="1" s="1"/>
  <c r="K55" i="1" s="1"/>
  <c r="H55" i="1"/>
  <c r="G55" i="1"/>
  <c r="F55" i="1"/>
  <c r="E55" i="1"/>
  <c r="AK54" i="1"/>
  <c r="AJ54" i="1"/>
  <c r="AI54" i="1"/>
  <c r="AH54" i="1"/>
  <c r="AG54" i="1"/>
  <c r="AF54" i="1"/>
  <c r="AE54" i="1"/>
  <c r="AD54" i="1"/>
  <c r="AC54" i="1"/>
  <c r="AB54" i="1"/>
  <c r="AA54" i="1"/>
  <c r="V54" i="1"/>
  <c r="U54" i="1"/>
  <c r="T54" i="1"/>
  <c r="W54" i="1" s="1"/>
  <c r="X54" i="1" s="1"/>
  <c r="Y54" i="1" s="1"/>
  <c r="Q54" i="1"/>
  <c r="R54" i="1" s="1"/>
  <c r="S54" i="1" s="1"/>
  <c r="M54" i="1"/>
  <c r="N54" i="1" s="1"/>
  <c r="L54" i="1"/>
  <c r="I54" i="1"/>
  <c r="J54" i="1" s="1"/>
  <c r="K54" i="1" s="1"/>
  <c r="F54" i="1"/>
  <c r="G54" i="1" s="1"/>
  <c r="H54" i="1" s="1"/>
  <c r="O54" i="1" s="1"/>
  <c r="P54" i="1" s="1"/>
  <c r="Z54" i="1" s="1"/>
  <c r="E54" i="1"/>
  <c r="AK53" i="1"/>
  <c r="AJ53" i="1"/>
  <c r="AI53" i="1"/>
  <c r="AH53" i="1"/>
  <c r="AG53" i="1"/>
  <c r="AF53" i="1"/>
  <c r="AE53" i="1"/>
  <c r="AD53" i="1"/>
  <c r="AC53" i="1"/>
  <c r="AB53" i="1"/>
  <c r="AA53" i="1"/>
  <c r="V53" i="1"/>
  <c r="W53" i="1" s="1"/>
  <c r="X53" i="1" s="1"/>
  <c r="Y53" i="1" s="1"/>
  <c r="U53" i="1"/>
  <c r="T53" i="1"/>
  <c r="R53" i="1"/>
  <c r="S53" i="1" s="1"/>
  <c r="Q53" i="1"/>
  <c r="N53" i="1"/>
  <c r="M53" i="1"/>
  <c r="L53" i="1"/>
  <c r="J53" i="1"/>
  <c r="K53" i="1" s="1"/>
  <c r="I53" i="1"/>
  <c r="F53" i="1"/>
  <c r="G53" i="1" s="1"/>
  <c r="H53" i="1" s="1"/>
  <c r="E53" i="1"/>
  <c r="AK52" i="1"/>
  <c r="AJ52" i="1"/>
  <c r="AI52" i="1"/>
  <c r="AH52" i="1"/>
  <c r="AG52" i="1"/>
  <c r="AF52" i="1"/>
  <c r="AE52" i="1"/>
  <c r="AD52" i="1"/>
  <c r="AC52" i="1"/>
  <c r="AB52" i="1"/>
  <c r="AA52" i="1"/>
  <c r="W52" i="1"/>
  <c r="X52" i="1" s="1"/>
  <c r="Y52" i="1" s="1"/>
  <c r="V52" i="1"/>
  <c r="U52" i="1"/>
  <c r="T52" i="1"/>
  <c r="S52" i="1"/>
  <c r="R52" i="1"/>
  <c r="Q52" i="1"/>
  <c r="L52" i="1"/>
  <c r="M52" i="1" s="1"/>
  <c r="N52" i="1" s="1"/>
  <c r="K52" i="1"/>
  <c r="J52" i="1"/>
  <c r="I52" i="1"/>
  <c r="G52" i="1"/>
  <c r="H52" i="1" s="1"/>
  <c r="O52" i="1" s="1"/>
  <c r="P52" i="1" s="1"/>
  <c r="F52" i="1"/>
  <c r="E52" i="1"/>
  <c r="AK51" i="1"/>
  <c r="AJ51" i="1"/>
  <c r="AI51" i="1"/>
  <c r="AH51" i="1"/>
  <c r="AG51" i="1"/>
  <c r="AF51" i="1"/>
  <c r="AE51" i="1"/>
  <c r="AD51" i="1"/>
  <c r="AC51" i="1"/>
  <c r="AB51" i="1"/>
  <c r="AA51" i="1"/>
  <c r="V51" i="1"/>
  <c r="U51" i="1"/>
  <c r="T51" i="1"/>
  <c r="W51" i="1" s="1"/>
  <c r="X51" i="1" s="1"/>
  <c r="Y51" i="1" s="1"/>
  <c r="Q51" i="1"/>
  <c r="R51" i="1" s="1"/>
  <c r="S51" i="1" s="1"/>
  <c r="L51" i="1"/>
  <c r="M51" i="1" s="1"/>
  <c r="N51" i="1" s="1"/>
  <c r="I51" i="1"/>
  <c r="J51" i="1" s="1"/>
  <c r="K51" i="1" s="1"/>
  <c r="H51" i="1"/>
  <c r="O51" i="1" s="1"/>
  <c r="P51" i="1" s="1"/>
  <c r="Z51" i="1" s="1"/>
  <c r="G51" i="1"/>
  <c r="F51" i="1"/>
  <c r="E51" i="1"/>
  <c r="AK50" i="1"/>
  <c r="AJ50" i="1"/>
  <c r="AI50" i="1"/>
  <c r="AH50" i="1"/>
  <c r="AG50" i="1"/>
  <c r="AF50" i="1"/>
  <c r="AE50" i="1"/>
  <c r="AD50" i="1"/>
  <c r="AC50" i="1"/>
  <c r="AB50" i="1"/>
  <c r="AA50" i="1"/>
  <c r="V50" i="1"/>
  <c r="U50" i="1"/>
  <c r="T50" i="1"/>
  <c r="W50" i="1" s="1"/>
  <c r="X50" i="1" s="1"/>
  <c r="Y50" i="1" s="1"/>
  <c r="Q50" i="1"/>
  <c r="R50" i="1" s="1"/>
  <c r="S50" i="1" s="1"/>
  <c r="M50" i="1"/>
  <c r="N50" i="1" s="1"/>
  <c r="L50" i="1"/>
  <c r="I50" i="1"/>
  <c r="J50" i="1" s="1"/>
  <c r="K50" i="1" s="1"/>
  <c r="F50" i="1"/>
  <c r="G50" i="1" s="1"/>
  <c r="H50" i="1" s="1"/>
  <c r="E50" i="1"/>
  <c r="AK49" i="1"/>
  <c r="AJ49" i="1"/>
  <c r="AI49" i="1"/>
  <c r="AH49" i="1"/>
  <c r="AG49" i="1"/>
  <c r="AF49" i="1"/>
  <c r="AE49" i="1"/>
  <c r="AD49" i="1"/>
  <c r="AC49" i="1"/>
  <c r="AB49" i="1"/>
  <c r="AA49" i="1"/>
  <c r="V49" i="1"/>
  <c r="W49" i="1" s="1"/>
  <c r="X49" i="1" s="1"/>
  <c r="Y49" i="1" s="1"/>
  <c r="U49" i="1"/>
  <c r="T49" i="1"/>
  <c r="R49" i="1"/>
  <c r="S49" i="1" s="1"/>
  <c r="Q49" i="1"/>
  <c r="N49" i="1"/>
  <c r="M49" i="1"/>
  <c r="L49" i="1"/>
  <c r="J49" i="1"/>
  <c r="K49" i="1" s="1"/>
  <c r="I49" i="1"/>
  <c r="F49" i="1"/>
  <c r="G49" i="1" s="1"/>
  <c r="H49" i="1" s="1"/>
  <c r="E49" i="1"/>
  <c r="AK48" i="1"/>
  <c r="AJ48" i="1"/>
  <c r="AI48" i="1"/>
  <c r="AH48" i="1"/>
  <c r="AG48" i="1"/>
  <c r="AF48" i="1"/>
  <c r="AE48" i="1"/>
  <c r="AD48" i="1"/>
  <c r="AC48" i="1"/>
  <c r="AB48" i="1"/>
  <c r="AA48" i="1"/>
  <c r="W48" i="1"/>
  <c r="X48" i="1" s="1"/>
  <c r="Y48" i="1" s="1"/>
  <c r="V48" i="1"/>
  <c r="U48" i="1"/>
  <c r="T48" i="1"/>
  <c r="S48" i="1"/>
  <c r="R48" i="1"/>
  <c r="Q48" i="1"/>
  <c r="L48" i="1"/>
  <c r="M48" i="1" s="1"/>
  <c r="N48" i="1" s="1"/>
  <c r="K48" i="1"/>
  <c r="J48" i="1"/>
  <c r="I48" i="1"/>
  <c r="G48" i="1"/>
  <c r="H48" i="1" s="1"/>
  <c r="O48" i="1" s="1"/>
  <c r="P48" i="1" s="1"/>
  <c r="Z48" i="1" s="1"/>
  <c r="F48" i="1"/>
  <c r="E48" i="1"/>
  <c r="AK47" i="1"/>
  <c r="AJ47" i="1"/>
  <c r="AI47" i="1"/>
  <c r="AH47" i="1"/>
  <c r="AG47" i="1"/>
  <c r="AF47" i="1"/>
  <c r="AE47" i="1"/>
  <c r="AD47" i="1"/>
  <c r="AC47" i="1"/>
  <c r="AB47" i="1"/>
  <c r="AA47" i="1"/>
  <c r="X47" i="1"/>
  <c r="Y47" i="1" s="1"/>
  <c r="V47" i="1"/>
  <c r="U47" i="1"/>
  <c r="T47" i="1"/>
  <c r="W47" i="1" s="1"/>
  <c r="Q47" i="1"/>
  <c r="R47" i="1" s="1"/>
  <c r="S47" i="1" s="1"/>
  <c r="L47" i="1"/>
  <c r="M47" i="1" s="1"/>
  <c r="N47" i="1" s="1"/>
  <c r="I47" i="1"/>
  <c r="J47" i="1" s="1"/>
  <c r="K47" i="1" s="1"/>
  <c r="H47" i="1"/>
  <c r="G47" i="1"/>
  <c r="F47" i="1"/>
  <c r="E47" i="1"/>
  <c r="AK46" i="1"/>
  <c r="AJ46" i="1"/>
  <c r="AI46" i="1"/>
  <c r="AH46" i="1"/>
  <c r="AG46" i="1"/>
  <c r="AF46" i="1"/>
  <c r="AE46" i="1"/>
  <c r="AD46" i="1"/>
  <c r="AC46" i="1"/>
  <c r="AB46" i="1"/>
  <c r="AA46" i="1"/>
  <c r="V46" i="1"/>
  <c r="U46" i="1"/>
  <c r="T46" i="1"/>
  <c r="W46" i="1" s="1"/>
  <c r="X46" i="1" s="1"/>
  <c r="Y46" i="1" s="1"/>
  <c r="Q46" i="1"/>
  <c r="R46" i="1" s="1"/>
  <c r="S46" i="1" s="1"/>
  <c r="M46" i="1"/>
  <c r="N46" i="1" s="1"/>
  <c r="L46" i="1"/>
  <c r="I46" i="1"/>
  <c r="J46" i="1" s="1"/>
  <c r="K46" i="1" s="1"/>
  <c r="F46" i="1"/>
  <c r="G46" i="1" s="1"/>
  <c r="H46" i="1" s="1"/>
  <c r="E46" i="1"/>
  <c r="AK45" i="1"/>
  <c r="AJ45" i="1"/>
  <c r="AI45" i="1"/>
  <c r="AH45" i="1"/>
  <c r="AG45" i="1"/>
  <c r="AF45" i="1"/>
  <c r="AE45" i="1"/>
  <c r="AD45" i="1"/>
  <c r="AC45" i="1"/>
  <c r="AB45" i="1"/>
  <c r="AA45" i="1"/>
  <c r="V45" i="1"/>
  <c r="W45" i="1" s="1"/>
  <c r="X45" i="1" s="1"/>
  <c r="Y45" i="1" s="1"/>
  <c r="U45" i="1"/>
  <c r="T45" i="1"/>
  <c r="R45" i="1"/>
  <c r="S45" i="1" s="1"/>
  <c r="Q45" i="1"/>
  <c r="N45" i="1"/>
  <c r="M45" i="1"/>
  <c r="L45" i="1"/>
  <c r="J45" i="1"/>
  <c r="K45" i="1" s="1"/>
  <c r="I45" i="1"/>
  <c r="F45" i="1"/>
  <c r="G45" i="1" s="1"/>
  <c r="H45" i="1" s="1"/>
  <c r="E45" i="1"/>
  <c r="AK44" i="1"/>
  <c r="AJ44" i="1"/>
  <c r="AI44" i="1"/>
  <c r="AH44" i="1"/>
  <c r="AG44" i="1"/>
  <c r="AF44" i="1"/>
  <c r="AE44" i="1"/>
  <c r="AD44" i="1"/>
  <c r="AC44" i="1"/>
  <c r="AB44" i="1"/>
  <c r="AA44" i="1"/>
  <c r="W44" i="1"/>
  <c r="X44" i="1" s="1"/>
  <c r="Y44" i="1" s="1"/>
  <c r="V44" i="1"/>
  <c r="U44" i="1"/>
  <c r="T44" i="1"/>
  <c r="S44" i="1"/>
  <c r="R44" i="1"/>
  <c r="Q44" i="1"/>
  <c r="L44" i="1"/>
  <c r="M44" i="1" s="1"/>
  <c r="N44" i="1" s="1"/>
  <c r="K44" i="1"/>
  <c r="J44" i="1"/>
  <c r="I44" i="1"/>
  <c r="G44" i="1"/>
  <c r="H44" i="1" s="1"/>
  <c r="O44" i="1" s="1"/>
  <c r="P44" i="1" s="1"/>
  <c r="Z44" i="1" s="1"/>
  <c r="F44" i="1"/>
  <c r="E44" i="1"/>
  <c r="AK43" i="1"/>
  <c r="AJ43" i="1"/>
  <c r="AI43" i="1"/>
  <c r="AH43" i="1"/>
  <c r="AG43" i="1"/>
  <c r="AF43" i="1"/>
  <c r="AE43" i="1"/>
  <c r="AD43" i="1"/>
  <c r="AC43" i="1"/>
  <c r="AB43" i="1"/>
  <c r="AA43" i="1"/>
  <c r="X43" i="1"/>
  <c r="Y43" i="1" s="1"/>
  <c r="V43" i="1"/>
  <c r="U43" i="1"/>
  <c r="T43" i="1"/>
  <c r="W43" i="1" s="1"/>
  <c r="Q43" i="1"/>
  <c r="R43" i="1" s="1"/>
  <c r="S43" i="1" s="1"/>
  <c r="L43" i="1"/>
  <c r="M43" i="1" s="1"/>
  <c r="N43" i="1" s="1"/>
  <c r="I43" i="1"/>
  <c r="J43" i="1" s="1"/>
  <c r="K43" i="1" s="1"/>
  <c r="H43" i="1"/>
  <c r="O43" i="1" s="1"/>
  <c r="P43" i="1" s="1"/>
  <c r="Z43" i="1" s="1"/>
  <c r="G43" i="1"/>
  <c r="F43" i="1"/>
  <c r="E43" i="1"/>
  <c r="AK42" i="1"/>
  <c r="AJ42" i="1"/>
  <c r="AI42" i="1"/>
  <c r="AH42" i="1"/>
  <c r="AG42" i="1"/>
  <c r="AF42" i="1"/>
  <c r="AE42" i="1"/>
  <c r="AD42" i="1"/>
  <c r="AC42" i="1"/>
  <c r="AB42" i="1"/>
  <c r="AA42" i="1"/>
  <c r="V42" i="1"/>
  <c r="U42" i="1"/>
  <c r="T42" i="1"/>
  <c r="W42" i="1" s="1"/>
  <c r="X42" i="1" s="1"/>
  <c r="Y42" i="1" s="1"/>
  <c r="Q42" i="1"/>
  <c r="R42" i="1" s="1"/>
  <c r="S42" i="1" s="1"/>
  <c r="M42" i="1"/>
  <c r="N42" i="1" s="1"/>
  <c r="L42" i="1"/>
  <c r="I42" i="1"/>
  <c r="J42" i="1" s="1"/>
  <c r="K42" i="1" s="1"/>
  <c r="F42" i="1"/>
  <c r="G42" i="1" s="1"/>
  <c r="H42" i="1" s="1"/>
  <c r="E42" i="1"/>
  <c r="AK41" i="1"/>
  <c r="AJ41" i="1"/>
  <c r="AI41" i="1"/>
  <c r="AH41" i="1"/>
  <c r="AG41" i="1"/>
  <c r="AF41" i="1"/>
  <c r="AE41" i="1"/>
  <c r="AD41" i="1"/>
  <c r="AC41" i="1"/>
  <c r="AB41" i="1"/>
  <c r="AA41" i="1"/>
  <c r="V41" i="1"/>
  <c r="W41" i="1" s="1"/>
  <c r="X41" i="1" s="1"/>
  <c r="Y41" i="1" s="1"/>
  <c r="U41" i="1"/>
  <c r="T41" i="1"/>
  <c r="R41" i="1"/>
  <c r="S41" i="1" s="1"/>
  <c r="Q41" i="1"/>
  <c r="N41" i="1"/>
  <c r="M41" i="1"/>
  <c r="L41" i="1"/>
  <c r="J41" i="1"/>
  <c r="K41" i="1" s="1"/>
  <c r="I41" i="1"/>
  <c r="F41" i="1"/>
  <c r="G41" i="1" s="1"/>
  <c r="H41" i="1" s="1"/>
  <c r="E41" i="1"/>
  <c r="AK40" i="1"/>
  <c r="AJ40" i="1"/>
  <c r="AI40" i="1"/>
  <c r="AH40" i="1"/>
  <c r="AG40" i="1"/>
  <c r="AF40" i="1"/>
  <c r="AE40" i="1"/>
  <c r="AD40" i="1"/>
  <c r="AC40" i="1"/>
  <c r="AB40" i="1"/>
  <c r="AA40" i="1"/>
  <c r="W40" i="1"/>
  <c r="X40" i="1" s="1"/>
  <c r="Y40" i="1" s="1"/>
  <c r="V40" i="1"/>
  <c r="U40" i="1"/>
  <c r="T40" i="1"/>
  <c r="S40" i="1"/>
  <c r="R40" i="1"/>
  <c r="Q40" i="1"/>
  <c r="L40" i="1"/>
  <c r="M40" i="1" s="1"/>
  <c r="N40" i="1" s="1"/>
  <c r="K40" i="1"/>
  <c r="J40" i="1"/>
  <c r="I40" i="1"/>
  <c r="G40" i="1"/>
  <c r="H40" i="1" s="1"/>
  <c r="O40" i="1" s="1"/>
  <c r="P40" i="1" s="1"/>
  <c r="Z40" i="1" s="1"/>
  <c r="F40" i="1"/>
  <c r="E40" i="1"/>
  <c r="AK39" i="1"/>
  <c r="AJ39" i="1"/>
  <c r="AI39" i="1"/>
  <c r="AH39" i="1"/>
  <c r="AG39" i="1"/>
  <c r="AF39" i="1"/>
  <c r="AE39" i="1"/>
  <c r="AD39" i="1"/>
  <c r="AC39" i="1"/>
  <c r="AB39" i="1"/>
  <c r="AA39" i="1"/>
  <c r="X39" i="1"/>
  <c r="Y39" i="1" s="1"/>
  <c r="V39" i="1"/>
  <c r="U39" i="1"/>
  <c r="T39" i="1"/>
  <c r="W39" i="1" s="1"/>
  <c r="Q39" i="1"/>
  <c r="R39" i="1" s="1"/>
  <c r="S39" i="1" s="1"/>
  <c r="L39" i="1"/>
  <c r="M39" i="1" s="1"/>
  <c r="N39" i="1" s="1"/>
  <c r="I39" i="1"/>
  <c r="J39" i="1" s="1"/>
  <c r="K39" i="1" s="1"/>
  <c r="H39" i="1"/>
  <c r="G39" i="1"/>
  <c r="F39" i="1"/>
  <c r="E39" i="1"/>
  <c r="AK38" i="1"/>
  <c r="AJ38" i="1"/>
  <c r="AI38" i="1"/>
  <c r="AH38" i="1"/>
  <c r="AG38" i="1"/>
  <c r="AF38" i="1"/>
  <c r="AE38" i="1"/>
  <c r="AD38" i="1"/>
  <c r="AC38" i="1"/>
  <c r="AB38" i="1"/>
  <c r="AA38" i="1"/>
  <c r="V38" i="1"/>
  <c r="U38" i="1"/>
  <c r="T38" i="1"/>
  <c r="W38" i="1" s="1"/>
  <c r="X38" i="1" s="1"/>
  <c r="Y38" i="1" s="1"/>
  <c r="Q38" i="1"/>
  <c r="R38" i="1" s="1"/>
  <c r="S38" i="1" s="1"/>
  <c r="M38" i="1"/>
  <c r="N38" i="1" s="1"/>
  <c r="L38" i="1"/>
  <c r="I38" i="1"/>
  <c r="J38" i="1" s="1"/>
  <c r="K38" i="1" s="1"/>
  <c r="F38" i="1"/>
  <c r="G38" i="1" s="1"/>
  <c r="H38" i="1" s="1"/>
  <c r="E38" i="1"/>
  <c r="AK37" i="1"/>
  <c r="AJ37" i="1"/>
  <c r="AI37" i="1"/>
  <c r="AH37" i="1"/>
  <c r="AG37" i="1"/>
  <c r="AF37" i="1"/>
  <c r="AE37" i="1"/>
  <c r="AD37" i="1"/>
  <c r="AC37" i="1"/>
  <c r="AB37" i="1"/>
  <c r="AA37" i="1"/>
  <c r="V37" i="1"/>
  <c r="W37" i="1" s="1"/>
  <c r="X37" i="1" s="1"/>
  <c r="Y37" i="1" s="1"/>
  <c r="U37" i="1"/>
  <c r="T37" i="1"/>
  <c r="R37" i="1"/>
  <c r="S37" i="1" s="1"/>
  <c r="Q37" i="1"/>
  <c r="N37" i="1"/>
  <c r="M37" i="1"/>
  <c r="L37" i="1"/>
  <c r="J37" i="1"/>
  <c r="K37" i="1" s="1"/>
  <c r="I37" i="1"/>
  <c r="F37" i="1"/>
  <c r="G37" i="1" s="1"/>
  <c r="H37" i="1" s="1"/>
  <c r="E37" i="1"/>
  <c r="AK36" i="1"/>
  <c r="AJ36" i="1"/>
  <c r="AI36" i="1"/>
  <c r="AH36" i="1"/>
  <c r="AG36" i="1"/>
  <c r="AF36" i="1"/>
  <c r="AE36" i="1"/>
  <c r="AD36" i="1"/>
  <c r="AC36" i="1"/>
  <c r="AB36" i="1"/>
  <c r="AA36" i="1"/>
  <c r="W36" i="1"/>
  <c r="X36" i="1" s="1"/>
  <c r="Y36" i="1" s="1"/>
  <c r="V36" i="1"/>
  <c r="U36" i="1"/>
  <c r="T36" i="1"/>
  <c r="S36" i="1"/>
  <c r="R36" i="1"/>
  <c r="Q36" i="1"/>
  <c r="L36" i="1"/>
  <c r="M36" i="1" s="1"/>
  <c r="N36" i="1" s="1"/>
  <c r="K36" i="1"/>
  <c r="J36" i="1"/>
  <c r="I36" i="1"/>
  <c r="G36" i="1"/>
  <c r="H36" i="1" s="1"/>
  <c r="O36" i="1" s="1"/>
  <c r="P36" i="1" s="1"/>
  <c r="Z36" i="1" s="1"/>
  <c r="F36" i="1"/>
  <c r="E36" i="1"/>
  <c r="AK35" i="1"/>
  <c r="AJ35" i="1"/>
  <c r="AI35" i="1"/>
  <c r="AH35" i="1"/>
  <c r="AG35" i="1"/>
  <c r="AF35" i="1"/>
  <c r="AE35" i="1"/>
  <c r="AD35" i="1"/>
  <c r="AC35" i="1"/>
  <c r="AB35" i="1"/>
  <c r="AA35" i="1"/>
  <c r="X35" i="1"/>
  <c r="Y35" i="1" s="1"/>
  <c r="V35" i="1"/>
  <c r="U35" i="1"/>
  <c r="T35" i="1"/>
  <c r="W35" i="1" s="1"/>
  <c r="Q35" i="1"/>
  <c r="R35" i="1" s="1"/>
  <c r="S35" i="1" s="1"/>
  <c r="L35" i="1"/>
  <c r="M35" i="1" s="1"/>
  <c r="N35" i="1" s="1"/>
  <c r="I35" i="1"/>
  <c r="J35" i="1" s="1"/>
  <c r="K35" i="1" s="1"/>
  <c r="H35" i="1"/>
  <c r="O35" i="1" s="1"/>
  <c r="P35" i="1" s="1"/>
  <c r="Z35" i="1" s="1"/>
  <c r="G35" i="1"/>
  <c r="F35" i="1"/>
  <c r="E35" i="1"/>
  <c r="AK34" i="1"/>
  <c r="AJ34" i="1"/>
  <c r="AI34" i="1"/>
  <c r="AH34" i="1"/>
  <c r="AG34" i="1"/>
  <c r="AF34" i="1"/>
  <c r="AE34" i="1"/>
  <c r="AD34" i="1"/>
  <c r="AC34" i="1"/>
  <c r="AB34" i="1"/>
  <c r="AA34" i="1"/>
  <c r="V34" i="1"/>
  <c r="U34" i="1"/>
  <c r="T34" i="1"/>
  <c r="W34" i="1" s="1"/>
  <c r="X34" i="1" s="1"/>
  <c r="Y34" i="1" s="1"/>
  <c r="Q34" i="1"/>
  <c r="R34" i="1" s="1"/>
  <c r="S34" i="1" s="1"/>
  <c r="M34" i="1"/>
  <c r="N34" i="1" s="1"/>
  <c r="L34" i="1"/>
  <c r="I34" i="1"/>
  <c r="J34" i="1" s="1"/>
  <c r="K34" i="1" s="1"/>
  <c r="F34" i="1"/>
  <c r="G34" i="1" s="1"/>
  <c r="H34" i="1" s="1"/>
  <c r="E34" i="1"/>
  <c r="AK33" i="1"/>
  <c r="AJ33" i="1"/>
  <c r="AI33" i="1"/>
  <c r="AH33" i="1"/>
  <c r="AG33" i="1"/>
  <c r="AF33" i="1"/>
  <c r="AE33" i="1"/>
  <c r="AD33" i="1"/>
  <c r="AC33" i="1"/>
  <c r="AB33" i="1"/>
  <c r="AA33" i="1"/>
  <c r="V33" i="1"/>
  <c r="W33" i="1" s="1"/>
  <c r="X33" i="1" s="1"/>
  <c r="Y33" i="1" s="1"/>
  <c r="U33" i="1"/>
  <c r="T33" i="1"/>
  <c r="R33" i="1"/>
  <c r="S33" i="1" s="1"/>
  <c r="Q33" i="1"/>
  <c r="N33" i="1"/>
  <c r="M33" i="1"/>
  <c r="L33" i="1"/>
  <c r="J33" i="1"/>
  <c r="K33" i="1" s="1"/>
  <c r="I33" i="1"/>
  <c r="F33" i="1"/>
  <c r="G33" i="1" s="1"/>
  <c r="H33" i="1" s="1"/>
  <c r="E33" i="1"/>
  <c r="AK32" i="1"/>
  <c r="AJ32" i="1"/>
  <c r="AI32" i="1"/>
  <c r="AH32" i="1"/>
  <c r="AG32" i="1"/>
  <c r="AF32" i="1"/>
  <c r="AE32" i="1"/>
  <c r="AD32" i="1"/>
  <c r="AC32" i="1"/>
  <c r="AB32" i="1"/>
  <c r="AA32" i="1"/>
  <c r="W32" i="1"/>
  <c r="X32" i="1" s="1"/>
  <c r="Y32" i="1" s="1"/>
  <c r="V32" i="1"/>
  <c r="U32" i="1"/>
  <c r="T32" i="1"/>
  <c r="S32" i="1"/>
  <c r="R32" i="1"/>
  <c r="Q32" i="1"/>
  <c r="L32" i="1"/>
  <c r="M32" i="1" s="1"/>
  <c r="N32" i="1" s="1"/>
  <c r="K32" i="1"/>
  <c r="J32" i="1"/>
  <c r="I32" i="1"/>
  <c r="G32" i="1"/>
  <c r="H32" i="1" s="1"/>
  <c r="O32" i="1" s="1"/>
  <c r="P32" i="1" s="1"/>
  <c r="Z32" i="1" s="1"/>
  <c r="F32" i="1"/>
  <c r="E32" i="1"/>
  <c r="AK31" i="1"/>
  <c r="AJ31" i="1"/>
  <c r="AI31" i="1"/>
  <c r="AH31" i="1"/>
  <c r="AG31" i="1"/>
  <c r="AF31" i="1"/>
  <c r="AE31" i="1"/>
  <c r="AD31" i="1"/>
  <c r="AC31" i="1"/>
  <c r="AB31" i="1"/>
  <c r="AA31" i="1"/>
  <c r="X31" i="1"/>
  <c r="Y31" i="1" s="1"/>
  <c r="V31" i="1"/>
  <c r="U31" i="1"/>
  <c r="T31" i="1"/>
  <c r="W31" i="1" s="1"/>
  <c r="Q31" i="1"/>
  <c r="R31" i="1" s="1"/>
  <c r="S31" i="1" s="1"/>
  <c r="L31" i="1"/>
  <c r="M31" i="1" s="1"/>
  <c r="N31" i="1" s="1"/>
  <c r="I31" i="1"/>
  <c r="J31" i="1" s="1"/>
  <c r="K31" i="1" s="1"/>
  <c r="H31" i="1"/>
  <c r="G31" i="1"/>
  <c r="F31" i="1"/>
  <c r="E31" i="1"/>
  <c r="AK30" i="1"/>
  <c r="AJ30" i="1"/>
  <c r="AI30" i="1"/>
  <c r="AH30" i="1"/>
  <c r="AG30" i="1"/>
  <c r="AF30" i="1"/>
  <c r="AE30" i="1"/>
  <c r="AD30" i="1"/>
  <c r="AC30" i="1"/>
  <c r="AB30" i="1"/>
  <c r="AA30" i="1"/>
  <c r="V30" i="1"/>
  <c r="U30" i="1"/>
  <c r="T30" i="1"/>
  <c r="W30" i="1" s="1"/>
  <c r="X30" i="1" s="1"/>
  <c r="Y30" i="1" s="1"/>
  <c r="Q30" i="1"/>
  <c r="R30" i="1" s="1"/>
  <c r="S30" i="1" s="1"/>
  <c r="M30" i="1"/>
  <c r="N30" i="1" s="1"/>
  <c r="L30" i="1"/>
  <c r="I30" i="1"/>
  <c r="J30" i="1" s="1"/>
  <c r="K30" i="1" s="1"/>
  <c r="F30" i="1"/>
  <c r="G30" i="1" s="1"/>
  <c r="H30" i="1" s="1"/>
  <c r="E30" i="1"/>
  <c r="AK29" i="1"/>
  <c r="AJ29" i="1"/>
  <c r="AI29" i="1"/>
  <c r="AH29" i="1"/>
  <c r="AG29" i="1"/>
  <c r="AF29" i="1"/>
  <c r="AE29" i="1"/>
  <c r="AD29" i="1"/>
  <c r="AC29" i="1"/>
  <c r="AB29" i="1"/>
  <c r="AA29" i="1"/>
  <c r="V29" i="1"/>
  <c r="W29" i="1" s="1"/>
  <c r="X29" i="1" s="1"/>
  <c r="Y29" i="1" s="1"/>
  <c r="U29" i="1"/>
  <c r="T29" i="1"/>
  <c r="R29" i="1"/>
  <c r="S29" i="1" s="1"/>
  <c r="Q29" i="1"/>
  <c r="N29" i="1"/>
  <c r="M29" i="1"/>
  <c r="L29" i="1"/>
  <c r="J29" i="1"/>
  <c r="K29" i="1" s="1"/>
  <c r="I29" i="1"/>
  <c r="F29" i="1"/>
  <c r="G29" i="1" s="1"/>
  <c r="H29" i="1" s="1"/>
  <c r="E29" i="1"/>
  <c r="AK28" i="1"/>
  <c r="AJ28" i="1"/>
  <c r="AI28" i="1"/>
  <c r="AH28" i="1"/>
  <c r="AG28" i="1"/>
  <c r="AF28" i="1"/>
  <c r="AE28" i="1"/>
  <c r="AD28" i="1"/>
  <c r="AC28" i="1"/>
  <c r="AB28" i="1"/>
  <c r="AA28" i="1"/>
  <c r="W28" i="1"/>
  <c r="X28" i="1" s="1"/>
  <c r="Y28" i="1" s="1"/>
  <c r="V28" i="1"/>
  <c r="U28" i="1"/>
  <c r="T28" i="1"/>
  <c r="S28" i="1"/>
  <c r="R28" i="1"/>
  <c r="Q28" i="1"/>
  <c r="L28" i="1"/>
  <c r="M28" i="1" s="1"/>
  <c r="N28" i="1" s="1"/>
  <c r="K28" i="1"/>
  <c r="J28" i="1"/>
  <c r="I28" i="1"/>
  <c r="G28" i="1"/>
  <c r="H28" i="1" s="1"/>
  <c r="O28" i="1" s="1"/>
  <c r="P28" i="1" s="1"/>
  <c r="Z28" i="1" s="1"/>
  <c r="F28" i="1"/>
  <c r="E28" i="1"/>
  <c r="AK27" i="1"/>
  <c r="AJ27" i="1"/>
  <c r="AI27" i="1"/>
  <c r="AH27" i="1"/>
  <c r="AG27" i="1"/>
  <c r="AF27" i="1"/>
  <c r="AE27" i="1"/>
  <c r="AD27" i="1"/>
  <c r="AC27" i="1"/>
  <c r="AB27" i="1"/>
  <c r="AA27" i="1"/>
  <c r="X27" i="1"/>
  <c r="Y27" i="1" s="1"/>
  <c r="V27" i="1"/>
  <c r="U27" i="1"/>
  <c r="T27" i="1"/>
  <c r="W27" i="1" s="1"/>
  <c r="Q27" i="1"/>
  <c r="R27" i="1" s="1"/>
  <c r="S27" i="1" s="1"/>
  <c r="L27" i="1"/>
  <c r="M27" i="1" s="1"/>
  <c r="N27" i="1" s="1"/>
  <c r="I27" i="1"/>
  <c r="J27" i="1" s="1"/>
  <c r="K27" i="1" s="1"/>
  <c r="H27" i="1"/>
  <c r="O27" i="1" s="1"/>
  <c r="P27" i="1" s="1"/>
  <c r="Z27" i="1" s="1"/>
  <c r="G27" i="1"/>
  <c r="F27" i="1"/>
  <c r="E27" i="1"/>
  <c r="AK26" i="1"/>
  <c r="AJ26" i="1"/>
  <c r="AI26" i="1"/>
  <c r="AH26" i="1"/>
  <c r="AG26" i="1"/>
  <c r="AF26" i="1"/>
  <c r="AE26" i="1"/>
  <c r="AD26" i="1"/>
  <c r="AC26" i="1"/>
  <c r="AB26" i="1"/>
  <c r="AA26" i="1"/>
  <c r="V26" i="1"/>
  <c r="U26" i="1"/>
  <c r="T26" i="1"/>
  <c r="W26" i="1" s="1"/>
  <c r="X26" i="1" s="1"/>
  <c r="Y26" i="1" s="1"/>
  <c r="Q26" i="1"/>
  <c r="R26" i="1" s="1"/>
  <c r="S26" i="1" s="1"/>
  <c r="M26" i="1"/>
  <c r="N26" i="1" s="1"/>
  <c r="L26" i="1"/>
  <c r="I26" i="1"/>
  <c r="J26" i="1" s="1"/>
  <c r="K26" i="1" s="1"/>
  <c r="F26" i="1"/>
  <c r="G26" i="1" s="1"/>
  <c r="H26" i="1" s="1"/>
  <c r="E26" i="1"/>
  <c r="AK25" i="1"/>
  <c r="AJ25" i="1"/>
  <c r="AI25" i="1"/>
  <c r="AH25" i="1"/>
  <c r="AG25" i="1"/>
  <c r="AF25" i="1"/>
  <c r="AE25" i="1"/>
  <c r="AD25" i="1"/>
  <c r="AC25" i="1"/>
  <c r="AB25" i="1"/>
  <c r="AA25" i="1"/>
  <c r="V25" i="1"/>
  <c r="W25" i="1" s="1"/>
  <c r="X25" i="1" s="1"/>
  <c r="Y25" i="1" s="1"/>
  <c r="U25" i="1"/>
  <c r="T25" i="1"/>
  <c r="R25" i="1"/>
  <c r="S25" i="1" s="1"/>
  <c r="Q25" i="1"/>
  <c r="N25" i="1"/>
  <c r="M25" i="1"/>
  <c r="L25" i="1"/>
  <c r="J25" i="1"/>
  <c r="K25" i="1" s="1"/>
  <c r="I25" i="1"/>
  <c r="F25" i="1"/>
  <c r="G25" i="1" s="1"/>
  <c r="H25" i="1" s="1"/>
  <c r="E25" i="1"/>
  <c r="AK24" i="1"/>
  <c r="AJ24" i="1"/>
  <c r="AI24" i="1"/>
  <c r="AH24" i="1"/>
  <c r="AG24" i="1"/>
  <c r="AF24" i="1"/>
  <c r="AE24" i="1"/>
  <c r="AD24" i="1"/>
  <c r="AC24" i="1"/>
  <c r="AB24" i="1"/>
  <c r="AA24" i="1"/>
  <c r="W24" i="1"/>
  <c r="X24" i="1" s="1"/>
  <c r="Y24" i="1" s="1"/>
  <c r="V24" i="1"/>
  <c r="U24" i="1"/>
  <c r="T24" i="1"/>
  <c r="S24" i="1"/>
  <c r="R24" i="1"/>
  <c r="Q24" i="1"/>
  <c r="L24" i="1"/>
  <c r="M24" i="1" s="1"/>
  <c r="N24" i="1" s="1"/>
  <c r="K24" i="1"/>
  <c r="J24" i="1"/>
  <c r="I24" i="1"/>
  <c r="G24" i="1"/>
  <c r="H24" i="1" s="1"/>
  <c r="O24" i="1" s="1"/>
  <c r="P24" i="1" s="1"/>
  <c r="Z24" i="1" s="1"/>
  <c r="F24" i="1"/>
  <c r="E24" i="1"/>
  <c r="AK23" i="1"/>
  <c r="AJ23" i="1"/>
  <c r="AI23" i="1"/>
  <c r="AH23" i="1"/>
  <c r="AG23" i="1"/>
  <c r="AF23" i="1"/>
  <c r="AE23" i="1"/>
  <c r="AD23" i="1"/>
  <c r="AC23" i="1"/>
  <c r="AB23" i="1"/>
  <c r="AA23" i="1"/>
  <c r="X23" i="1"/>
  <c r="Y23" i="1" s="1"/>
  <c r="V23" i="1"/>
  <c r="U23" i="1"/>
  <c r="T23" i="1"/>
  <c r="W23" i="1" s="1"/>
  <c r="Q23" i="1"/>
  <c r="R23" i="1" s="1"/>
  <c r="S23" i="1" s="1"/>
  <c r="L23" i="1"/>
  <c r="M23" i="1" s="1"/>
  <c r="N23" i="1" s="1"/>
  <c r="I23" i="1"/>
  <c r="J23" i="1" s="1"/>
  <c r="K23" i="1" s="1"/>
  <c r="H23" i="1"/>
  <c r="G23" i="1"/>
  <c r="F23" i="1"/>
  <c r="E23" i="1"/>
  <c r="AK22" i="1"/>
  <c r="AJ22" i="1"/>
  <c r="AI22" i="1"/>
  <c r="AH22" i="1"/>
  <c r="AG22" i="1"/>
  <c r="AF22" i="1"/>
  <c r="AE22" i="1"/>
  <c r="AD22" i="1"/>
  <c r="AC22" i="1"/>
  <c r="AB22" i="1"/>
  <c r="AA22" i="1"/>
  <c r="V22" i="1"/>
  <c r="U22" i="1"/>
  <c r="T22" i="1"/>
  <c r="W22" i="1" s="1"/>
  <c r="X22" i="1" s="1"/>
  <c r="Y22" i="1" s="1"/>
  <c r="Q22" i="1"/>
  <c r="R22" i="1" s="1"/>
  <c r="S22" i="1" s="1"/>
  <c r="M22" i="1"/>
  <c r="N22" i="1" s="1"/>
  <c r="L22" i="1"/>
  <c r="I22" i="1"/>
  <c r="J22" i="1" s="1"/>
  <c r="K22" i="1" s="1"/>
  <c r="F22" i="1"/>
  <c r="G22" i="1" s="1"/>
  <c r="H22" i="1" s="1"/>
  <c r="E22" i="1"/>
  <c r="AK21" i="1"/>
  <c r="AJ21" i="1"/>
  <c r="AI21" i="1"/>
  <c r="AH21" i="1"/>
  <c r="AG21" i="1"/>
  <c r="AF21" i="1"/>
  <c r="AE21" i="1"/>
  <c r="AD21" i="1"/>
  <c r="AC21" i="1"/>
  <c r="AB21" i="1"/>
  <c r="AA21" i="1"/>
  <c r="V21" i="1"/>
  <c r="W21" i="1" s="1"/>
  <c r="X21" i="1" s="1"/>
  <c r="Y21" i="1" s="1"/>
  <c r="U21" i="1"/>
  <c r="T21" i="1"/>
  <c r="R21" i="1"/>
  <c r="S21" i="1" s="1"/>
  <c r="Q21" i="1"/>
  <c r="N21" i="1"/>
  <c r="M21" i="1"/>
  <c r="L21" i="1"/>
  <c r="J21" i="1"/>
  <c r="K21" i="1" s="1"/>
  <c r="I21" i="1"/>
  <c r="F21" i="1"/>
  <c r="G21" i="1" s="1"/>
  <c r="H21" i="1" s="1"/>
  <c r="E21" i="1"/>
  <c r="AK20" i="1"/>
  <c r="AJ20" i="1"/>
  <c r="AI20" i="1"/>
  <c r="AH20" i="1"/>
  <c r="AG20" i="1"/>
  <c r="AF20" i="1"/>
  <c r="AE20" i="1"/>
  <c r="AD20" i="1"/>
  <c r="AC20" i="1"/>
  <c r="AB20" i="1"/>
  <c r="AA20" i="1"/>
  <c r="W20" i="1"/>
  <c r="X20" i="1" s="1"/>
  <c r="Y20" i="1" s="1"/>
  <c r="V20" i="1"/>
  <c r="U20" i="1"/>
  <c r="T20" i="1"/>
  <c r="S20" i="1"/>
  <c r="R20" i="1"/>
  <c r="Q20" i="1"/>
  <c r="L20" i="1"/>
  <c r="M20" i="1" s="1"/>
  <c r="N20" i="1" s="1"/>
  <c r="K20" i="1"/>
  <c r="J20" i="1"/>
  <c r="I20" i="1"/>
  <c r="G20" i="1"/>
  <c r="H20" i="1" s="1"/>
  <c r="O20" i="1" s="1"/>
  <c r="P20" i="1" s="1"/>
  <c r="Z20" i="1" s="1"/>
  <c r="F20" i="1"/>
  <c r="E20" i="1"/>
  <c r="AK19" i="1"/>
  <c r="AJ19" i="1"/>
  <c r="AI19" i="1"/>
  <c r="AH19" i="1"/>
  <c r="AG19" i="1"/>
  <c r="AF19" i="1"/>
  <c r="AE19" i="1"/>
  <c r="AD19" i="1"/>
  <c r="AC19" i="1"/>
  <c r="AB19" i="1"/>
  <c r="AA19" i="1"/>
  <c r="X19" i="1"/>
  <c r="Y19" i="1" s="1"/>
  <c r="V19" i="1"/>
  <c r="U19" i="1"/>
  <c r="T19" i="1"/>
  <c r="W19" i="1" s="1"/>
  <c r="Q19" i="1"/>
  <c r="R19" i="1" s="1"/>
  <c r="S19" i="1" s="1"/>
  <c r="L19" i="1"/>
  <c r="M19" i="1" s="1"/>
  <c r="N19" i="1" s="1"/>
  <c r="I19" i="1"/>
  <c r="J19" i="1" s="1"/>
  <c r="K19" i="1" s="1"/>
  <c r="H19" i="1"/>
  <c r="O19" i="1" s="1"/>
  <c r="P19" i="1" s="1"/>
  <c r="Z19" i="1" s="1"/>
  <c r="G19" i="1"/>
  <c r="F19" i="1"/>
  <c r="E19" i="1"/>
  <c r="AK18" i="1"/>
  <c r="AJ18" i="1"/>
  <c r="AI18" i="1"/>
  <c r="AH18" i="1"/>
  <c r="AG18" i="1"/>
  <c r="AF18" i="1"/>
  <c r="AE18" i="1"/>
  <c r="AD18" i="1"/>
  <c r="AC18" i="1"/>
  <c r="AB18" i="1"/>
  <c r="AA18" i="1"/>
  <c r="V18" i="1"/>
  <c r="U18" i="1"/>
  <c r="T18" i="1"/>
  <c r="W18" i="1" s="1"/>
  <c r="X18" i="1" s="1"/>
  <c r="Y18" i="1" s="1"/>
  <c r="Q18" i="1"/>
  <c r="R18" i="1" s="1"/>
  <c r="S18" i="1" s="1"/>
  <c r="M18" i="1"/>
  <c r="N18" i="1" s="1"/>
  <c r="L18" i="1"/>
  <c r="I18" i="1"/>
  <c r="J18" i="1" s="1"/>
  <c r="K18" i="1" s="1"/>
  <c r="F18" i="1"/>
  <c r="G18" i="1" s="1"/>
  <c r="H18" i="1" s="1"/>
  <c r="E18" i="1"/>
  <c r="AK17" i="1"/>
  <c r="AJ17" i="1"/>
  <c r="AI17" i="1"/>
  <c r="AH17" i="1"/>
  <c r="AG17" i="1"/>
  <c r="AF17" i="1"/>
  <c r="AE17" i="1"/>
  <c r="AD17" i="1"/>
  <c r="AC17" i="1"/>
  <c r="AB17" i="1"/>
  <c r="AA17" i="1"/>
  <c r="V17" i="1"/>
  <c r="W17" i="1" s="1"/>
  <c r="X17" i="1" s="1"/>
  <c r="Y17" i="1" s="1"/>
  <c r="U17" i="1"/>
  <c r="T17" i="1"/>
  <c r="R17" i="1"/>
  <c r="S17" i="1" s="1"/>
  <c r="Q17" i="1"/>
  <c r="N17" i="1"/>
  <c r="M17" i="1"/>
  <c r="L17" i="1"/>
  <c r="J17" i="1"/>
  <c r="K17" i="1" s="1"/>
  <c r="I17" i="1"/>
  <c r="F17" i="1"/>
  <c r="G17" i="1" s="1"/>
  <c r="H17" i="1" s="1"/>
  <c r="E17" i="1"/>
  <c r="AK16" i="1"/>
  <c r="AJ16" i="1"/>
  <c r="AI16" i="1"/>
  <c r="AH16" i="1"/>
  <c r="AG16" i="1"/>
  <c r="AF16" i="1"/>
  <c r="AE16" i="1"/>
  <c r="AD16" i="1"/>
  <c r="AC16" i="1"/>
  <c r="AB16" i="1"/>
  <c r="AA16" i="1"/>
  <c r="W16" i="1"/>
  <c r="X16" i="1" s="1"/>
  <c r="Y16" i="1" s="1"/>
  <c r="V16" i="1"/>
  <c r="U16" i="1"/>
  <c r="T16" i="1"/>
  <c r="S16" i="1"/>
  <c r="R16" i="1"/>
  <c r="Q16" i="1"/>
  <c r="L16" i="1"/>
  <c r="M16" i="1" s="1"/>
  <c r="N16" i="1" s="1"/>
  <c r="K16" i="1"/>
  <c r="J16" i="1"/>
  <c r="I16" i="1"/>
  <c r="G16" i="1"/>
  <c r="H16" i="1" s="1"/>
  <c r="O16" i="1" s="1"/>
  <c r="P16" i="1" s="1"/>
  <c r="Z16" i="1" s="1"/>
  <c r="F16" i="1"/>
  <c r="E16" i="1"/>
  <c r="A5" i="1"/>
  <c r="O17" i="1" l="1"/>
  <c r="P17" i="1" s="1"/>
  <c r="Z17" i="1" s="1"/>
  <c r="O18" i="1"/>
  <c r="P18" i="1" s="1"/>
  <c r="Z18" i="1" s="1"/>
  <c r="O25" i="1"/>
  <c r="P25" i="1" s="1"/>
  <c r="Z25" i="1" s="1"/>
  <c r="O26" i="1"/>
  <c r="P26" i="1" s="1"/>
  <c r="Z26" i="1" s="1"/>
  <c r="O33" i="1"/>
  <c r="P33" i="1" s="1"/>
  <c r="Z33" i="1" s="1"/>
  <c r="O34" i="1"/>
  <c r="P34" i="1" s="1"/>
  <c r="Z34" i="1" s="1"/>
  <c r="O41" i="1"/>
  <c r="P41" i="1" s="1"/>
  <c r="Z41" i="1" s="1"/>
  <c r="O42" i="1"/>
  <c r="P42" i="1" s="1"/>
  <c r="Z42" i="1" s="1"/>
  <c r="O49" i="1"/>
  <c r="P49" i="1" s="1"/>
  <c r="Z49" i="1" s="1"/>
  <c r="O50" i="1"/>
  <c r="P50" i="1" s="1"/>
  <c r="Z50" i="1" s="1"/>
  <c r="Z52" i="1"/>
  <c r="O53" i="1"/>
  <c r="P53" i="1" s="1"/>
  <c r="Z53" i="1" s="1"/>
  <c r="O58" i="1"/>
  <c r="P58" i="1" s="1"/>
  <c r="Z58" i="1" s="1"/>
  <c r="O64" i="1"/>
  <c r="P64" i="1" s="1"/>
  <c r="Z64" i="1" s="1"/>
  <c r="O69" i="1"/>
  <c r="P69" i="1" s="1"/>
  <c r="Z69" i="1" s="1"/>
  <c r="O78" i="1"/>
  <c r="P78" i="1" s="1"/>
  <c r="Z78" i="1" s="1"/>
  <c r="Z79" i="1"/>
  <c r="O80" i="1"/>
  <c r="P80" i="1" s="1"/>
  <c r="Z80" i="1" s="1"/>
  <c r="O85" i="1"/>
  <c r="P85" i="1" s="1"/>
  <c r="Z85" i="1" s="1"/>
  <c r="O94" i="1"/>
  <c r="P94" i="1" s="1"/>
  <c r="Z94" i="1" s="1"/>
  <c r="Z95" i="1"/>
  <c r="O96" i="1"/>
  <c r="P96" i="1" s="1"/>
  <c r="Z96" i="1" s="1"/>
  <c r="O101" i="1"/>
  <c r="P101" i="1" s="1"/>
  <c r="Z101" i="1" s="1"/>
  <c r="Z107" i="1"/>
  <c r="Z115" i="1"/>
  <c r="O75" i="1"/>
  <c r="P75" i="1" s="1"/>
  <c r="Z75" i="1" s="1"/>
  <c r="Z144" i="1"/>
  <c r="O23" i="1"/>
  <c r="P23" i="1" s="1"/>
  <c r="Z23" i="1" s="1"/>
  <c r="O31" i="1"/>
  <c r="P31" i="1" s="1"/>
  <c r="Z31" i="1" s="1"/>
  <c r="O39" i="1"/>
  <c r="P39" i="1" s="1"/>
  <c r="Z39" i="1" s="1"/>
  <c r="O47" i="1"/>
  <c r="P47" i="1" s="1"/>
  <c r="Z47" i="1" s="1"/>
  <c r="O55" i="1"/>
  <c r="P55" i="1" s="1"/>
  <c r="Z55" i="1" s="1"/>
  <c r="O57" i="1"/>
  <c r="P57" i="1" s="1"/>
  <c r="Z57" i="1" s="1"/>
  <c r="O66" i="1"/>
  <c r="P66" i="1" s="1"/>
  <c r="Z66" i="1" s="1"/>
  <c r="O68" i="1"/>
  <c r="P68" i="1" s="1"/>
  <c r="Z68" i="1" s="1"/>
  <c r="O82" i="1"/>
  <c r="P82" i="1" s="1"/>
  <c r="Z82" i="1" s="1"/>
  <c r="O84" i="1"/>
  <c r="P84" i="1" s="1"/>
  <c r="Z84" i="1" s="1"/>
  <c r="O98" i="1"/>
  <c r="P98" i="1" s="1"/>
  <c r="Z98" i="1" s="1"/>
  <c r="O100" i="1"/>
  <c r="P100" i="1" s="1"/>
  <c r="Z100" i="1" s="1"/>
  <c r="O117" i="1"/>
  <c r="P117" i="1" s="1"/>
  <c r="Z117" i="1" s="1"/>
  <c r="O21" i="1"/>
  <c r="P21" i="1" s="1"/>
  <c r="Z21" i="1" s="1"/>
  <c r="O22" i="1"/>
  <c r="P22" i="1" s="1"/>
  <c r="Z22" i="1" s="1"/>
  <c r="O29" i="1"/>
  <c r="P29" i="1" s="1"/>
  <c r="Z29" i="1" s="1"/>
  <c r="O30" i="1"/>
  <c r="P30" i="1" s="1"/>
  <c r="Z30" i="1" s="1"/>
  <c r="O37" i="1"/>
  <c r="P37" i="1" s="1"/>
  <c r="Z37" i="1" s="1"/>
  <c r="O38" i="1"/>
  <c r="P38" i="1" s="1"/>
  <c r="Z38" i="1" s="1"/>
  <c r="O45" i="1"/>
  <c r="P45" i="1" s="1"/>
  <c r="Z45" i="1" s="1"/>
  <c r="O46" i="1"/>
  <c r="P46" i="1" s="1"/>
  <c r="Z46" i="1" s="1"/>
  <c r="O59" i="1"/>
  <c r="P59" i="1" s="1"/>
  <c r="Z59" i="1" s="1"/>
  <c r="Z60" i="1"/>
  <c r="Z61" i="1"/>
  <c r="O63" i="1"/>
  <c r="P63" i="1" s="1"/>
  <c r="Z63" i="1" s="1"/>
  <c r="O70" i="1"/>
  <c r="P70" i="1" s="1"/>
  <c r="Z70" i="1" s="1"/>
  <c r="Z71" i="1"/>
  <c r="Z72" i="1"/>
  <c r="O77" i="1"/>
  <c r="P77" i="1" s="1"/>
  <c r="Z77" i="1" s="1"/>
  <c r="O86" i="1"/>
  <c r="P86" i="1" s="1"/>
  <c r="Z86" i="1" s="1"/>
  <c r="Z87" i="1"/>
  <c r="Z88" i="1"/>
  <c r="O93" i="1"/>
  <c r="P93" i="1" s="1"/>
  <c r="Z93" i="1" s="1"/>
  <c r="O102" i="1"/>
  <c r="P102" i="1" s="1"/>
  <c r="Z102" i="1" s="1"/>
  <c r="Z103" i="1"/>
  <c r="O104" i="1"/>
  <c r="P104" i="1" s="1"/>
  <c r="Z111" i="1"/>
  <c r="Z152" i="1"/>
  <c r="O108" i="1"/>
  <c r="P108" i="1" s="1"/>
  <c r="Z108" i="1" s="1"/>
  <c r="O129" i="1"/>
  <c r="P129" i="1" s="1"/>
  <c r="O133" i="1"/>
  <c r="P133" i="1" s="1"/>
  <c r="O137" i="1"/>
  <c r="P137" i="1" s="1"/>
  <c r="Z137" i="1" s="1"/>
  <c r="O145" i="1"/>
  <c r="P145" i="1" s="1"/>
  <c r="O153" i="1"/>
  <c r="P153" i="1" s="1"/>
  <c r="O161" i="1"/>
  <c r="P161" i="1" s="1"/>
  <c r="O169" i="1"/>
  <c r="P169" i="1" s="1"/>
  <c r="Z169" i="1" s="1"/>
  <c r="O177" i="1"/>
  <c r="P177" i="1" s="1"/>
  <c r="Z177" i="1" s="1"/>
  <c r="O187" i="1"/>
  <c r="P187" i="1" s="1"/>
  <c r="Z197" i="1"/>
  <c r="Z216" i="1"/>
  <c r="Z229" i="1"/>
  <c r="O112" i="1"/>
  <c r="P112" i="1" s="1"/>
  <c r="Z112" i="1" s="1"/>
  <c r="O116" i="1"/>
  <c r="P116" i="1" s="1"/>
  <c r="Z116" i="1" s="1"/>
  <c r="O221" i="1"/>
  <c r="P221" i="1" s="1"/>
  <c r="Z221" i="1" s="1"/>
  <c r="Z352" i="1"/>
  <c r="O122" i="1"/>
  <c r="P122" i="1" s="1"/>
  <c r="Z122" i="1" s="1"/>
  <c r="O126" i="1"/>
  <c r="P126" i="1" s="1"/>
  <c r="Z126" i="1" s="1"/>
  <c r="W128" i="1"/>
  <c r="X128" i="1" s="1"/>
  <c r="Y128" i="1" s="1"/>
  <c r="Z128" i="1" s="1"/>
  <c r="W129" i="1"/>
  <c r="X129" i="1" s="1"/>
  <c r="Y129" i="1" s="1"/>
  <c r="W132" i="1"/>
  <c r="X132" i="1" s="1"/>
  <c r="Y132" i="1" s="1"/>
  <c r="Z132" i="1" s="1"/>
  <c r="W133" i="1"/>
  <c r="X133" i="1" s="1"/>
  <c r="Y133" i="1" s="1"/>
  <c r="W136" i="1"/>
  <c r="X136" i="1" s="1"/>
  <c r="Y136" i="1" s="1"/>
  <c r="Z136" i="1" s="1"/>
  <c r="W137" i="1"/>
  <c r="X137" i="1" s="1"/>
  <c r="Y137" i="1" s="1"/>
  <c r="O142" i="1"/>
  <c r="P142" i="1" s="1"/>
  <c r="Z142" i="1" s="1"/>
  <c r="W144" i="1"/>
  <c r="X144" i="1" s="1"/>
  <c r="Y144" i="1" s="1"/>
  <c r="W145" i="1"/>
  <c r="X145" i="1" s="1"/>
  <c r="Y145" i="1" s="1"/>
  <c r="O150" i="1"/>
  <c r="P150" i="1" s="1"/>
  <c r="Z150" i="1" s="1"/>
  <c r="W152" i="1"/>
  <c r="X152" i="1" s="1"/>
  <c r="Y152" i="1" s="1"/>
  <c r="W153" i="1"/>
  <c r="X153" i="1" s="1"/>
  <c r="Y153" i="1" s="1"/>
  <c r="O158" i="1"/>
  <c r="P158" i="1" s="1"/>
  <c r="Z158" i="1" s="1"/>
  <c r="W161" i="1"/>
  <c r="X161" i="1" s="1"/>
  <c r="Y161" i="1" s="1"/>
  <c r="O166" i="1"/>
  <c r="P166" i="1" s="1"/>
  <c r="Z166" i="1" s="1"/>
  <c r="O174" i="1"/>
  <c r="P174" i="1" s="1"/>
  <c r="Z174" i="1" s="1"/>
  <c r="O179" i="1"/>
  <c r="P179" i="1" s="1"/>
  <c r="Z179" i="1" s="1"/>
  <c r="Z185" i="1"/>
  <c r="O188" i="1"/>
  <c r="P188" i="1" s="1"/>
  <c r="Z188" i="1" s="1"/>
  <c r="Z193" i="1"/>
  <c r="O130" i="1"/>
  <c r="P130" i="1" s="1"/>
  <c r="Z130" i="1" s="1"/>
  <c r="O181" i="1"/>
  <c r="P181" i="1" s="1"/>
  <c r="Z181" i="1" s="1"/>
  <c r="W104" i="1"/>
  <c r="X104" i="1" s="1"/>
  <c r="Y104" i="1" s="1"/>
  <c r="O109" i="1"/>
  <c r="P109" i="1" s="1"/>
  <c r="Z109" i="1" s="1"/>
  <c r="O113" i="1"/>
  <c r="P113" i="1" s="1"/>
  <c r="Z113" i="1" s="1"/>
  <c r="Z118" i="1"/>
  <c r="O120" i="1"/>
  <c r="P120" i="1" s="1"/>
  <c r="Z120" i="1" s="1"/>
  <c r="O121" i="1"/>
  <c r="P121" i="1" s="1"/>
  <c r="Z121" i="1" s="1"/>
  <c r="O124" i="1"/>
  <c r="P124" i="1" s="1"/>
  <c r="Z124" i="1" s="1"/>
  <c r="O125" i="1"/>
  <c r="P125" i="1" s="1"/>
  <c r="Z125" i="1" s="1"/>
  <c r="O140" i="1"/>
  <c r="P140" i="1" s="1"/>
  <c r="Z140" i="1" s="1"/>
  <c r="O141" i="1"/>
  <c r="P141" i="1" s="1"/>
  <c r="Z141" i="1" s="1"/>
  <c r="O148" i="1"/>
  <c r="P148" i="1" s="1"/>
  <c r="Z148" i="1" s="1"/>
  <c r="O149" i="1"/>
  <c r="P149" i="1" s="1"/>
  <c r="Z149" i="1" s="1"/>
  <c r="O156" i="1"/>
  <c r="P156" i="1" s="1"/>
  <c r="Z156" i="1" s="1"/>
  <c r="O157" i="1"/>
  <c r="P157" i="1" s="1"/>
  <c r="Z157" i="1" s="1"/>
  <c r="O164" i="1"/>
  <c r="P164" i="1" s="1"/>
  <c r="Z164" i="1" s="1"/>
  <c r="O165" i="1"/>
  <c r="P165" i="1" s="1"/>
  <c r="Z165" i="1" s="1"/>
  <c r="O172" i="1"/>
  <c r="P172" i="1" s="1"/>
  <c r="Z172" i="1" s="1"/>
  <c r="O173" i="1"/>
  <c r="P173" i="1" s="1"/>
  <c r="Z173" i="1" s="1"/>
  <c r="Z183" i="1"/>
  <c r="O191" i="1"/>
  <c r="P191" i="1" s="1"/>
  <c r="Z200" i="1"/>
  <c r="Z213" i="1"/>
  <c r="Z232" i="1"/>
  <c r="Z256" i="1"/>
  <c r="Z257" i="1"/>
  <c r="O198" i="1"/>
  <c r="P198" i="1" s="1"/>
  <c r="O199" i="1"/>
  <c r="P199" i="1" s="1"/>
  <c r="Z199" i="1" s="1"/>
  <c r="O206" i="1"/>
  <c r="P206" i="1" s="1"/>
  <c r="O207" i="1"/>
  <c r="P207" i="1" s="1"/>
  <c r="O214" i="1"/>
  <c r="P214" i="1" s="1"/>
  <c r="O215" i="1"/>
  <c r="P215" i="1" s="1"/>
  <c r="O222" i="1"/>
  <c r="P222" i="1" s="1"/>
  <c r="O223" i="1"/>
  <c r="P223" i="1" s="1"/>
  <c r="O230" i="1"/>
  <c r="P230" i="1" s="1"/>
  <c r="O231" i="1"/>
  <c r="P231" i="1" s="1"/>
  <c r="Z231" i="1" s="1"/>
  <c r="O238" i="1"/>
  <c r="P238" i="1" s="1"/>
  <c r="O239" i="1"/>
  <c r="P239" i="1" s="1"/>
  <c r="O255" i="1"/>
  <c r="P255" i="1" s="1"/>
  <c r="O258" i="1"/>
  <c r="P258" i="1" s="1"/>
  <c r="Z258" i="1" s="1"/>
  <c r="W258" i="1"/>
  <c r="X258" i="1" s="1"/>
  <c r="Y258" i="1" s="1"/>
  <c r="Z265" i="1"/>
  <c r="Z269" i="1"/>
  <c r="O275" i="1"/>
  <c r="P275" i="1" s="1"/>
  <c r="Z275" i="1" s="1"/>
  <c r="O286" i="1"/>
  <c r="P286" i="1" s="1"/>
  <c r="Z286" i="1" s="1"/>
  <c r="O291" i="1"/>
  <c r="P291" i="1" s="1"/>
  <c r="Z291" i="1" s="1"/>
  <c r="Z300" i="1"/>
  <c r="O302" i="1"/>
  <c r="P302" i="1" s="1"/>
  <c r="Z302" i="1" s="1"/>
  <c r="O307" i="1"/>
  <c r="P307" i="1" s="1"/>
  <c r="Z307" i="1" s="1"/>
  <c r="O318" i="1"/>
  <c r="P318" i="1" s="1"/>
  <c r="Z318" i="1" s="1"/>
  <c r="O196" i="1"/>
  <c r="P196" i="1" s="1"/>
  <c r="Z196" i="1" s="1"/>
  <c r="W198" i="1"/>
  <c r="X198" i="1" s="1"/>
  <c r="Y198" i="1" s="1"/>
  <c r="W199" i="1"/>
  <c r="X199" i="1" s="1"/>
  <c r="Y199" i="1" s="1"/>
  <c r="O204" i="1"/>
  <c r="P204" i="1" s="1"/>
  <c r="Z204" i="1" s="1"/>
  <c r="W206" i="1"/>
  <c r="X206" i="1" s="1"/>
  <c r="Y206" i="1" s="1"/>
  <c r="W207" i="1"/>
  <c r="X207" i="1" s="1"/>
  <c r="Y207" i="1" s="1"/>
  <c r="O212" i="1"/>
  <c r="P212" i="1" s="1"/>
  <c r="Z212" i="1" s="1"/>
  <c r="W214" i="1"/>
  <c r="X214" i="1" s="1"/>
  <c r="Y214" i="1" s="1"/>
  <c r="W215" i="1"/>
  <c r="X215" i="1" s="1"/>
  <c r="Y215" i="1" s="1"/>
  <c r="O220" i="1"/>
  <c r="P220" i="1" s="1"/>
  <c r="Z220" i="1" s="1"/>
  <c r="W222" i="1"/>
  <c r="X222" i="1" s="1"/>
  <c r="Y222" i="1" s="1"/>
  <c r="W223" i="1"/>
  <c r="X223" i="1" s="1"/>
  <c r="Y223" i="1" s="1"/>
  <c r="O228" i="1"/>
  <c r="P228" i="1" s="1"/>
  <c r="Z228" i="1" s="1"/>
  <c r="W230" i="1"/>
  <c r="X230" i="1" s="1"/>
  <c r="Y230" i="1" s="1"/>
  <c r="W231" i="1"/>
  <c r="X231" i="1" s="1"/>
  <c r="Y231" i="1" s="1"/>
  <c r="O236" i="1"/>
  <c r="P236" i="1" s="1"/>
  <c r="Z236" i="1" s="1"/>
  <c r="W238" i="1"/>
  <c r="X238" i="1" s="1"/>
  <c r="Y238" i="1" s="1"/>
  <c r="W239" i="1"/>
  <c r="X239" i="1" s="1"/>
  <c r="Y239" i="1" s="1"/>
  <c r="W255" i="1"/>
  <c r="X255" i="1" s="1"/>
  <c r="Y255" i="1" s="1"/>
  <c r="Z287" i="1"/>
  <c r="Z303" i="1"/>
  <c r="W179" i="1"/>
  <c r="X179" i="1" s="1"/>
  <c r="Y179" i="1" s="1"/>
  <c r="O182" i="1"/>
  <c r="P182" i="1" s="1"/>
  <c r="Z182" i="1" s="1"/>
  <c r="W183" i="1"/>
  <c r="X183" i="1" s="1"/>
  <c r="Y183" i="1" s="1"/>
  <c r="O186" i="1"/>
  <c r="P186" i="1" s="1"/>
  <c r="Z186" i="1" s="1"/>
  <c r="W187" i="1"/>
  <c r="X187" i="1" s="1"/>
  <c r="Y187" i="1" s="1"/>
  <c r="O190" i="1"/>
  <c r="P190" i="1" s="1"/>
  <c r="Z190" i="1" s="1"/>
  <c r="W191" i="1"/>
  <c r="X191" i="1" s="1"/>
  <c r="Y191" i="1" s="1"/>
  <c r="O194" i="1"/>
  <c r="P194" i="1" s="1"/>
  <c r="Z194" i="1" s="1"/>
  <c r="O195" i="1"/>
  <c r="P195" i="1" s="1"/>
  <c r="Z195" i="1" s="1"/>
  <c r="O202" i="1"/>
  <c r="P202" i="1" s="1"/>
  <c r="Z202" i="1" s="1"/>
  <c r="O203" i="1"/>
  <c r="P203" i="1" s="1"/>
  <c r="Z203" i="1" s="1"/>
  <c r="O210" i="1"/>
  <c r="P210" i="1" s="1"/>
  <c r="Z210" i="1" s="1"/>
  <c r="O211" i="1"/>
  <c r="P211" i="1" s="1"/>
  <c r="Z211" i="1" s="1"/>
  <c r="O218" i="1"/>
  <c r="P218" i="1" s="1"/>
  <c r="Z218" i="1" s="1"/>
  <c r="O219" i="1"/>
  <c r="P219" i="1" s="1"/>
  <c r="Z219" i="1" s="1"/>
  <c r="O226" i="1"/>
  <c r="P226" i="1" s="1"/>
  <c r="Z226" i="1" s="1"/>
  <c r="O227" i="1"/>
  <c r="P227" i="1" s="1"/>
  <c r="Z227" i="1" s="1"/>
  <c r="O234" i="1"/>
  <c r="P234" i="1" s="1"/>
  <c r="Z234" i="1" s="1"/>
  <c r="O235" i="1"/>
  <c r="P235" i="1" s="1"/>
  <c r="Z235" i="1" s="1"/>
  <c r="O242" i="1"/>
  <c r="P242" i="1" s="1"/>
  <c r="Z242" i="1" s="1"/>
  <c r="O243" i="1"/>
  <c r="P243" i="1" s="1"/>
  <c r="Z243" i="1" s="1"/>
  <c r="Z244" i="1"/>
  <c r="O246" i="1"/>
  <c r="P246" i="1" s="1"/>
  <c r="Z246" i="1" s="1"/>
  <c r="O247" i="1"/>
  <c r="P247" i="1" s="1"/>
  <c r="Z247" i="1" s="1"/>
  <c r="Z248" i="1"/>
  <c r="O250" i="1"/>
  <c r="P250" i="1" s="1"/>
  <c r="Z250" i="1" s="1"/>
  <c r="O251" i="1"/>
  <c r="P251" i="1" s="1"/>
  <c r="Z251" i="1" s="1"/>
  <c r="Z252" i="1"/>
  <c r="O254" i="1"/>
  <c r="P254" i="1" s="1"/>
  <c r="Z254" i="1" s="1"/>
  <c r="O259" i="1"/>
  <c r="P259" i="1" s="1"/>
  <c r="Z259" i="1" s="1"/>
  <c r="O261" i="1"/>
  <c r="P261" i="1" s="1"/>
  <c r="Z261" i="1" s="1"/>
  <c r="Z263" i="1"/>
  <c r="Z267" i="1"/>
  <c r="Z271" i="1"/>
  <c r="O278" i="1"/>
  <c r="P278" i="1" s="1"/>
  <c r="Z278" i="1" s="1"/>
  <c r="O283" i="1"/>
  <c r="P283" i="1" s="1"/>
  <c r="Z283" i="1" s="1"/>
  <c r="O294" i="1"/>
  <c r="P294" i="1" s="1"/>
  <c r="Z294" i="1" s="1"/>
  <c r="O299" i="1"/>
  <c r="P299" i="1" s="1"/>
  <c r="Z299" i="1" s="1"/>
  <c r="O310" i="1"/>
  <c r="P310" i="1" s="1"/>
  <c r="Z310" i="1" s="1"/>
  <c r="O315" i="1"/>
  <c r="P315" i="1" s="1"/>
  <c r="Z315" i="1" s="1"/>
  <c r="W272" i="1"/>
  <c r="X272" i="1" s="1"/>
  <c r="Y272" i="1" s="1"/>
  <c r="W280" i="1"/>
  <c r="X280" i="1" s="1"/>
  <c r="Y280" i="1" s="1"/>
  <c r="W288" i="1"/>
  <c r="X288" i="1" s="1"/>
  <c r="Y288" i="1" s="1"/>
  <c r="W296" i="1"/>
  <c r="X296" i="1" s="1"/>
  <c r="Y296" i="1" s="1"/>
  <c r="W304" i="1"/>
  <c r="X304" i="1" s="1"/>
  <c r="Y304" i="1" s="1"/>
  <c r="W312" i="1"/>
  <c r="X312" i="1" s="1"/>
  <c r="Y312" i="1" s="1"/>
  <c r="O337" i="1"/>
  <c r="P337" i="1" s="1"/>
  <c r="Z337" i="1" s="1"/>
  <c r="Z351" i="1"/>
  <c r="O353" i="1"/>
  <c r="P353" i="1" s="1"/>
  <c r="Z353" i="1" s="1"/>
  <c r="O272" i="1"/>
  <c r="P272" i="1" s="1"/>
  <c r="O273" i="1"/>
  <c r="P273" i="1" s="1"/>
  <c r="Z273" i="1" s="1"/>
  <c r="O280" i="1"/>
  <c r="P280" i="1" s="1"/>
  <c r="Z280" i="1" s="1"/>
  <c r="O281" i="1"/>
  <c r="P281" i="1" s="1"/>
  <c r="Z281" i="1" s="1"/>
  <c r="O288" i="1"/>
  <c r="P288" i="1" s="1"/>
  <c r="Z288" i="1" s="1"/>
  <c r="O289" i="1"/>
  <c r="P289" i="1" s="1"/>
  <c r="Z289" i="1" s="1"/>
  <c r="O296" i="1"/>
  <c r="P296" i="1" s="1"/>
  <c r="Z296" i="1" s="1"/>
  <c r="O297" i="1"/>
  <c r="P297" i="1" s="1"/>
  <c r="Z297" i="1" s="1"/>
  <c r="O304" i="1"/>
  <c r="P304" i="1" s="1"/>
  <c r="O305" i="1"/>
  <c r="P305" i="1" s="1"/>
  <c r="Z305" i="1" s="1"/>
  <c r="O312" i="1"/>
  <c r="P312" i="1" s="1"/>
  <c r="Z312" i="1" s="1"/>
  <c r="O313" i="1"/>
  <c r="P313" i="1" s="1"/>
  <c r="Z313" i="1" s="1"/>
  <c r="O320" i="1"/>
  <c r="P320" i="1" s="1"/>
  <c r="Z320" i="1" s="1"/>
  <c r="O321" i="1"/>
  <c r="P321" i="1" s="1"/>
  <c r="Z321" i="1" s="1"/>
  <c r="O326" i="1"/>
  <c r="P326" i="1" s="1"/>
  <c r="Z326" i="1" s="1"/>
  <c r="O330" i="1"/>
  <c r="P330" i="1" s="1"/>
  <c r="Z330" i="1" s="1"/>
  <c r="O342" i="1"/>
  <c r="P342" i="1" s="1"/>
  <c r="Z342" i="1" s="1"/>
  <c r="O346" i="1"/>
  <c r="P346" i="1" s="1"/>
  <c r="Z346" i="1" s="1"/>
  <c r="O358" i="1"/>
  <c r="P358" i="1" s="1"/>
  <c r="Z358" i="1" s="1"/>
  <c r="W276" i="1"/>
  <c r="X276" i="1" s="1"/>
  <c r="Y276" i="1" s="1"/>
  <c r="Z276" i="1" s="1"/>
  <c r="W284" i="1"/>
  <c r="X284" i="1" s="1"/>
  <c r="Y284" i="1" s="1"/>
  <c r="Z284" i="1" s="1"/>
  <c r="W292" i="1"/>
  <c r="X292" i="1" s="1"/>
  <c r="Y292" i="1" s="1"/>
  <c r="Z292" i="1" s="1"/>
  <c r="W300" i="1"/>
  <c r="X300" i="1" s="1"/>
  <c r="Y300" i="1" s="1"/>
  <c r="W308" i="1"/>
  <c r="X308" i="1" s="1"/>
  <c r="Y308" i="1" s="1"/>
  <c r="Z308" i="1" s="1"/>
  <c r="O322" i="1"/>
  <c r="P322" i="1" s="1"/>
  <c r="Z322" i="1" s="1"/>
  <c r="Z327" i="1"/>
  <c r="Z329" i="1"/>
  <c r="Z345" i="1"/>
  <c r="Z359" i="1"/>
  <c r="O323" i="1"/>
  <c r="P323" i="1" s="1"/>
  <c r="Z323" i="1" s="1"/>
  <c r="Z324" i="1"/>
  <c r="O331" i="1"/>
  <c r="P331" i="1" s="1"/>
  <c r="Z331" i="1" s="1"/>
  <c r="O332" i="1"/>
  <c r="P332" i="1" s="1"/>
  <c r="Z332" i="1" s="1"/>
  <c r="O339" i="1"/>
  <c r="P339" i="1" s="1"/>
  <c r="Z339" i="1" s="1"/>
  <c r="O340" i="1"/>
  <c r="P340" i="1" s="1"/>
  <c r="Z340" i="1" s="1"/>
  <c r="O347" i="1"/>
  <c r="P347" i="1" s="1"/>
  <c r="Z347" i="1" s="1"/>
  <c r="O348" i="1"/>
  <c r="P348" i="1" s="1"/>
  <c r="Z348" i="1" s="1"/>
  <c r="O355" i="1"/>
  <c r="P355" i="1" s="1"/>
  <c r="Z355" i="1" s="1"/>
  <c r="O356" i="1"/>
  <c r="P356" i="1" s="1"/>
  <c r="Z356" i="1" s="1"/>
  <c r="O369" i="1"/>
  <c r="P369" i="1" s="1"/>
  <c r="Z369" i="1" s="1"/>
  <c r="Z381" i="1"/>
  <c r="O404" i="1"/>
  <c r="P404" i="1" s="1"/>
  <c r="Z404" i="1" s="1"/>
  <c r="W327" i="1"/>
  <c r="X327" i="1" s="1"/>
  <c r="Y327" i="1" s="1"/>
  <c r="W335" i="1"/>
  <c r="X335" i="1" s="1"/>
  <c r="Y335" i="1" s="1"/>
  <c r="Z335" i="1" s="1"/>
  <c r="W343" i="1"/>
  <c r="X343" i="1" s="1"/>
  <c r="Y343" i="1" s="1"/>
  <c r="Z343" i="1" s="1"/>
  <c r="W351" i="1"/>
  <c r="X351" i="1" s="1"/>
  <c r="Y351" i="1" s="1"/>
  <c r="W359" i="1"/>
  <c r="X359" i="1" s="1"/>
  <c r="Y359" i="1" s="1"/>
  <c r="O361" i="1"/>
  <c r="P361" i="1" s="1"/>
  <c r="Z361" i="1" s="1"/>
  <c r="O363" i="1"/>
  <c r="P363" i="1" s="1"/>
  <c r="Z363" i="1" s="1"/>
  <c r="O377" i="1"/>
  <c r="P377" i="1" s="1"/>
  <c r="Z377" i="1" s="1"/>
  <c r="Z389" i="1"/>
  <c r="W360" i="1"/>
  <c r="X360" i="1" s="1"/>
  <c r="Y360" i="1" s="1"/>
  <c r="Z360" i="1" s="1"/>
  <c r="W370" i="1"/>
  <c r="X370" i="1" s="1"/>
  <c r="Y370" i="1" s="1"/>
  <c r="W378" i="1"/>
  <c r="X378" i="1" s="1"/>
  <c r="Y378" i="1" s="1"/>
  <c r="W386" i="1"/>
  <c r="X386" i="1" s="1"/>
  <c r="Y386" i="1" s="1"/>
  <c r="W394" i="1"/>
  <c r="X394" i="1" s="1"/>
  <c r="Y394" i="1" s="1"/>
  <c r="W402" i="1"/>
  <c r="X402" i="1" s="1"/>
  <c r="Y402" i="1" s="1"/>
  <c r="O408" i="1"/>
  <c r="P408" i="1" s="1"/>
  <c r="Z408" i="1" s="1"/>
  <c r="O417" i="1"/>
  <c r="P417" i="1" s="1"/>
  <c r="Z417" i="1" s="1"/>
  <c r="O364" i="1"/>
  <c r="P364" i="1" s="1"/>
  <c r="Z364" i="1" s="1"/>
  <c r="W364" i="1"/>
  <c r="X364" i="1" s="1"/>
  <c r="Y364" i="1" s="1"/>
  <c r="O368" i="1"/>
  <c r="P368" i="1" s="1"/>
  <c r="Z368" i="1" s="1"/>
  <c r="O370" i="1"/>
  <c r="P370" i="1" s="1"/>
  <c r="Z370" i="1" s="1"/>
  <c r="Z371" i="1"/>
  <c r="O376" i="1"/>
  <c r="P376" i="1" s="1"/>
  <c r="Z376" i="1" s="1"/>
  <c r="O378" i="1"/>
  <c r="P378" i="1" s="1"/>
  <c r="Z378" i="1" s="1"/>
  <c r="Z379" i="1"/>
  <c r="O384" i="1"/>
  <c r="P384" i="1" s="1"/>
  <c r="Z384" i="1" s="1"/>
  <c r="O386" i="1"/>
  <c r="P386" i="1" s="1"/>
  <c r="Z386" i="1" s="1"/>
  <c r="Z387" i="1"/>
  <c r="O392" i="1"/>
  <c r="P392" i="1" s="1"/>
  <c r="Z392" i="1" s="1"/>
  <c r="O394" i="1"/>
  <c r="P394" i="1" s="1"/>
  <c r="Z394" i="1" s="1"/>
  <c r="Z395" i="1"/>
  <c r="O402" i="1"/>
  <c r="P402" i="1" s="1"/>
  <c r="Z402" i="1" s="1"/>
  <c r="O409" i="1"/>
  <c r="P409" i="1" s="1"/>
  <c r="Z409" i="1" s="1"/>
  <c r="O420" i="1"/>
  <c r="P420" i="1" s="1"/>
  <c r="Z420" i="1" s="1"/>
  <c r="W366" i="1"/>
  <c r="X366" i="1" s="1"/>
  <c r="Y366" i="1" s="1"/>
  <c r="Z366" i="1" s="1"/>
  <c r="W374" i="1"/>
  <c r="X374" i="1" s="1"/>
  <c r="Y374" i="1" s="1"/>
  <c r="Z374" i="1" s="1"/>
  <c r="W382" i="1"/>
  <c r="X382" i="1" s="1"/>
  <c r="Y382" i="1" s="1"/>
  <c r="Z382" i="1" s="1"/>
  <c r="W390" i="1"/>
  <c r="X390" i="1" s="1"/>
  <c r="Y390" i="1" s="1"/>
  <c r="Z390" i="1" s="1"/>
  <c r="W398" i="1"/>
  <c r="X398" i="1" s="1"/>
  <c r="Y398" i="1" s="1"/>
  <c r="Z398" i="1" s="1"/>
  <c r="O410" i="1"/>
  <c r="P410" i="1" s="1"/>
  <c r="Z410" i="1" s="1"/>
  <c r="O407" i="1"/>
  <c r="P407" i="1" s="1"/>
  <c r="O412" i="1"/>
  <c r="P412" i="1" s="1"/>
  <c r="Z412" i="1" s="1"/>
  <c r="Z415" i="1"/>
  <c r="O422" i="1"/>
  <c r="P422" i="1" s="1"/>
  <c r="Z422" i="1" s="1"/>
  <c r="W407" i="1"/>
  <c r="X407" i="1" s="1"/>
  <c r="Y407" i="1" s="1"/>
  <c r="O414" i="1"/>
  <c r="P414" i="1" s="1"/>
  <c r="Z414" i="1" s="1"/>
  <c r="O419" i="1"/>
  <c r="P419" i="1" s="1"/>
  <c r="O423" i="1"/>
  <c r="P423" i="1" s="1"/>
  <c r="Z423" i="1" s="1"/>
  <c r="O448" i="1"/>
  <c r="P448" i="1" s="1"/>
  <c r="Z448" i="1" s="1"/>
  <c r="O460" i="1"/>
  <c r="P460" i="1" s="1"/>
  <c r="Z460" i="1" s="1"/>
  <c r="O426" i="1"/>
  <c r="P426" i="1" s="1"/>
  <c r="Z426" i="1" s="1"/>
  <c r="O427" i="1"/>
  <c r="P427" i="1" s="1"/>
  <c r="Z427" i="1" s="1"/>
  <c r="O434" i="1"/>
  <c r="P434" i="1" s="1"/>
  <c r="Z434" i="1" s="1"/>
  <c r="O435" i="1"/>
  <c r="P435" i="1" s="1"/>
  <c r="Z435" i="1" s="1"/>
  <c r="O443" i="1"/>
  <c r="P443" i="1" s="1"/>
  <c r="Z443" i="1" s="1"/>
  <c r="O456" i="1"/>
  <c r="P456" i="1" s="1"/>
  <c r="Z456" i="1" s="1"/>
  <c r="W419" i="1"/>
  <c r="X419" i="1" s="1"/>
  <c r="Y419" i="1" s="1"/>
  <c r="O424" i="1"/>
  <c r="P424" i="1" s="1"/>
  <c r="Z424" i="1" s="1"/>
  <c r="W427" i="1"/>
  <c r="X427" i="1" s="1"/>
  <c r="Y427" i="1" s="1"/>
  <c r="O432" i="1"/>
  <c r="P432" i="1" s="1"/>
  <c r="Z432" i="1" s="1"/>
  <c r="W435" i="1"/>
  <c r="X435" i="1" s="1"/>
  <c r="Y435" i="1" s="1"/>
  <c r="O440" i="1"/>
  <c r="P440" i="1" s="1"/>
  <c r="Z440" i="1" s="1"/>
  <c r="O442" i="1"/>
  <c r="P442" i="1" s="1"/>
  <c r="O464" i="1"/>
  <c r="P464" i="1" s="1"/>
  <c r="Z464" i="1" s="1"/>
  <c r="W442" i="1"/>
  <c r="X442" i="1" s="1"/>
  <c r="Y442" i="1" s="1"/>
  <c r="O445" i="1"/>
  <c r="P445" i="1" s="1"/>
  <c r="Z445" i="1" s="1"/>
  <c r="O446" i="1"/>
  <c r="P446" i="1" s="1"/>
  <c r="O450" i="1"/>
  <c r="P450" i="1" s="1"/>
  <c r="Z450" i="1" s="1"/>
  <c r="O458" i="1"/>
  <c r="P458" i="1" s="1"/>
  <c r="Z458" i="1" s="1"/>
  <c r="W446" i="1"/>
  <c r="X446" i="1" s="1"/>
  <c r="Y446" i="1" s="1"/>
  <c r="O449" i="1"/>
  <c r="P449" i="1" s="1"/>
  <c r="Z449" i="1" s="1"/>
  <c r="O457" i="1"/>
  <c r="P457" i="1" s="1"/>
  <c r="Z457" i="1" s="1"/>
  <c r="O465" i="1"/>
  <c r="P465" i="1" s="1"/>
  <c r="Z465" i="1" s="1"/>
  <c r="O447" i="1"/>
  <c r="P447" i="1" s="1"/>
  <c r="Z447" i="1" s="1"/>
  <c r="O451" i="1"/>
  <c r="P451" i="1" s="1"/>
  <c r="Z451" i="1" s="1"/>
  <c r="O454" i="1"/>
  <c r="P454" i="1" s="1"/>
  <c r="Z454" i="1" s="1"/>
  <c r="O459" i="1"/>
  <c r="P459" i="1" s="1"/>
  <c r="Z459" i="1" s="1"/>
  <c r="O462" i="1"/>
  <c r="P462" i="1" s="1"/>
  <c r="Z462" i="1" s="1"/>
  <c r="Z407" i="1" l="1"/>
  <c r="Z255" i="1"/>
  <c r="Z230" i="1"/>
  <c r="Z214" i="1"/>
  <c r="Z198" i="1"/>
  <c r="Z161" i="1"/>
  <c r="Z133" i="1"/>
  <c r="Z215" i="1"/>
  <c r="Z304" i="1"/>
  <c r="Z272" i="1"/>
  <c r="Z239" i="1"/>
  <c r="Z223" i="1"/>
  <c r="Z207" i="1"/>
  <c r="Z187" i="1"/>
  <c r="Z153" i="1"/>
  <c r="Z129" i="1"/>
  <c r="Z104" i="1"/>
  <c r="Z446" i="1"/>
  <c r="Z442" i="1"/>
  <c r="Z419" i="1"/>
  <c r="Z238" i="1"/>
  <c r="Z222" i="1"/>
  <c r="Z206" i="1"/>
  <c r="Z191" i="1"/>
  <c r="Z145" i="1"/>
</calcChain>
</file>

<file path=xl/sharedStrings.xml><?xml version="1.0" encoding="utf-8"?>
<sst xmlns="http://schemas.openxmlformats.org/spreadsheetml/2006/main" count="67" uniqueCount="43">
  <si>
    <t>FECHA DE PUBLICACIÓN RESULTADOS DEFINITIVOS:</t>
  </si>
  <si>
    <t>ETAPA 1 (ART. SEXTO TRANSITORIO NUMERAL 1 DEL D.F.L.)
CONCURSO ENCASILLAMIENTO TITULARES DE LA PLANTA DE PROFESIONALES</t>
  </si>
  <si>
    <t xml:space="preserve">FACTOR: Antigüedad como profesionales y/o directivos de carrera a la fecha de publicación del D.F.L. </t>
  </si>
  <si>
    <t xml:space="preserve">FACTOR: Capacitación como profesionales y/o directivos de carrera a la fecha de publicación del D.F.L. </t>
  </si>
  <si>
    <t xml:space="preserve">FACTOR: Evaluación de desempeño como profesionales y/o directivos de carrera a la fecha de publicación del D.F.L. 
</t>
  </si>
  <si>
    <t xml:space="preserve">PUNTAJE FINAL </t>
  </si>
  <si>
    <t>APELACIÓN A COMITÉ DE SELECCIÓN</t>
  </si>
  <si>
    <t>DESEMPATE
(Aplica cuando dos o más participantes tienen el mismo grado y el mismo puntaje final)</t>
  </si>
  <si>
    <t>ORDEN</t>
  </si>
  <si>
    <t>SUBFACTOR: Antigüedad en el actual Servicio de Salud y antecesores legales</t>
  </si>
  <si>
    <t>SUBFACTOR: Antigüedad en otros Servicios de Salud y antecesores legales y/o Autónomos y/o Corporaciones SSMC</t>
  </si>
  <si>
    <t>SUBFACTOR: Antigüedad en otras instituciones de la Administración Pública</t>
  </si>
  <si>
    <t>TOTAL</t>
  </si>
  <si>
    <t>N°</t>
  </si>
  <si>
    <t>ESTAB.</t>
  </si>
  <si>
    <t>RUN</t>
  </si>
  <si>
    <t>DV</t>
  </si>
  <si>
    <t>G°</t>
  </si>
  <si>
    <t>AÑOS</t>
  </si>
  <si>
    <t>PUNTAJE SUBFAC.</t>
  </si>
  <si>
    <t>PJE POND.</t>
  </si>
  <si>
    <t>PUNTAJE (Máx. 100)</t>
  </si>
  <si>
    <t>TOTAL FACTOR 40%</t>
  </si>
  <si>
    <t>HORAS</t>
  </si>
  <si>
    <t>PUNTAJE</t>
  </si>
  <si>
    <t>TOTAL FACTOR 30%</t>
  </si>
  <si>
    <t>NOTA 1</t>
  </si>
  <si>
    <t>NOTA 2</t>
  </si>
  <si>
    <t>NOTA 3</t>
  </si>
  <si>
    <t>PROMEDIO</t>
  </si>
  <si>
    <t>TOTAL  FACTOR 30%</t>
  </si>
  <si>
    <t>DEFINITIVO</t>
  </si>
  <si>
    <t>APELA SI/NO</t>
  </si>
  <si>
    <t>ACOGE APELACIÓN SI/NO</t>
  </si>
  <si>
    <t>EMPATE</t>
  </si>
  <si>
    <t>ULTIMA CALIFICACIÓN</t>
  </si>
  <si>
    <t>AÑOS EN EL SS</t>
  </si>
  <si>
    <t>MESES EN EL SS</t>
  </si>
  <si>
    <t>DIAS EN EL SS</t>
  </si>
  <si>
    <t>PERSISTE EMPATE
SI/NO</t>
  </si>
  <si>
    <t>CRITERIOS APLICADOS POR DIRECTOR DE SS</t>
  </si>
  <si>
    <t>ORDEN DESEMPATE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</si>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</sst>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_ ;\-0\ 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4" fillId="2" borderId="1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top" wrapText="1"/>
    </xf>
    <xf numFmtId="9" fontId="2" fillId="3" borderId="10" xfId="0" applyNumberFormat="1" applyFont="1" applyFill="1" applyBorder="1" applyAlignment="1">
      <alignment horizontal="center" vertical="center" wrapText="1"/>
    </xf>
    <xf numFmtId="9" fontId="2" fillId="3" borderId="11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9" fontId="5" fillId="3" borderId="10" xfId="0" applyNumberFormat="1" applyFont="1" applyFill="1" applyBorder="1" applyAlignment="1">
      <alignment horizontal="center" vertical="center" wrapText="1"/>
    </xf>
    <xf numFmtId="9" fontId="5" fillId="3" borderId="23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2" fillId="3" borderId="23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166" fontId="7" fillId="0" borderId="33" xfId="1" applyNumberFormat="1" applyFont="1" applyFill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horizontal="center" vertical="center" wrapText="1"/>
    </xf>
    <xf numFmtId="165" fontId="7" fillId="0" borderId="33" xfId="1" applyNumberFormat="1" applyFont="1" applyBorder="1" applyAlignment="1">
      <alignment horizontal="center" vertical="center" wrapText="1"/>
    </xf>
    <xf numFmtId="165" fontId="8" fillId="4" borderId="33" xfId="1" applyNumberFormat="1" applyFont="1" applyFill="1" applyBorder="1" applyAlignment="1">
      <alignment horizontal="center" vertical="center" wrapText="1"/>
    </xf>
    <xf numFmtId="166" fontId="7" fillId="0" borderId="33" xfId="1" applyNumberFormat="1" applyFont="1" applyBorder="1" applyAlignment="1">
      <alignment horizontal="center" vertical="center" wrapText="1"/>
    </xf>
    <xf numFmtId="165" fontId="3" fillId="5" borderId="33" xfId="1" applyNumberFormat="1" applyFont="1" applyFill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165" fontId="7" fillId="0" borderId="33" xfId="0" applyNumberFormat="1" applyFont="1" applyBorder="1" applyAlignment="1">
      <alignment horizontal="center" vertical="center" wrapText="1"/>
    </xf>
    <xf numFmtId="167" fontId="7" fillId="0" borderId="33" xfId="0" applyNumberFormat="1" applyFont="1" applyBorder="1" applyAlignment="1">
      <alignment horizontal="center" vertical="center" wrapText="1"/>
    </xf>
    <xf numFmtId="1" fontId="3" fillId="5" borderId="3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NCASILLAMIENTO\SEGUNDO%20PROCESO\PROFESIONALES\+%20EVALUACION%20DE%20ANTECEDENTES%20VERSION%20MEJO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_Participacion"/>
      <sheetName val="PROCESOS"/>
      <sheetName val="CONSOLIDADO"/>
      <sheetName val="PLANTILLA"/>
      <sheetName val="GENERAR"/>
      <sheetName val="DATOS"/>
      <sheetName val="NÓMINA_PUNTAJES"/>
      <sheetName val="APELACIÓN"/>
      <sheetName val="RESULTADOS_DEFINITIVOS"/>
      <sheetName val="GRADOS 5"/>
      <sheetName val="PREPARA CARGA"/>
      <sheetName val="CARGA_SIRH"/>
      <sheetName val="PARAMETROS"/>
      <sheetName val="CORP + COD"/>
      <sheetName val="CRONOGRAMA"/>
    </sheetNames>
    <sheetDataSet>
      <sheetData sheetId="0"/>
      <sheetData sheetId="1"/>
      <sheetData sheetId="2">
        <row r="16">
          <cell r="C16">
            <v>5704513</v>
          </cell>
          <cell r="D16">
            <v>2</v>
          </cell>
          <cell r="E16">
            <v>1</v>
          </cell>
          <cell r="F16" t="str">
            <v>MONTECINOS CEPEDA ANA MARIA</v>
          </cell>
          <cell r="G16" t="str">
            <v>LEY 18.834</v>
          </cell>
          <cell r="H16" t="str">
            <v>TITULARES</v>
          </cell>
          <cell r="I16" t="str">
            <v>PROFESIONALES</v>
          </cell>
          <cell r="J16">
            <v>44</v>
          </cell>
          <cell r="K16">
            <v>6</v>
          </cell>
          <cell r="L16" t="str">
            <v>MATRONA</v>
          </cell>
          <cell r="M16">
            <v>41</v>
          </cell>
          <cell r="N16">
            <v>9</v>
          </cell>
          <cell r="O16">
            <v>26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470</v>
          </cell>
          <cell r="W16">
            <v>2016</v>
          </cell>
          <cell r="X16">
            <v>70</v>
          </cell>
          <cell r="Y16">
            <v>2015</v>
          </cell>
          <cell r="Z16">
            <v>70</v>
          </cell>
          <cell r="AA16">
            <v>2014</v>
          </cell>
          <cell r="AB16">
            <v>70</v>
          </cell>
          <cell r="AC16">
            <v>43552</v>
          </cell>
          <cell r="AD16" t="str">
            <v/>
          </cell>
          <cell r="AF16" t="str">
            <v/>
          </cell>
          <cell r="AM16">
            <v>43570</v>
          </cell>
          <cell r="AN16" t="str">
            <v>Sin Observaciones</v>
          </cell>
          <cell r="AO16">
            <v>42</v>
          </cell>
          <cell r="AP16">
            <v>200</v>
          </cell>
          <cell r="AQ16">
            <v>100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100</v>
          </cell>
          <cell r="AY16">
            <v>40</v>
          </cell>
          <cell r="AZ16">
            <v>470</v>
          </cell>
          <cell r="BA16">
            <v>100</v>
          </cell>
          <cell r="BB16">
            <v>30</v>
          </cell>
          <cell r="BC16">
            <v>70</v>
          </cell>
          <cell r="BD16">
            <v>70</v>
          </cell>
          <cell r="BE16">
            <v>70</v>
          </cell>
          <cell r="BF16">
            <v>70</v>
          </cell>
          <cell r="BG16">
            <v>100</v>
          </cell>
          <cell r="BH16">
            <v>30</v>
          </cell>
          <cell r="BI16">
            <v>100</v>
          </cell>
          <cell r="BJ16" t="str">
            <v/>
          </cell>
          <cell r="BK16" t="str">
            <v/>
          </cell>
          <cell r="BL16">
            <v>40</v>
          </cell>
          <cell r="BM16">
            <v>30</v>
          </cell>
          <cell r="BN16">
            <v>30</v>
          </cell>
          <cell r="BO16">
            <v>100</v>
          </cell>
          <cell r="BP16" t="str">
            <v>EMPATE</v>
          </cell>
          <cell r="BQ16">
            <v>70</v>
          </cell>
          <cell r="BR16">
            <v>41</v>
          </cell>
          <cell r="BS16">
            <v>9</v>
          </cell>
          <cell r="BT16">
            <v>26</v>
          </cell>
          <cell r="BU16" t="str">
            <v/>
          </cell>
          <cell r="BX16">
            <v>1</v>
          </cell>
        </row>
        <row r="17">
          <cell r="C17">
            <v>6460299</v>
          </cell>
          <cell r="D17">
            <v>3</v>
          </cell>
          <cell r="E17">
            <v>1</v>
          </cell>
          <cell r="F17" t="str">
            <v>LOBOS AVENDANO MARIO ALBERTO</v>
          </cell>
          <cell r="G17" t="str">
            <v>LEY 18.834</v>
          </cell>
          <cell r="H17" t="str">
            <v>TITULARES</v>
          </cell>
          <cell r="I17" t="str">
            <v>PROFESIONALES</v>
          </cell>
          <cell r="J17">
            <v>44</v>
          </cell>
          <cell r="K17">
            <v>6</v>
          </cell>
          <cell r="L17" t="str">
            <v>TECNOLOGO MEDICO</v>
          </cell>
          <cell r="M17">
            <v>40</v>
          </cell>
          <cell r="N17">
            <v>5</v>
          </cell>
          <cell r="O17">
            <v>15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214</v>
          </cell>
          <cell r="W17">
            <v>2016</v>
          </cell>
          <cell r="X17">
            <v>70</v>
          </cell>
          <cell r="Y17">
            <v>2015</v>
          </cell>
          <cell r="Z17">
            <v>70</v>
          </cell>
          <cell r="AA17">
            <v>2014</v>
          </cell>
          <cell r="AB17">
            <v>70</v>
          </cell>
          <cell r="AC17">
            <v>43552</v>
          </cell>
          <cell r="AD17" t="str">
            <v/>
          </cell>
          <cell r="AF17" t="str">
            <v/>
          </cell>
          <cell r="AM17">
            <v>43570</v>
          </cell>
          <cell r="AN17" t="str">
            <v>Sin Observaciones</v>
          </cell>
          <cell r="AO17">
            <v>40</v>
          </cell>
          <cell r="AP17">
            <v>200</v>
          </cell>
          <cell r="AQ17">
            <v>100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100</v>
          </cell>
          <cell r="AY17">
            <v>40</v>
          </cell>
          <cell r="AZ17">
            <v>214</v>
          </cell>
          <cell r="BA17">
            <v>100</v>
          </cell>
          <cell r="BB17">
            <v>30</v>
          </cell>
          <cell r="BC17">
            <v>70</v>
          </cell>
          <cell r="BD17">
            <v>70</v>
          </cell>
          <cell r="BE17">
            <v>70</v>
          </cell>
          <cell r="BF17">
            <v>70</v>
          </cell>
          <cell r="BG17">
            <v>100</v>
          </cell>
          <cell r="BH17">
            <v>30</v>
          </cell>
          <cell r="BI17">
            <v>100</v>
          </cell>
          <cell r="BJ17" t="str">
            <v/>
          </cell>
          <cell r="BK17" t="str">
            <v/>
          </cell>
          <cell r="BL17">
            <v>40</v>
          </cell>
          <cell r="BM17">
            <v>30</v>
          </cell>
          <cell r="BN17">
            <v>30</v>
          </cell>
          <cell r="BO17">
            <v>100</v>
          </cell>
          <cell r="BP17" t="str">
            <v>EMPATE</v>
          </cell>
          <cell r="BQ17">
            <v>70</v>
          </cell>
          <cell r="BR17">
            <v>40</v>
          </cell>
          <cell r="BS17">
            <v>5</v>
          </cell>
          <cell r="BT17">
            <v>15</v>
          </cell>
          <cell r="BU17" t="str">
            <v/>
          </cell>
          <cell r="BX17">
            <v>2</v>
          </cell>
        </row>
        <row r="18">
          <cell r="C18">
            <v>7140509</v>
          </cell>
          <cell r="D18">
            <v>5</v>
          </cell>
          <cell r="E18">
            <v>1</v>
          </cell>
          <cell r="F18" t="str">
            <v>GALLARDO MOFRE DENISE ROSANA</v>
          </cell>
          <cell r="G18" t="str">
            <v>LEY 18.834</v>
          </cell>
          <cell r="H18" t="str">
            <v>TITULARES</v>
          </cell>
          <cell r="I18" t="str">
            <v>PROFESIONALES</v>
          </cell>
          <cell r="J18">
            <v>44</v>
          </cell>
          <cell r="K18">
            <v>6</v>
          </cell>
          <cell r="L18" t="str">
            <v>TECNOLOGO MEDICO</v>
          </cell>
          <cell r="M18">
            <v>37</v>
          </cell>
          <cell r="N18">
            <v>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1045</v>
          </cell>
          <cell r="W18">
            <v>2016</v>
          </cell>
          <cell r="X18">
            <v>70</v>
          </cell>
          <cell r="Y18">
            <v>2015</v>
          </cell>
          <cell r="Z18">
            <v>70</v>
          </cell>
          <cell r="AA18">
            <v>2014</v>
          </cell>
          <cell r="AB18">
            <v>70</v>
          </cell>
          <cell r="AC18">
            <v>43552</v>
          </cell>
          <cell r="AD18" t="str">
            <v/>
          </cell>
          <cell r="AF18" t="str">
            <v/>
          </cell>
          <cell r="AM18">
            <v>43570</v>
          </cell>
          <cell r="AN18" t="str">
            <v>Sin Observaciones</v>
          </cell>
          <cell r="AO18">
            <v>37</v>
          </cell>
          <cell r="AP18">
            <v>190</v>
          </cell>
          <cell r="AQ18">
            <v>95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95</v>
          </cell>
          <cell r="AY18">
            <v>38</v>
          </cell>
          <cell r="AZ18">
            <v>1045</v>
          </cell>
          <cell r="BA18">
            <v>100</v>
          </cell>
          <cell r="BB18">
            <v>30</v>
          </cell>
          <cell r="BC18">
            <v>70</v>
          </cell>
          <cell r="BD18">
            <v>70</v>
          </cell>
          <cell r="BE18">
            <v>70</v>
          </cell>
          <cell r="BF18">
            <v>70</v>
          </cell>
          <cell r="BG18">
            <v>100</v>
          </cell>
          <cell r="BH18">
            <v>30</v>
          </cell>
          <cell r="BI18">
            <v>98</v>
          </cell>
          <cell r="BJ18" t="str">
            <v/>
          </cell>
          <cell r="BK18" t="str">
            <v/>
          </cell>
          <cell r="BL18">
            <v>38</v>
          </cell>
          <cell r="BM18">
            <v>30</v>
          </cell>
          <cell r="BN18">
            <v>30</v>
          </cell>
          <cell r="BO18">
            <v>98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X18">
            <v>3</v>
          </cell>
        </row>
        <row r="19">
          <cell r="C19">
            <v>6641752</v>
          </cell>
          <cell r="D19">
            <v>2</v>
          </cell>
          <cell r="E19">
            <v>1</v>
          </cell>
          <cell r="F19" t="str">
            <v>TORRES CRUZ ENRIQUE ARMANDO</v>
          </cell>
          <cell r="G19" t="str">
            <v>LEY 18.834</v>
          </cell>
          <cell r="H19" t="str">
            <v>TITULARES</v>
          </cell>
          <cell r="I19" t="str">
            <v>PROFESIONALES</v>
          </cell>
          <cell r="J19">
            <v>44</v>
          </cell>
          <cell r="K19">
            <v>6</v>
          </cell>
          <cell r="L19" t="str">
            <v>TECNOLOGO MEDICO</v>
          </cell>
          <cell r="M19">
            <v>36</v>
          </cell>
          <cell r="N19">
            <v>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620</v>
          </cell>
          <cell r="W19">
            <v>2016</v>
          </cell>
          <cell r="X19">
            <v>70</v>
          </cell>
          <cell r="Y19">
            <v>2015</v>
          </cell>
          <cell r="Z19">
            <v>70</v>
          </cell>
          <cell r="AA19">
            <v>2014</v>
          </cell>
          <cell r="AB19">
            <v>70</v>
          </cell>
          <cell r="AC19">
            <v>43557</v>
          </cell>
          <cell r="AD19" t="str">
            <v/>
          </cell>
          <cell r="AF19" t="str">
            <v/>
          </cell>
          <cell r="AM19">
            <v>43570</v>
          </cell>
          <cell r="AN19" t="str">
            <v>Sin Observaciones</v>
          </cell>
          <cell r="AO19">
            <v>36</v>
          </cell>
          <cell r="AP19">
            <v>185</v>
          </cell>
          <cell r="AQ19">
            <v>92.5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92.5</v>
          </cell>
          <cell r="AY19">
            <v>37</v>
          </cell>
          <cell r="AZ19">
            <v>620</v>
          </cell>
          <cell r="BA19">
            <v>100</v>
          </cell>
          <cell r="BB19">
            <v>30</v>
          </cell>
          <cell r="BC19">
            <v>70</v>
          </cell>
          <cell r="BD19">
            <v>70</v>
          </cell>
          <cell r="BE19">
            <v>70</v>
          </cell>
          <cell r="BF19">
            <v>70</v>
          </cell>
          <cell r="BG19">
            <v>100</v>
          </cell>
          <cell r="BH19">
            <v>30</v>
          </cell>
          <cell r="BI19">
            <v>97</v>
          </cell>
          <cell r="BJ19" t="str">
            <v/>
          </cell>
          <cell r="BK19" t="str">
            <v/>
          </cell>
          <cell r="BL19">
            <v>37</v>
          </cell>
          <cell r="BM19">
            <v>30</v>
          </cell>
          <cell r="BN19">
            <v>30</v>
          </cell>
          <cell r="BO19">
            <v>97</v>
          </cell>
          <cell r="BP19" t="str">
            <v>EMPATE</v>
          </cell>
          <cell r="BQ19">
            <v>70</v>
          </cell>
          <cell r="BR19">
            <v>36</v>
          </cell>
          <cell r="BS19">
            <v>2</v>
          </cell>
          <cell r="BT19">
            <v>0</v>
          </cell>
          <cell r="BU19" t="str">
            <v/>
          </cell>
          <cell r="BX19">
            <v>4</v>
          </cell>
        </row>
        <row r="20">
          <cell r="C20">
            <v>7760991</v>
          </cell>
          <cell r="D20">
            <v>1</v>
          </cell>
          <cell r="E20">
            <v>1</v>
          </cell>
          <cell r="F20" t="str">
            <v>CRESPO CANCINO ALICIA DEL CARMEN</v>
          </cell>
          <cell r="G20" t="str">
            <v>LEY 18.834</v>
          </cell>
          <cell r="H20" t="str">
            <v>TITULARES</v>
          </cell>
          <cell r="I20" t="str">
            <v>PROFESIONALES</v>
          </cell>
          <cell r="J20">
            <v>44</v>
          </cell>
          <cell r="K20">
            <v>6</v>
          </cell>
          <cell r="L20" t="str">
            <v>TECNOLOGO MEDICO</v>
          </cell>
          <cell r="M20">
            <v>35</v>
          </cell>
          <cell r="N20">
            <v>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543</v>
          </cell>
          <cell r="W20">
            <v>2016</v>
          </cell>
          <cell r="X20">
            <v>70</v>
          </cell>
          <cell r="Y20">
            <v>2015</v>
          </cell>
          <cell r="Z20">
            <v>70</v>
          </cell>
          <cell r="AA20">
            <v>2014</v>
          </cell>
          <cell r="AB20">
            <v>70</v>
          </cell>
          <cell r="AC20">
            <v>43557</v>
          </cell>
          <cell r="AD20" t="str">
            <v/>
          </cell>
          <cell r="AF20" t="str">
            <v/>
          </cell>
          <cell r="AM20">
            <v>43570</v>
          </cell>
          <cell r="AN20" t="str">
            <v>Sin Observaciones</v>
          </cell>
          <cell r="AO20">
            <v>36</v>
          </cell>
          <cell r="AP20">
            <v>185</v>
          </cell>
          <cell r="AQ20">
            <v>92.5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92.5</v>
          </cell>
          <cell r="AY20">
            <v>37</v>
          </cell>
          <cell r="AZ20">
            <v>543</v>
          </cell>
          <cell r="BA20">
            <v>100</v>
          </cell>
          <cell r="BB20">
            <v>30</v>
          </cell>
          <cell r="BC20">
            <v>70</v>
          </cell>
          <cell r="BD20">
            <v>70</v>
          </cell>
          <cell r="BE20">
            <v>70</v>
          </cell>
          <cell r="BF20">
            <v>70</v>
          </cell>
          <cell r="BG20">
            <v>100</v>
          </cell>
          <cell r="BH20">
            <v>30</v>
          </cell>
          <cell r="BI20">
            <v>97</v>
          </cell>
          <cell r="BJ20" t="str">
            <v/>
          </cell>
          <cell r="BK20" t="str">
            <v/>
          </cell>
          <cell r="BL20">
            <v>37</v>
          </cell>
          <cell r="BM20">
            <v>30</v>
          </cell>
          <cell r="BN20">
            <v>30</v>
          </cell>
          <cell r="BO20">
            <v>97</v>
          </cell>
          <cell r="BP20" t="str">
            <v>EMPATE</v>
          </cell>
          <cell r="BQ20">
            <v>70</v>
          </cell>
          <cell r="BR20">
            <v>35</v>
          </cell>
          <cell r="BS20">
            <v>11</v>
          </cell>
          <cell r="BT20">
            <v>0</v>
          </cell>
          <cell r="BU20" t="str">
            <v/>
          </cell>
          <cell r="BX20">
            <v>5</v>
          </cell>
        </row>
        <row r="21">
          <cell r="C21">
            <v>6586354</v>
          </cell>
          <cell r="D21">
            <v>5</v>
          </cell>
          <cell r="E21">
            <v>1</v>
          </cell>
          <cell r="F21" t="str">
            <v>LUMIO PORTALES GABRIELA ROXANA</v>
          </cell>
          <cell r="G21" t="str">
            <v>LEY 18.834</v>
          </cell>
          <cell r="H21" t="str">
            <v>TITULARES</v>
          </cell>
          <cell r="I21" t="str">
            <v>PROFESIONALES</v>
          </cell>
          <cell r="J21">
            <v>44</v>
          </cell>
          <cell r="K21">
            <v>7</v>
          </cell>
          <cell r="L21" t="str">
            <v>MATRONA</v>
          </cell>
          <cell r="M21">
            <v>33</v>
          </cell>
          <cell r="N21">
            <v>7</v>
          </cell>
          <cell r="O21">
            <v>23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180</v>
          </cell>
          <cell r="W21">
            <v>2016</v>
          </cell>
          <cell r="X21">
            <v>70</v>
          </cell>
          <cell r="Y21">
            <v>2015</v>
          </cell>
          <cell r="Z21">
            <v>70</v>
          </cell>
          <cell r="AA21">
            <v>2014</v>
          </cell>
          <cell r="AB21">
            <v>70</v>
          </cell>
          <cell r="AC21">
            <v>43557</v>
          </cell>
          <cell r="AD21" t="str">
            <v/>
          </cell>
          <cell r="AF21" t="str">
            <v/>
          </cell>
          <cell r="AM21">
            <v>43570</v>
          </cell>
          <cell r="AN21" t="str">
            <v>Sin Observaciones</v>
          </cell>
          <cell r="AO21">
            <v>34</v>
          </cell>
          <cell r="AP21">
            <v>175</v>
          </cell>
          <cell r="AQ21">
            <v>87.5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87.5</v>
          </cell>
          <cell r="AY21">
            <v>35</v>
          </cell>
          <cell r="AZ21">
            <v>180</v>
          </cell>
          <cell r="BA21">
            <v>100</v>
          </cell>
          <cell r="BB21">
            <v>30</v>
          </cell>
          <cell r="BC21">
            <v>70</v>
          </cell>
          <cell r="BD21">
            <v>70</v>
          </cell>
          <cell r="BE21">
            <v>70</v>
          </cell>
          <cell r="BF21">
            <v>70</v>
          </cell>
          <cell r="BG21">
            <v>100</v>
          </cell>
          <cell r="BH21">
            <v>30</v>
          </cell>
          <cell r="BI21">
            <v>95</v>
          </cell>
          <cell r="BJ21" t="str">
            <v/>
          </cell>
          <cell r="BK21" t="str">
            <v/>
          </cell>
          <cell r="BL21">
            <v>35</v>
          </cell>
          <cell r="BM21">
            <v>30</v>
          </cell>
          <cell r="BN21">
            <v>30</v>
          </cell>
          <cell r="BO21">
            <v>95</v>
          </cell>
          <cell r="BP21" t="str">
            <v>EMPATE</v>
          </cell>
          <cell r="BQ21">
            <v>70</v>
          </cell>
          <cell r="BR21">
            <v>33</v>
          </cell>
          <cell r="BS21">
            <v>7</v>
          </cell>
          <cell r="BT21">
            <v>23</v>
          </cell>
          <cell r="BU21" t="str">
            <v/>
          </cell>
          <cell r="BX21">
            <v>6</v>
          </cell>
        </row>
        <row r="22">
          <cell r="C22">
            <v>7752981</v>
          </cell>
          <cell r="D22">
            <v>0</v>
          </cell>
          <cell r="E22">
            <v>1</v>
          </cell>
          <cell r="F22" t="str">
            <v>QUISPE CHALLAPA ESTER ERNESTINA</v>
          </cell>
          <cell r="G22" t="str">
            <v>LEY 18.834</v>
          </cell>
          <cell r="H22" t="str">
            <v>TITULARES</v>
          </cell>
          <cell r="I22" t="str">
            <v>PROFESIONALES</v>
          </cell>
          <cell r="J22">
            <v>44</v>
          </cell>
          <cell r="K22">
            <v>7</v>
          </cell>
          <cell r="L22" t="str">
            <v>MATRONA</v>
          </cell>
          <cell r="M22">
            <v>33</v>
          </cell>
          <cell r="N22">
            <v>7</v>
          </cell>
          <cell r="O22">
            <v>15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492</v>
          </cell>
          <cell r="W22">
            <v>2016</v>
          </cell>
          <cell r="X22">
            <v>70</v>
          </cell>
          <cell r="Y22">
            <v>2015</v>
          </cell>
          <cell r="Z22">
            <v>70</v>
          </cell>
          <cell r="AA22">
            <v>2014</v>
          </cell>
          <cell r="AB22">
            <v>70</v>
          </cell>
          <cell r="AC22">
            <v>43556</v>
          </cell>
          <cell r="AD22" t="str">
            <v/>
          </cell>
          <cell r="AF22" t="str">
            <v/>
          </cell>
          <cell r="AM22">
            <v>43570</v>
          </cell>
          <cell r="AN22" t="str">
            <v>Sin Observaciones</v>
          </cell>
          <cell r="AO22">
            <v>34</v>
          </cell>
          <cell r="AP22">
            <v>175</v>
          </cell>
          <cell r="AQ22">
            <v>87.5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87.5</v>
          </cell>
          <cell r="AY22">
            <v>35</v>
          </cell>
          <cell r="AZ22">
            <v>492</v>
          </cell>
          <cell r="BA22">
            <v>100</v>
          </cell>
          <cell r="BB22">
            <v>30</v>
          </cell>
          <cell r="BC22">
            <v>70</v>
          </cell>
          <cell r="BD22">
            <v>70</v>
          </cell>
          <cell r="BE22">
            <v>70</v>
          </cell>
          <cell r="BF22">
            <v>70</v>
          </cell>
          <cell r="BG22">
            <v>100</v>
          </cell>
          <cell r="BH22">
            <v>30</v>
          </cell>
          <cell r="BI22">
            <v>95</v>
          </cell>
          <cell r="BJ22" t="str">
            <v/>
          </cell>
          <cell r="BK22" t="str">
            <v/>
          </cell>
          <cell r="BL22">
            <v>35</v>
          </cell>
          <cell r="BM22">
            <v>30</v>
          </cell>
          <cell r="BN22">
            <v>30</v>
          </cell>
          <cell r="BO22">
            <v>95</v>
          </cell>
          <cell r="BP22" t="str">
            <v>EMPATE</v>
          </cell>
          <cell r="BQ22">
            <v>70</v>
          </cell>
          <cell r="BR22">
            <v>33</v>
          </cell>
          <cell r="BS22">
            <v>7</v>
          </cell>
          <cell r="BT22">
            <v>15</v>
          </cell>
          <cell r="BU22" t="str">
            <v/>
          </cell>
          <cell r="BX22">
            <v>7</v>
          </cell>
        </row>
        <row r="23">
          <cell r="C23">
            <v>6660766</v>
          </cell>
          <cell r="D23">
            <v>6</v>
          </cell>
          <cell r="E23">
            <v>1</v>
          </cell>
          <cell r="F23" t="str">
            <v>RAMIREZ ALFARO MANUEL FERNANDO</v>
          </cell>
          <cell r="G23" t="str">
            <v>LEY 18.834</v>
          </cell>
          <cell r="H23" t="str">
            <v>TITULARES</v>
          </cell>
          <cell r="I23" t="str">
            <v>PROFESIONALES</v>
          </cell>
          <cell r="J23">
            <v>44</v>
          </cell>
          <cell r="K23">
            <v>8</v>
          </cell>
          <cell r="L23" t="str">
            <v>NUTRICIONISTA</v>
          </cell>
          <cell r="M23">
            <v>40</v>
          </cell>
          <cell r="N23">
            <v>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798</v>
          </cell>
          <cell r="W23">
            <v>2016</v>
          </cell>
          <cell r="X23">
            <v>70</v>
          </cell>
          <cell r="Y23">
            <v>2015</v>
          </cell>
          <cell r="Z23">
            <v>70</v>
          </cell>
          <cell r="AA23">
            <v>2014</v>
          </cell>
          <cell r="AB23">
            <v>70</v>
          </cell>
          <cell r="AC23">
            <v>43549</v>
          </cell>
          <cell r="AD23" t="str">
            <v/>
          </cell>
          <cell r="AF23" t="str">
            <v/>
          </cell>
          <cell r="AM23">
            <v>43570</v>
          </cell>
          <cell r="AN23" t="str">
            <v>Sin Observaciones</v>
          </cell>
          <cell r="AO23">
            <v>40</v>
          </cell>
          <cell r="AP23">
            <v>200</v>
          </cell>
          <cell r="AQ23">
            <v>100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100</v>
          </cell>
          <cell r="AY23">
            <v>40</v>
          </cell>
          <cell r="AZ23">
            <v>798</v>
          </cell>
          <cell r="BA23">
            <v>100</v>
          </cell>
          <cell r="BB23">
            <v>30</v>
          </cell>
          <cell r="BC23">
            <v>70</v>
          </cell>
          <cell r="BD23">
            <v>70</v>
          </cell>
          <cell r="BE23">
            <v>70</v>
          </cell>
          <cell r="BF23">
            <v>70</v>
          </cell>
          <cell r="BG23">
            <v>100</v>
          </cell>
          <cell r="BH23">
            <v>30</v>
          </cell>
          <cell r="BI23">
            <v>100</v>
          </cell>
          <cell r="BJ23" t="str">
            <v/>
          </cell>
          <cell r="BK23" t="str">
            <v/>
          </cell>
          <cell r="BL23">
            <v>40</v>
          </cell>
          <cell r="BM23">
            <v>30</v>
          </cell>
          <cell r="BN23">
            <v>30</v>
          </cell>
          <cell r="BO23">
            <v>100</v>
          </cell>
          <cell r="BP23" t="str">
            <v>EMPATE</v>
          </cell>
          <cell r="BQ23">
            <v>70</v>
          </cell>
          <cell r="BR23">
            <v>40</v>
          </cell>
          <cell r="BS23">
            <v>5</v>
          </cell>
          <cell r="BT23">
            <v>0</v>
          </cell>
          <cell r="BU23" t="str">
            <v/>
          </cell>
          <cell r="BX23">
            <v>8</v>
          </cell>
        </row>
        <row r="24">
          <cell r="C24">
            <v>6784144</v>
          </cell>
          <cell r="D24">
            <v>1</v>
          </cell>
          <cell r="E24">
            <v>1</v>
          </cell>
          <cell r="F24" t="str">
            <v>AGUIRRE GONZALEZ EDUARDO ALFREDO</v>
          </cell>
          <cell r="G24" t="str">
            <v>LEY 18.834</v>
          </cell>
          <cell r="H24" t="str">
            <v>TITULARES</v>
          </cell>
          <cell r="I24" t="str">
            <v>PROFESIONALES</v>
          </cell>
          <cell r="J24">
            <v>44</v>
          </cell>
          <cell r="K24">
            <v>8</v>
          </cell>
          <cell r="L24" t="str">
            <v>TECNOLOGO MEDICO</v>
          </cell>
          <cell r="M24">
            <v>40</v>
          </cell>
          <cell r="N24">
            <v>4</v>
          </cell>
          <cell r="O24">
            <v>15</v>
          </cell>
          <cell r="P24">
            <v>1</v>
          </cell>
          <cell r="Q24">
            <v>9</v>
          </cell>
          <cell r="R24">
            <v>14</v>
          </cell>
          <cell r="S24">
            <v>0</v>
          </cell>
          <cell r="T24">
            <v>0</v>
          </cell>
          <cell r="U24">
            <v>0</v>
          </cell>
          <cell r="V24">
            <v>211</v>
          </cell>
          <cell r="W24">
            <v>2016</v>
          </cell>
          <cell r="X24">
            <v>70</v>
          </cell>
          <cell r="Y24">
            <v>2015</v>
          </cell>
          <cell r="Z24">
            <v>70</v>
          </cell>
          <cell r="AA24">
            <v>2014</v>
          </cell>
          <cell r="AB24">
            <v>70</v>
          </cell>
          <cell r="AC24">
            <v>43552</v>
          </cell>
          <cell r="AD24" t="str">
            <v/>
          </cell>
          <cell r="AF24" t="str">
            <v/>
          </cell>
          <cell r="AM24">
            <v>43570</v>
          </cell>
          <cell r="AN24" t="str">
            <v>Sin Observaciones</v>
          </cell>
          <cell r="AO24">
            <v>40</v>
          </cell>
          <cell r="AP24">
            <v>200</v>
          </cell>
          <cell r="AQ24">
            <v>100</v>
          </cell>
          <cell r="AR24">
            <v>2</v>
          </cell>
          <cell r="AS24">
            <v>15</v>
          </cell>
          <cell r="AT24">
            <v>4.5</v>
          </cell>
          <cell r="AU24">
            <v>0</v>
          </cell>
          <cell r="AV24">
            <v>0</v>
          </cell>
          <cell r="AW24">
            <v>0</v>
          </cell>
          <cell r="AX24">
            <v>100</v>
          </cell>
          <cell r="AY24">
            <v>40</v>
          </cell>
          <cell r="AZ24">
            <v>211</v>
          </cell>
          <cell r="BA24">
            <v>100</v>
          </cell>
          <cell r="BB24">
            <v>30</v>
          </cell>
          <cell r="BC24">
            <v>70</v>
          </cell>
          <cell r="BD24">
            <v>70</v>
          </cell>
          <cell r="BE24">
            <v>70</v>
          </cell>
          <cell r="BF24">
            <v>70</v>
          </cell>
          <cell r="BG24">
            <v>100</v>
          </cell>
          <cell r="BH24">
            <v>30</v>
          </cell>
          <cell r="BI24">
            <v>100</v>
          </cell>
          <cell r="BJ24" t="str">
            <v/>
          </cell>
          <cell r="BK24" t="str">
            <v/>
          </cell>
          <cell r="BL24">
            <v>40</v>
          </cell>
          <cell r="BM24">
            <v>30</v>
          </cell>
          <cell r="BN24">
            <v>30</v>
          </cell>
          <cell r="BO24">
            <v>100</v>
          </cell>
          <cell r="BP24" t="str">
            <v>EMPATE</v>
          </cell>
          <cell r="BQ24">
            <v>70</v>
          </cell>
          <cell r="BR24">
            <v>40</v>
          </cell>
          <cell r="BS24">
            <v>4</v>
          </cell>
          <cell r="BT24">
            <v>15</v>
          </cell>
          <cell r="BU24" t="str">
            <v/>
          </cell>
          <cell r="BX24">
            <v>9</v>
          </cell>
        </row>
        <row r="25">
          <cell r="C25">
            <v>6888697</v>
          </cell>
          <cell r="D25" t="str">
            <v>K</v>
          </cell>
          <cell r="E25">
            <v>1</v>
          </cell>
          <cell r="F25" t="str">
            <v>CESPEDES SEGOVIA ELCIRA MERCEDES</v>
          </cell>
          <cell r="G25" t="str">
            <v>LEY 18.834</v>
          </cell>
          <cell r="H25" t="str">
            <v>TITULARES</v>
          </cell>
          <cell r="I25" t="str">
            <v>PROFESIONALES</v>
          </cell>
          <cell r="J25">
            <v>44</v>
          </cell>
          <cell r="K25">
            <v>8</v>
          </cell>
          <cell r="L25" t="str">
            <v>TECNOLOGO MEDICO</v>
          </cell>
          <cell r="M25">
            <v>35</v>
          </cell>
          <cell r="N25">
            <v>7</v>
          </cell>
          <cell r="O25">
            <v>24</v>
          </cell>
          <cell r="P25">
            <v>0</v>
          </cell>
          <cell r="Q25">
            <v>9</v>
          </cell>
          <cell r="R25">
            <v>15</v>
          </cell>
          <cell r="S25">
            <v>0</v>
          </cell>
          <cell r="T25">
            <v>0</v>
          </cell>
          <cell r="U25">
            <v>0</v>
          </cell>
          <cell r="V25">
            <v>834</v>
          </cell>
          <cell r="W25">
            <v>2016</v>
          </cell>
          <cell r="X25">
            <v>70</v>
          </cell>
          <cell r="Y25">
            <v>2015</v>
          </cell>
          <cell r="Z25">
            <v>70</v>
          </cell>
          <cell r="AA25">
            <v>2014</v>
          </cell>
          <cell r="AB25">
            <v>70</v>
          </cell>
          <cell r="AC25">
            <v>43546</v>
          </cell>
          <cell r="AD25" t="str">
            <v/>
          </cell>
          <cell r="AF25" t="str">
            <v/>
          </cell>
          <cell r="AM25">
            <v>43570</v>
          </cell>
          <cell r="AN25" t="str">
            <v>Sin Observaciones</v>
          </cell>
          <cell r="AO25">
            <v>36</v>
          </cell>
          <cell r="AP25">
            <v>185</v>
          </cell>
          <cell r="AQ25">
            <v>92.5</v>
          </cell>
          <cell r="AR25">
            <v>1</v>
          </cell>
          <cell r="AS25">
            <v>10</v>
          </cell>
          <cell r="AT25">
            <v>3</v>
          </cell>
          <cell r="AU25">
            <v>0</v>
          </cell>
          <cell r="AV25">
            <v>0</v>
          </cell>
          <cell r="AW25">
            <v>0</v>
          </cell>
          <cell r="AX25">
            <v>95.5</v>
          </cell>
          <cell r="AY25">
            <v>38.200000000000003</v>
          </cell>
          <cell r="AZ25">
            <v>834</v>
          </cell>
          <cell r="BA25">
            <v>100</v>
          </cell>
          <cell r="BB25">
            <v>30</v>
          </cell>
          <cell r="BC25">
            <v>70</v>
          </cell>
          <cell r="BD25">
            <v>70</v>
          </cell>
          <cell r="BE25">
            <v>70</v>
          </cell>
          <cell r="BF25">
            <v>70</v>
          </cell>
          <cell r="BG25">
            <v>100</v>
          </cell>
          <cell r="BH25">
            <v>30</v>
          </cell>
          <cell r="BI25">
            <v>98.2</v>
          </cell>
          <cell r="BJ25" t="str">
            <v/>
          </cell>
          <cell r="BK25" t="str">
            <v/>
          </cell>
          <cell r="BL25">
            <v>38.200000000000003</v>
          </cell>
          <cell r="BM25">
            <v>30</v>
          </cell>
          <cell r="BN25">
            <v>30</v>
          </cell>
          <cell r="BO25">
            <v>98.2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 t="str">
            <v/>
          </cell>
          <cell r="BX25">
            <v>10</v>
          </cell>
        </row>
        <row r="26">
          <cell r="C26">
            <v>6502296</v>
          </cell>
          <cell r="D26">
            <v>6</v>
          </cell>
          <cell r="E26">
            <v>1</v>
          </cell>
          <cell r="F26" t="str">
            <v>MONTECINOS CEPEDA ROSA MARIA</v>
          </cell>
          <cell r="G26" t="str">
            <v>LEY 18.834</v>
          </cell>
          <cell r="H26" t="str">
            <v>TITULARES</v>
          </cell>
          <cell r="I26" t="str">
            <v>PROFESIONALES</v>
          </cell>
          <cell r="J26">
            <v>44</v>
          </cell>
          <cell r="K26">
            <v>8</v>
          </cell>
          <cell r="L26" t="str">
            <v>MATRONA</v>
          </cell>
          <cell r="M26">
            <v>36</v>
          </cell>
          <cell r="N26">
            <v>3</v>
          </cell>
          <cell r="O26">
            <v>24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474</v>
          </cell>
          <cell r="W26">
            <v>2016</v>
          </cell>
          <cell r="X26">
            <v>70</v>
          </cell>
          <cell r="Y26">
            <v>2015</v>
          </cell>
          <cell r="Z26">
            <v>70</v>
          </cell>
          <cell r="AA26">
            <v>2014</v>
          </cell>
          <cell r="AB26">
            <v>70</v>
          </cell>
          <cell r="AC26">
            <v>43553</v>
          </cell>
          <cell r="AD26" t="str">
            <v/>
          </cell>
          <cell r="AF26" t="str">
            <v/>
          </cell>
          <cell r="AM26">
            <v>43570</v>
          </cell>
          <cell r="AN26" t="str">
            <v>Sin Observaciones</v>
          </cell>
          <cell r="AO26">
            <v>36</v>
          </cell>
          <cell r="AP26">
            <v>185</v>
          </cell>
          <cell r="AQ26">
            <v>92.5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92.5</v>
          </cell>
          <cell r="AY26">
            <v>37</v>
          </cell>
          <cell r="AZ26">
            <v>474</v>
          </cell>
          <cell r="BA26">
            <v>100</v>
          </cell>
          <cell r="BB26">
            <v>30</v>
          </cell>
          <cell r="BC26">
            <v>70</v>
          </cell>
          <cell r="BD26">
            <v>70</v>
          </cell>
          <cell r="BE26">
            <v>70</v>
          </cell>
          <cell r="BF26">
            <v>70</v>
          </cell>
          <cell r="BG26">
            <v>100</v>
          </cell>
          <cell r="BH26">
            <v>30</v>
          </cell>
          <cell r="BI26">
            <v>97</v>
          </cell>
          <cell r="BJ26" t="str">
            <v/>
          </cell>
          <cell r="BK26" t="str">
            <v/>
          </cell>
          <cell r="BL26">
            <v>37</v>
          </cell>
          <cell r="BM26">
            <v>30</v>
          </cell>
          <cell r="BN26">
            <v>30</v>
          </cell>
          <cell r="BO26">
            <v>97</v>
          </cell>
          <cell r="BP26" t="str">
            <v/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X26">
            <v>11</v>
          </cell>
        </row>
        <row r="27">
          <cell r="C27">
            <v>7215191</v>
          </cell>
          <cell r="D27">
            <v>7</v>
          </cell>
          <cell r="E27">
            <v>1</v>
          </cell>
          <cell r="F27" t="str">
            <v>ROJAS HUANCA ELBA IRIS</v>
          </cell>
          <cell r="G27" t="str">
            <v>LEY 18.834</v>
          </cell>
          <cell r="H27" t="str">
            <v>TITULARES</v>
          </cell>
          <cell r="I27" t="str">
            <v>PROFESIONALES</v>
          </cell>
          <cell r="J27">
            <v>44</v>
          </cell>
          <cell r="K27">
            <v>8</v>
          </cell>
          <cell r="L27" t="str">
            <v>ENFERMERA UNIVERSITARIA</v>
          </cell>
          <cell r="M27">
            <v>28</v>
          </cell>
          <cell r="N27">
            <v>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6</v>
          </cell>
          <cell r="T27">
            <v>8</v>
          </cell>
          <cell r="U27">
            <v>0</v>
          </cell>
          <cell r="V27">
            <v>1149</v>
          </cell>
          <cell r="W27">
            <v>2016</v>
          </cell>
          <cell r="X27">
            <v>70</v>
          </cell>
          <cell r="Y27">
            <v>2015</v>
          </cell>
          <cell r="Z27">
            <v>70</v>
          </cell>
          <cell r="AA27">
            <v>2014</v>
          </cell>
          <cell r="AB27">
            <v>70</v>
          </cell>
          <cell r="AC27">
            <v>43552</v>
          </cell>
          <cell r="AD27" t="str">
            <v/>
          </cell>
          <cell r="AF27" t="str">
            <v/>
          </cell>
          <cell r="AM27">
            <v>43570</v>
          </cell>
          <cell r="AN27" t="str">
            <v>Sin Observaciones</v>
          </cell>
          <cell r="AO27">
            <v>28</v>
          </cell>
          <cell r="AP27">
            <v>145</v>
          </cell>
          <cell r="AQ27">
            <v>72.5</v>
          </cell>
          <cell r="AR27">
            <v>0</v>
          </cell>
          <cell r="AS27">
            <v>0</v>
          </cell>
          <cell r="AT27">
            <v>0</v>
          </cell>
          <cell r="AU27">
            <v>7</v>
          </cell>
          <cell r="AV27">
            <v>40</v>
          </cell>
          <cell r="AW27">
            <v>8</v>
          </cell>
          <cell r="AX27">
            <v>80.5</v>
          </cell>
          <cell r="AY27">
            <v>32.200000000000003</v>
          </cell>
          <cell r="AZ27">
            <v>1149</v>
          </cell>
          <cell r="BA27">
            <v>100</v>
          </cell>
          <cell r="BB27">
            <v>30</v>
          </cell>
          <cell r="BC27">
            <v>70</v>
          </cell>
          <cell r="BD27">
            <v>70</v>
          </cell>
          <cell r="BE27">
            <v>70</v>
          </cell>
          <cell r="BF27">
            <v>70</v>
          </cell>
          <cell r="BG27">
            <v>100</v>
          </cell>
          <cell r="BH27">
            <v>30</v>
          </cell>
          <cell r="BI27">
            <v>92.2</v>
          </cell>
          <cell r="BJ27" t="str">
            <v/>
          </cell>
          <cell r="BK27" t="str">
            <v/>
          </cell>
          <cell r="BL27">
            <v>32.200000000000003</v>
          </cell>
          <cell r="BM27">
            <v>30</v>
          </cell>
          <cell r="BN27">
            <v>30</v>
          </cell>
          <cell r="BO27">
            <v>92.2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 t="str">
            <v/>
          </cell>
          <cell r="BX27">
            <v>12</v>
          </cell>
        </row>
        <row r="28">
          <cell r="C28">
            <v>7492083</v>
          </cell>
          <cell r="D28">
            <v>7</v>
          </cell>
          <cell r="E28">
            <v>1</v>
          </cell>
          <cell r="F28" t="str">
            <v>REGENTE RUEDA PATRICIA ILIA</v>
          </cell>
          <cell r="G28" t="str">
            <v>LEY 18.834</v>
          </cell>
          <cell r="H28" t="str">
            <v>TITULARES</v>
          </cell>
          <cell r="I28" t="str">
            <v>PROFESIONALES</v>
          </cell>
          <cell r="J28">
            <v>44</v>
          </cell>
          <cell r="K28">
            <v>8</v>
          </cell>
          <cell r="L28" t="str">
            <v>TECNOLOGO MEDICO</v>
          </cell>
          <cell r="M28">
            <v>29</v>
          </cell>
          <cell r="N28">
            <v>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783</v>
          </cell>
          <cell r="W28">
            <v>2016</v>
          </cell>
          <cell r="X28">
            <v>70</v>
          </cell>
          <cell r="Y28">
            <v>2015</v>
          </cell>
          <cell r="Z28">
            <v>70</v>
          </cell>
          <cell r="AA28">
            <v>2014</v>
          </cell>
          <cell r="AB28">
            <v>70</v>
          </cell>
          <cell r="AC28">
            <v>43550</v>
          </cell>
          <cell r="AD28" t="str">
            <v/>
          </cell>
          <cell r="AF28" t="str">
            <v/>
          </cell>
          <cell r="AM28">
            <v>43570</v>
          </cell>
          <cell r="AN28" t="str">
            <v>Sin Observaciones</v>
          </cell>
          <cell r="AO28">
            <v>29</v>
          </cell>
          <cell r="AP28">
            <v>150</v>
          </cell>
          <cell r="AQ28">
            <v>75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75</v>
          </cell>
          <cell r="AY28">
            <v>30</v>
          </cell>
          <cell r="AZ28">
            <v>783</v>
          </cell>
          <cell r="BA28">
            <v>100</v>
          </cell>
          <cell r="BB28">
            <v>30</v>
          </cell>
          <cell r="BC28">
            <v>70</v>
          </cell>
          <cell r="BD28">
            <v>70</v>
          </cell>
          <cell r="BE28">
            <v>70</v>
          </cell>
          <cell r="BF28">
            <v>70</v>
          </cell>
          <cell r="BG28">
            <v>100</v>
          </cell>
          <cell r="BH28">
            <v>30</v>
          </cell>
          <cell r="BI28">
            <v>90</v>
          </cell>
          <cell r="BJ28" t="str">
            <v/>
          </cell>
          <cell r="BK28" t="str">
            <v/>
          </cell>
          <cell r="BL28">
            <v>30</v>
          </cell>
          <cell r="BM28">
            <v>30</v>
          </cell>
          <cell r="BN28">
            <v>30</v>
          </cell>
          <cell r="BO28">
            <v>90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 t="str">
            <v/>
          </cell>
          <cell r="BX28">
            <v>13</v>
          </cell>
        </row>
        <row r="29">
          <cell r="C29">
            <v>13332481</v>
          </cell>
          <cell r="D29" t="str">
            <v>K</v>
          </cell>
          <cell r="E29">
            <v>1</v>
          </cell>
          <cell r="F29" t="str">
            <v>VALENCIA SEVERINO RODRIGO FRANCO</v>
          </cell>
          <cell r="G29" t="str">
            <v>LEY 18.834</v>
          </cell>
          <cell r="H29" t="str">
            <v>TITULARES</v>
          </cell>
          <cell r="I29" t="str">
            <v>PROFESIONALES</v>
          </cell>
          <cell r="J29">
            <v>44</v>
          </cell>
          <cell r="K29">
            <v>8</v>
          </cell>
          <cell r="L29" t="str">
            <v>ENFERMERA/O-MATRON/A</v>
          </cell>
          <cell r="M29">
            <v>19</v>
          </cell>
          <cell r="N29">
            <v>11</v>
          </cell>
          <cell r="O29">
            <v>0</v>
          </cell>
          <cell r="P29">
            <v>2</v>
          </cell>
          <cell r="Q29">
            <v>8</v>
          </cell>
          <cell r="R29">
            <v>14</v>
          </cell>
          <cell r="S29">
            <v>0</v>
          </cell>
          <cell r="T29">
            <v>0</v>
          </cell>
          <cell r="U29">
            <v>0</v>
          </cell>
          <cell r="V29">
            <v>534</v>
          </cell>
          <cell r="W29">
            <v>2016</v>
          </cell>
          <cell r="X29">
            <v>70</v>
          </cell>
          <cell r="Y29">
            <v>2015</v>
          </cell>
          <cell r="Z29">
            <v>70</v>
          </cell>
          <cell r="AA29">
            <v>2014</v>
          </cell>
          <cell r="AB29">
            <v>70</v>
          </cell>
          <cell r="AC29">
            <v>43550</v>
          </cell>
          <cell r="AD29" t="str">
            <v/>
          </cell>
          <cell r="AF29" t="str">
            <v/>
          </cell>
          <cell r="AM29">
            <v>43570</v>
          </cell>
          <cell r="AN29" t="str">
            <v>Sin Observaciones</v>
          </cell>
          <cell r="AO29">
            <v>20</v>
          </cell>
          <cell r="AP29">
            <v>105</v>
          </cell>
          <cell r="AQ29">
            <v>52.5</v>
          </cell>
          <cell r="AR29">
            <v>3</v>
          </cell>
          <cell r="AS29">
            <v>20</v>
          </cell>
          <cell r="AT29">
            <v>6</v>
          </cell>
          <cell r="AU29">
            <v>0</v>
          </cell>
          <cell r="AV29">
            <v>0</v>
          </cell>
          <cell r="AW29">
            <v>0</v>
          </cell>
          <cell r="AX29">
            <v>58.5</v>
          </cell>
          <cell r="AY29">
            <v>23.4</v>
          </cell>
          <cell r="AZ29">
            <v>534</v>
          </cell>
          <cell r="BA29">
            <v>100</v>
          </cell>
          <cell r="BB29">
            <v>30</v>
          </cell>
          <cell r="BC29">
            <v>70</v>
          </cell>
          <cell r="BD29">
            <v>70</v>
          </cell>
          <cell r="BE29">
            <v>70</v>
          </cell>
          <cell r="BF29">
            <v>70</v>
          </cell>
          <cell r="BG29">
            <v>100</v>
          </cell>
          <cell r="BH29">
            <v>30</v>
          </cell>
          <cell r="BI29">
            <v>83.4</v>
          </cell>
          <cell r="BJ29" t="str">
            <v/>
          </cell>
          <cell r="BK29" t="str">
            <v/>
          </cell>
          <cell r="BL29">
            <v>23.4</v>
          </cell>
          <cell r="BM29">
            <v>30</v>
          </cell>
          <cell r="BN29">
            <v>30</v>
          </cell>
          <cell r="BO29">
            <v>83.4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X29">
            <v>14</v>
          </cell>
        </row>
        <row r="30">
          <cell r="C30">
            <v>10738676</v>
          </cell>
          <cell r="D30">
            <v>9</v>
          </cell>
          <cell r="E30">
            <v>1</v>
          </cell>
          <cell r="F30" t="str">
            <v>MUNOZ ALBARO CECILIA DEL CARMEN</v>
          </cell>
          <cell r="G30" t="str">
            <v>LEY 18.834</v>
          </cell>
          <cell r="H30" t="str">
            <v>TITULARES</v>
          </cell>
          <cell r="I30" t="str">
            <v>PROFESIONALES</v>
          </cell>
          <cell r="J30">
            <v>44</v>
          </cell>
          <cell r="K30">
            <v>8</v>
          </cell>
          <cell r="L30" t="str">
            <v>INGENIERO DE EJECUCION</v>
          </cell>
          <cell r="M30">
            <v>13</v>
          </cell>
          <cell r="N30">
            <v>6</v>
          </cell>
          <cell r="O30">
            <v>16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533</v>
          </cell>
          <cell r="W30">
            <v>2016</v>
          </cell>
          <cell r="X30">
            <v>70</v>
          </cell>
          <cell r="Y30">
            <v>2015</v>
          </cell>
          <cell r="Z30">
            <v>70</v>
          </cell>
          <cell r="AA30">
            <v>2014</v>
          </cell>
          <cell r="AB30">
            <v>70</v>
          </cell>
          <cell r="AC30">
            <v>43557</v>
          </cell>
          <cell r="AD30" t="str">
            <v/>
          </cell>
          <cell r="AF30" t="str">
            <v/>
          </cell>
          <cell r="AM30">
            <v>43570</v>
          </cell>
          <cell r="AN30" t="str">
            <v>Sin Observaciones</v>
          </cell>
          <cell r="AO30">
            <v>14</v>
          </cell>
          <cell r="AP30">
            <v>75</v>
          </cell>
          <cell r="AQ30">
            <v>37.5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37.5</v>
          </cell>
          <cell r="AY30">
            <v>15</v>
          </cell>
          <cell r="AZ30">
            <v>533</v>
          </cell>
          <cell r="BA30">
            <v>100</v>
          </cell>
          <cell r="BB30">
            <v>30</v>
          </cell>
          <cell r="BC30">
            <v>70</v>
          </cell>
          <cell r="BD30">
            <v>70</v>
          </cell>
          <cell r="BE30">
            <v>70</v>
          </cell>
          <cell r="BF30">
            <v>70</v>
          </cell>
          <cell r="BG30">
            <v>100</v>
          </cell>
          <cell r="BH30">
            <v>30</v>
          </cell>
          <cell r="BI30">
            <v>75</v>
          </cell>
          <cell r="BJ30" t="str">
            <v/>
          </cell>
          <cell r="BK30" t="str">
            <v/>
          </cell>
          <cell r="BL30">
            <v>15</v>
          </cell>
          <cell r="BM30">
            <v>30</v>
          </cell>
          <cell r="BN30">
            <v>30</v>
          </cell>
          <cell r="BO30">
            <v>75</v>
          </cell>
          <cell r="BP30" t="str">
            <v/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X30">
            <v>15</v>
          </cell>
        </row>
        <row r="31">
          <cell r="C31">
            <v>7795237</v>
          </cell>
          <cell r="D31">
            <v>3</v>
          </cell>
          <cell r="E31">
            <v>1</v>
          </cell>
          <cell r="F31" t="str">
            <v>ROJAS ARANCIBIA FRESIA EMMA</v>
          </cell>
          <cell r="G31" t="str">
            <v>LEY 18.834</v>
          </cell>
          <cell r="H31" t="str">
            <v>TITULARES</v>
          </cell>
          <cell r="I31" t="str">
            <v>PROFESIONALES</v>
          </cell>
          <cell r="J31">
            <v>44</v>
          </cell>
          <cell r="K31">
            <v>9</v>
          </cell>
          <cell r="L31" t="str">
            <v>ENFERMERA UNIVERSITARIA</v>
          </cell>
          <cell r="M31">
            <v>37</v>
          </cell>
          <cell r="N31">
            <v>9</v>
          </cell>
          <cell r="O31">
            <v>28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872</v>
          </cell>
          <cell r="W31">
            <v>2016</v>
          </cell>
          <cell r="X31">
            <v>70</v>
          </cell>
          <cell r="Y31">
            <v>2015</v>
          </cell>
          <cell r="Z31">
            <v>70</v>
          </cell>
          <cell r="AA31">
            <v>2014</v>
          </cell>
          <cell r="AB31">
            <v>70</v>
          </cell>
          <cell r="AC31">
            <v>43549</v>
          </cell>
          <cell r="AD31" t="str">
            <v/>
          </cell>
          <cell r="AF31" t="str">
            <v/>
          </cell>
          <cell r="AM31">
            <v>43570</v>
          </cell>
          <cell r="AN31" t="str">
            <v>Sin Observaciones</v>
          </cell>
          <cell r="AO31">
            <v>38</v>
          </cell>
          <cell r="AP31">
            <v>195</v>
          </cell>
          <cell r="AQ31">
            <v>97.5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97.5</v>
          </cell>
          <cell r="AY31">
            <v>39</v>
          </cell>
          <cell r="AZ31">
            <v>872</v>
          </cell>
          <cell r="BA31">
            <v>100</v>
          </cell>
          <cell r="BB31">
            <v>30</v>
          </cell>
          <cell r="BC31">
            <v>70</v>
          </cell>
          <cell r="BD31">
            <v>70</v>
          </cell>
          <cell r="BE31">
            <v>70</v>
          </cell>
          <cell r="BF31">
            <v>70</v>
          </cell>
          <cell r="BG31">
            <v>100</v>
          </cell>
          <cell r="BH31">
            <v>30</v>
          </cell>
          <cell r="BI31">
            <v>99</v>
          </cell>
          <cell r="BJ31" t="str">
            <v/>
          </cell>
          <cell r="BK31" t="str">
            <v/>
          </cell>
          <cell r="BL31">
            <v>39</v>
          </cell>
          <cell r="BM31">
            <v>30</v>
          </cell>
          <cell r="BN31">
            <v>30</v>
          </cell>
          <cell r="BO31">
            <v>99</v>
          </cell>
          <cell r="BP31" t="str">
            <v/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X31">
            <v>16</v>
          </cell>
        </row>
        <row r="32">
          <cell r="C32">
            <v>6606063</v>
          </cell>
          <cell r="D32">
            <v>2</v>
          </cell>
          <cell r="E32">
            <v>1</v>
          </cell>
          <cell r="F32" t="str">
            <v>PEREZ ROJAS GABRIELA DE LAS MARIAS</v>
          </cell>
          <cell r="G32" t="str">
            <v>LEY 18.834</v>
          </cell>
          <cell r="H32" t="str">
            <v>TITULARES</v>
          </cell>
          <cell r="I32" t="str">
            <v>PROFESIONALES</v>
          </cell>
          <cell r="J32">
            <v>44</v>
          </cell>
          <cell r="K32">
            <v>9</v>
          </cell>
          <cell r="L32" t="str">
            <v>TECNOLOGO MEDICO</v>
          </cell>
          <cell r="M32">
            <v>26</v>
          </cell>
          <cell r="N32">
            <v>11</v>
          </cell>
          <cell r="O32">
            <v>28</v>
          </cell>
          <cell r="P32">
            <v>3</v>
          </cell>
          <cell r="Q32">
            <v>2</v>
          </cell>
          <cell r="R32">
            <v>21</v>
          </cell>
          <cell r="S32">
            <v>0</v>
          </cell>
          <cell r="T32">
            <v>0</v>
          </cell>
          <cell r="U32">
            <v>0</v>
          </cell>
          <cell r="V32">
            <v>710</v>
          </cell>
          <cell r="W32">
            <v>2016</v>
          </cell>
          <cell r="X32">
            <v>70</v>
          </cell>
          <cell r="Y32">
            <v>2015</v>
          </cell>
          <cell r="Z32">
            <v>70</v>
          </cell>
          <cell r="AA32">
            <v>2014</v>
          </cell>
          <cell r="AB32">
            <v>70</v>
          </cell>
          <cell r="AC32">
            <v>43557</v>
          </cell>
          <cell r="AD32" t="str">
            <v/>
          </cell>
          <cell r="AF32" t="str">
            <v/>
          </cell>
          <cell r="AM32">
            <v>43570</v>
          </cell>
          <cell r="AN32" t="str">
            <v>Sin Observaciones</v>
          </cell>
          <cell r="AO32">
            <v>27</v>
          </cell>
          <cell r="AP32">
            <v>140</v>
          </cell>
          <cell r="AQ32">
            <v>70</v>
          </cell>
          <cell r="AR32">
            <v>3</v>
          </cell>
          <cell r="AS32">
            <v>20</v>
          </cell>
          <cell r="AT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76</v>
          </cell>
          <cell r="AY32">
            <v>30.4</v>
          </cell>
          <cell r="AZ32">
            <v>710</v>
          </cell>
          <cell r="BA32">
            <v>100</v>
          </cell>
          <cell r="BB32">
            <v>30</v>
          </cell>
          <cell r="BC32">
            <v>70</v>
          </cell>
          <cell r="BD32">
            <v>70</v>
          </cell>
          <cell r="BE32">
            <v>70</v>
          </cell>
          <cell r="BF32">
            <v>70</v>
          </cell>
          <cell r="BG32">
            <v>100</v>
          </cell>
          <cell r="BH32">
            <v>30</v>
          </cell>
          <cell r="BI32">
            <v>90.4</v>
          </cell>
          <cell r="BJ32" t="str">
            <v/>
          </cell>
          <cell r="BK32" t="str">
            <v/>
          </cell>
          <cell r="BL32">
            <v>30.4</v>
          </cell>
          <cell r="BM32">
            <v>30</v>
          </cell>
          <cell r="BN32">
            <v>30</v>
          </cell>
          <cell r="BO32">
            <v>90.4</v>
          </cell>
          <cell r="BP32" t="str">
            <v/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X32">
            <v>17</v>
          </cell>
        </row>
        <row r="33">
          <cell r="C33">
            <v>7068621</v>
          </cell>
          <cell r="D33" t="str">
            <v>K</v>
          </cell>
          <cell r="E33">
            <v>1</v>
          </cell>
          <cell r="F33" t="str">
            <v>ALFARO CORDOVA SYLVIA ANA</v>
          </cell>
          <cell r="G33" t="str">
            <v>LEY 18.834</v>
          </cell>
          <cell r="H33" t="str">
            <v>TITULARES</v>
          </cell>
          <cell r="I33" t="str">
            <v>PROFESIONALES</v>
          </cell>
          <cell r="J33">
            <v>44</v>
          </cell>
          <cell r="K33">
            <v>9</v>
          </cell>
          <cell r="L33" t="str">
            <v>MATRONA</v>
          </cell>
          <cell r="M33">
            <v>27</v>
          </cell>
          <cell r="N33">
            <v>11</v>
          </cell>
          <cell r="O33">
            <v>19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475</v>
          </cell>
          <cell r="W33">
            <v>2016</v>
          </cell>
          <cell r="X33">
            <v>70</v>
          </cell>
          <cell r="Y33">
            <v>2015</v>
          </cell>
          <cell r="Z33">
            <v>70</v>
          </cell>
          <cell r="AA33">
            <v>2014</v>
          </cell>
          <cell r="AB33">
            <v>70</v>
          </cell>
          <cell r="AC33">
            <v>43549</v>
          </cell>
          <cell r="AD33" t="str">
            <v/>
          </cell>
          <cell r="AF33" t="str">
            <v/>
          </cell>
          <cell r="AM33">
            <v>43570</v>
          </cell>
          <cell r="AN33" t="str">
            <v>Sin Observaciones</v>
          </cell>
          <cell r="AO33">
            <v>28</v>
          </cell>
          <cell r="AP33">
            <v>145</v>
          </cell>
          <cell r="AQ33">
            <v>72.5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72.5</v>
          </cell>
          <cell r="AY33">
            <v>29</v>
          </cell>
          <cell r="AZ33">
            <v>475</v>
          </cell>
          <cell r="BA33">
            <v>100</v>
          </cell>
          <cell r="BB33">
            <v>30</v>
          </cell>
          <cell r="BC33">
            <v>70</v>
          </cell>
          <cell r="BD33">
            <v>70</v>
          </cell>
          <cell r="BE33">
            <v>70</v>
          </cell>
          <cell r="BF33">
            <v>70</v>
          </cell>
          <cell r="BG33">
            <v>100</v>
          </cell>
          <cell r="BH33">
            <v>30</v>
          </cell>
          <cell r="BI33">
            <v>89</v>
          </cell>
          <cell r="BJ33" t="str">
            <v/>
          </cell>
          <cell r="BK33" t="str">
            <v/>
          </cell>
          <cell r="BL33">
            <v>29</v>
          </cell>
          <cell r="BM33">
            <v>30</v>
          </cell>
          <cell r="BN33">
            <v>30</v>
          </cell>
          <cell r="BO33">
            <v>89</v>
          </cell>
          <cell r="BP33" t="str">
            <v/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X33">
            <v>18</v>
          </cell>
        </row>
        <row r="34">
          <cell r="C34">
            <v>10028801</v>
          </cell>
          <cell r="D34" t="str">
            <v>K</v>
          </cell>
          <cell r="E34">
            <v>1</v>
          </cell>
          <cell r="F34" t="str">
            <v>CENTELLAS JAIME ZARINA NAYARIT</v>
          </cell>
          <cell r="G34" t="str">
            <v>LEY 18.834</v>
          </cell>
          <cell r="H34" t="str">
            <v>TITULARES</v>
          </cell>
          <cell r="I34" t="str">
            <v>PROFESIONALES</v>
          </cell>
          <cell r="J34">
            <v>44</v>
          </cell>
          <cell r="K34">
            <v>9</v>
          </cell>
          <cell r="L34" t="str">
            <v>KINESIOLOGO</v>
          </cell>
          <cell r="M34">
            <v>26</v>
          </cell>
          <cell r="N34">
            <v>11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615</v>
          </cell>
          <cell r="W34">
            <v>2016</v>
          </cell>
          <cell r="X34">
            <v>70</v>
          </cell>
          <cell r="Y34">
            <v>2015</v>
          </cell>
          <cell r="Z34">
            <v>70</v>
          </cell>
          <cell r="AA34">
            <v>2014</v>
          </cell>
          <cell r="AB34">
            <v>70</v>
          </cell>
          <cell r="AC34">
            <v>43546</v>
          </cell>
          <cell r="AD34" t="str">
            <v/>
          </cell>
          <cell r="AF34" t="str">
            <v/>
          </cell>
          <cell r="AM34">
            <v>43570</v>
          </cell>
          <cell r="AN34" t="str">
            <v>Sin Observaciones</v>
          </cell>
          <cell r="AO34">
            <v>27</v>
          </cell>
          <cell r="AP34">
            <v>140</v>
          </cell>
          <cell r="AQ34">
            <v>70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70</v>
          </cell>
          <cell r="AY34">
            <v>28</v>
          </cell>
          <cell r="AZ34">
            <v>615</v>
          </cell>
          <cell r="BA34">
            <v>100</v>
          </cell>
          <cell r="BB34">
            <v>30</v>
          </cell>
          <cell r="BC34">
            <v>70</v>
          </cell>
          <cell r="BD34">
            <v>70</v>
          </cell>
          <cell r="BE34">
            <v>70</v>
          </cell>
          <cell r="BF34">
            <v>70</v>
          </cell>
          <cell r="BG34">
            <v>100</v>
          </cell>
          <cell r="BH34">
            <v>30</v>
          </cell>
          <cell r="BI34">
            <v>88</v>
          </cell>
          <cell r="BJ34" t="str">
            <v/>
          </cell>
          <cell r="BK34" t="str">
            <v/>
          </cell>
          <cell r="BL34">
            <v>28</v>
          </cell>
          <cell r="BM34">
            <v>30</v>
          </cell>
          <cell r="BN34">
            <v>30</v>
          </cell>
          <cell r="BO34">
            <v>88</v>
          </cell>
          <cell r="BP34" t="str">
            <v/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 t="str">
            <v/>
          </cell>
          <cell r="BX34">
            <v>19</v>
          </cell>
        </row>
        <row r="35">
          <cell r="C35">
            <v>9788842</v>
          </cell>
          <cell r="D35">
            <v>6</v>
          </cell>
          <cell r="E35">
            <v>1</v>
          </cell>
          <cell r="F35" t="str">
            <v>CAUSA PAREDES GIOVANNA DANISKA</v>
          </cell>
          <cell r="G35" t="str">
            <v>LEY 18.834</v>
          </cell>
          <cell r="H35" t="str">
            <v>TITULARES</v>
          </cell>
          <cell r="I35" t="str">
            <v>PROFESIONALES</v>
          </cell>
          <cell r="J35">
            <v>44</v>
          </cell>
          <cell r="K35">
            <v>9</v>
          </cell>
          <cell r="L35" t="str">
            <v>MATRONA</v>
          </cell>
          <cell r="M35">
            <v>24</v>
          </cell>
          <cell r="N35">
            <v>11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457</v>
          </cell>
          <cell r="W35">
            <v>2016</v>
          </cell>
          <cell r="X35">
            <v>70</v>
          </cell>
          <cell r="Y35">
            <v>2015</v>
          </cell>
          <cell r="Z35">
            <v>70</v>
          </cell>
          <cell r="AA35">
            <v>2014</v>
          </cell>
          <cell r="AB35">
            <v>70</v>
          </cell>
          <cell r="AC35">
            <v>43557</v>
          </cell>
          <cell r="AD35" t="str">
            <v/>
          </cell>
          <cell r="AF35" t="str">
            <v/>
          </cell>
          <cell r="AM35">
            <v>43570</v>
          </cell>
          <cell r="AN35" t="str">
            <v>Sin Observaciones</v>
          </cell>
          <cell r="AO35">
            <v>25</v>
          </cell>
          <cell r="AP35">
            <v>130</v>
          </cell>
          <cell r="AQ35">
            <v>65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65</v>
          </cell>
          <cell r="AY35">
            <v>26</v>
          </cell>
          <cell r="AZ35">
            <v>457</v>
          </cell>
          <cell r="BA35">
            <v>100</v>
          </cell>
          <cell r="BB35">
            <v>30</v>
          </cell>
          <cell r="BC35">
            <v>70</v>
          </cell>
          <cell r="BD35">
            <v>70</v>
          </cell>
          <cell r="BE35">
            <v>70</v>
          </cell>
          <cell r="BF35">
            <v>70</v>
          </cell>
          <cell r="BG35">
            <v>100</v>
          </cell>
          <cell r="BH35">
            <v>30</v>
          </cell>
          <cell r="BI35">
            <v>86</v>
          </cell>
          <cell r="BJ35" t="str">
            <v/>
          </cell>
          <cell r="BK35" t="str">
            <v/>
          </cell>
          <cell r="BL35">
            <v>26</v>
          </cell>
          <cell r="BM35">
            <v>30</v>
          </cell>
          <cell r="BN35">
            <v>30</v>
          </cell>
          <cell r="BO35">
            <v>86</v>
          </cell>
          <cell r="BP35" t="str">
            <v>EMPATE</v>
          </cell>
          <cell r="BQ35">
            <v>70</v>
          </cell>
          <cell r="BR35">
            <v>24</v>
          </cell>
          <cell r="BS35">
            <v>11</v>
          </cell>
          <cell r="BT35">
            <v>1</v>
          </cell>
          <cell r="BU35" t="str">
            <v/>
          </cell>
          <cell r="BX35">
            <v>20</v>
          </cell>
        </row>
        <row r="36">
          <cell r="C36">
            <v>10543623</v>
          </cell>
          <cell r="D36">
            <v>8</v>
          </cell>
          <cell r="E36">
            <v>1</v>
          </cell>
          <cell r="F36" t="str">
            <v>SILVA LAM AMOY LIN</v>
          </cell>
          <cell r="G36" t="str">
            <v>LEY 18.834</v>
          </cell>
          <cell r="H36" t="str">
            <v>TITULARES</v>
          </cell>
          <cell r="I36" t="str">
            <v>PROFESIONALES</v>
          </cell>
          <cell r="J36">
            <v>44</v>
          </cell>
          <cell r="K36">
            <v>9</v>
          </cell>
          <cell r="L36" t="str">
            <v>MATRONA</v>
          </cell>
          <cell r="M36">
            <v>24</v>
          </cell>
          <cell r="N36">
            <v>9</v>
          </cell>
          <cell r="O36">
            <v>12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774</v>
          </cell>
          <cell r="W36">
            <v>2016</v>
          </cell>
          <cell r="X36">
            <v>70</v>
          </cell>
          <cell r="Y36">
            <v>2015</v>
          </cell>
          <cell r="Z36">
            <v>70</v>
          </cell>
          <cell r="AA36">
            <v>2014</v>
          </cell>
          <cell r="AB36">
            <v>70</v>
          </cell>
          <cell r="AC36">
            <v>43551</v>
          </cell>
          <cell r="AD36" t="str">
            <v/>
          </cell>
          <cell r="AF36" t="str">
            <v/>
          </cell>
          <cell r="AM36">
            <v>43570</v>
          </cell>
          <cell r="AN36" t="str">
            <v>Sin Observaciones</v>
          </cell>
          <cell r="AO36">
            <v>25</v>
          </cell>
          <cell r="AP36">
            <v>130</v>
          </cell>
          <cell r="AQ36">
            <v>65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65</v>
          </cell>
          <cell r="AY36">
            <v>26</v>
          </cell>
          <cell r="AZ36">
            <v>774</v>
          </cell>
          <cell r="BA36">
            <v>100</v>
          </cell>
          <cell r="BB36">
            <v>30</v>
          </cell>
          <cell r="BC36">
            <v>70</v>
          </cell>
          <cell r="BD36">
            <v>70</v>
          </cell>
          <cell r="BE36">
            <v>70</v>
          </cell>
          <cell r="BF36">
            <v>70</v>
          </cell>
          <cell r="BG36">
            <v>100</v>
          </cell>
          <cell r="BH36">
            <v>30</v>
          </cell>
          <cell r="BI36">
            <v>86</v>
          </cell>
          <cell r="BJ36" t="str">
            <v/>
          </cell>
          <cell r="BK36" t="str">
            <v/>
          </cell>
          <cell r="BL36">
            <v>26</v>
          </cell>
          <cell r="BM36">
            <v>30</v>
          </cell>
          <cell r="BN36">
            <v>30</v>
          </cell>
          <cell r="BO36">
            <v>86</v>
          </cell>
          <cell r="BP36" t="str">
            <v>EMPATE</v>
          </cell>
          <cell r="BQ36">
            <v>70</v>
          </cell>
          <cell r="BR36">
            <v>24</v>
          </cell>
          <cell r="BS36">
            <v>9</v>
          </cell>
          <cell r="BT36">
            <v>12</v>
          </cell>
          <cell r="BU36" t="str">
            <v/>
          </cell>
          <cell r="BX36">
            <v>21</v>
          </cell>
        </row>
        <row r="37">
          <cell r="C37">
            <v>10249628</v>
          </cell>
          <cell r="D37">
            <v>0</v>
          </cell>
          <cell r="E37">
            <v>1</v>
          </cell>
          <cell r="F37" t="str">
            <v>GALVEZ NILO ROXANA ELIZABETH</v>
          </cell>
          <cell r="G37" t="str">
            <v>LEY 18.834</v>
          </cell>
          <cell r="H37" t="str">
            <v>TITULARES</v>
          </cell>
          <cell r="I37" t="str">
            <v>PROFESIONALES</v>
          </cell>
          <cell r="J37">
            <v>44</v>
          </cell>
          <cell r="K37">
            <v>9</v>
          </cell>
          <cell r="L37" t="str">
            <v>MATRONA</v>
          </cell>
          <cell r="M37">
            <v>17</v>
          </cell>
          <cell r="N37">
            <v>2</v>
          </cell>
          <cell r="O37">
            <v>29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253</v>
          </cell>
          <cell r="W37">
            <v>2016</v>
          </cell>
          <cell r="X37">
            <v>70</v>
          </cell>
          <cell r="Y37">
            <v>2015</v>
          </cell>
          <cell r="Z37">
            <v>70</v>
          </cell>
          <cell r="AA37">
            <v>2014</v>
          </cell>
          <cell r="AB37">
            <v>70</v>
          </cell>
          <cell r="AC37">
            <v>43553</v>
          </cell>
          <cell r="AD37" t="str">
            <v/>
          </cell>
          <cell r="AF37" t="str">
            <v/>
          </cell>
          <cell r="AM37">
            <v>43570</v>
          </cell>
          <cell r="AN37" t="str">
            <v>Sin Observaciones</v>
          </cell>
          <cell r="AO37">
            <v>17</v>
          </cell>
          <cell r="AP37">
            <v>90</v>
          </cell>
          <cell r="AQ37">
            <v>45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45</v>
          </cell>
          <cell r="AY37">
            <v>18</v>
          </cell>
          <cell r="AZ37">
            <v>253</v>
          </cell>
          <cell r="BA37">
            <v>100</v>
          </cell>
          <cell r="BB37">
            <v>30</v>
          </cell>
          <cell r="BC37">
            <v>70</v>
          </cell>
          <cell r="BD37">
            <v>70</v>
          </cell>
          <cell r="BE37">
            <v>70</v>
          </cell>
          <cell r="BF37">
            <v>70</v>
          </cell>
          <cell r="BG37">
            <v>100</v>
          </cell>
          <cell r="BH37">
            <v>30</v>
          </cell>
          <cell r="BI37">
            <v>78</v>
          </cell>
          <cell r="BJ37" t="str">
            <v/>
          </cell>
          <cell r="BK37" t="str">
            <v/>
          </cell>
          <cell r="BL37">
            <v>18</v>
          </cell>
          <cell r="BM37">
            <v>30</v>
          </cell>
          <cell r="BN37">
            <v>30</v>
          </cell>
          <cell r="BO37">
            <v>78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X37">
            <v>22</v>
          </cell>
        </row>
        <row r="38">
          <cell r="C38">
            <v>9349729</v>
          </cell>
          <cell r="D38">
            <v>5</v>
          </cell>
          <cell r="E38">
            <v>1</v>
          </cell>
          <cell r="F38" t="str">
            <v>ROMERO CAQUEO MICHEL</v>
          </cell>
          <cell r="G38" t="str">
            <v>LEY 18.834</v>
          </cell>
          <cell r="H38" t="str">
            <v>TITULARES</v>
          </cell>
          <cell r="I38" t="str">
            <v>PROFESIONALES</v>
          </cell>
          <cell r="J38">
            <v>44</v>
          </cell>
          <cell r="K38">
            <v>10</v>
          </cell>
          <cell r="L38" t="str">
            <v>MATRONA</v>
          </cell>
          <cell r="M38">
            <v>27</v>
          </cell>
          <cell r="N38">
            <v>5</v>
          </cell>
          <cell r="O38">
            <v>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779</v>
          </cell>
          <cell r="W38">
            <v>2016</v>
          </cell>
          <cell r="X38">
            <v>70</v>
          </cell>
          <cell r="Y38">
            <v>2015</v>
          </cell>
          <cell r="Z38">
            <v>70</v>
          </cell>
          <cell r="AA38">
            <v>2014</v>
          </cell>
          <cell r="AB38">
            <v>70</v>
          </cell>
          <cell r="AC38">
            <v>43553</v>
          </cell>
          <cell r="AD38" t="str">
            <v/>
          </cell>
          <cell r="AF38" t="str">
            <v/>
          </cell>
          <cell r="AM38">
            <v>43570</v>
          </cell>
          <cell r="AN38" t="str">
            <v>Sin Observaciones</v>
          </cell>
          <cell r="AO38">
            <v>27</v>
          </cell>
          <cell r="AP38">
            <v>140</v>
          </cell>
          <cell r="AQ38">
            <v>70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70</v>
          </cell>
          <cell r="AY38">
            <v>28</v>
          </cell>
          <cell r="AZ38">
            <v>779</v>
          </cell>
          <cell r="BA38">
            <v>100</v>
          </cell>
          <cell r="BB38">
            <v>30</v>
          </cell>
          <cell r="BC38">
            <v>70</v>
          </cell>
          <cell r="BD38">
            <v>70</v>
          </cell>
          <cell r="BE38">
            <v>70</v>
          </cell>
          <cell r="BF38">
            <v>70</v>
          </cell>
          <cell r="BG38">
            <v>100</v>
          </cell>
          <cell r="BH38">
            <v>30</v>
          </cell>
          <cell r="BI38">
            <v>88</v>
          </cell>
          <cell r="BJ38" t="str">
            <v/>
          </cell>
          <cell r="BK38" t="str">
            <v/>
          </cell>
          <cell r="BL38">
            <v>28</v>
          </cell>
          <cell r="BM38">
            <v>30</v>
          </cell>
          <cell r="BN38">
            <v>30</v>
          </cell>
          <cell r="BO38">
            <v>88</v>
          </cell>
          <cell r="BP38" t="str">
            <v>EMPATE</v>
          </cell>
          <cell r="BQ38">
            <v>70</v>
          </cell>
          <cell r="BR38">
            <v>27</v>
          </cell>
          <cell r="BS38">
            <v>5</v>
          </cell>
          <cell r="BT38">
            <v>29</v>
          </cell>
          <cell r="BU38" t="str">
            <v/>
          </cell>
          <cell r="BX38">
            <v>23</v>
          </cell>
        </row>
        <row r="39">
          <cell r="C39">
            <v>9414982</v>
          </cell>
          <cell r="D39">
            <v>7</v>
          </cell>
          <cell r="E39">
            <v>1</v>
          </cell>
          <cell r="F39" t="str">
            <v>PALMA CATALAN MARCELA ISABEL</v>
          </cell>
          <cell r="G39" t="str">
            <v>LEY 18.834</v>
          </cell>
          <cell r="H39" t="str">
            <v>TITULARES</v>
          </cell>
          <cell r="I39" t="str">
            <v>PROFESIONALES</v>
          </cell>
          <cell r="J39">
            <v>44</v>
          </cell>
          <cell r="K39">
            <v>10</v>
          </cell>
          <cell r="L39" t="str">
            <v>MATRONA</v>
          </cell>
          <cell r="M39">
            <v>26</v>
          </cell>
          <cell r="N39">
            <v>11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699</v>
          </cell>
          <cell r="W39">
            <v>2016</v>
          </cell>
          <cell r="X39">
            <v>70</v>
          </cell>
          <cell r="Y39">
            <v>2015</v>
          </cell>
          <cell r="Z39">
            <v>70</v>
          </cell>
          <cell r="AA39">
            <v>2014</v>
          </cell>
          <cell r="AB39">
            <v>70</v>
          </cell>
          <cell r="AC39">
            <v>43556</v>
          </cell>
          <cell r="AD39" t="str">
            <v/>
          </cell>
          <cell r="AF39" t="str">
            <v/>
          </cell>
          <cell r="AM39">
            <v>43570</v>
          </cell>
          <cell r="AN39" t="str">
            <v>Sin Observaciones</v>
          </cell>
          <cell r="AO39">
            <v>27</v>
          </cell>
          <cell r="AP39">
            <v>140</v>
          </cell>
          <cell r="AQ39">
            <v>70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70</v>
          </cell>
          <cell r="AY39">
            <v>28</v>
          </cell>
          <cell r="AZ39">
            <v>699</v>
          </cell>
          <cell r="BA39">
            <v>100</v>
          </cell>
          <cell r="BB39">
            <v>30</v>
          </cell>
          <cell r="BC39">
            <v>70</v>
          </cell>
          <cell r="BD39">
            <v>70</v>
          </cell>
          <cell r="BE39">
            <v>70</v>
          </cell>
          <cell r="BF39">
            <v>70</v>
          </cell>
          <cell r="BG39">
            <v>100</v>
          </cell>
          <cell r="BH39">
            <v>30</v>
          </cell>
          <cell r="BI39">
            <v>88</v>
          </cell>
          <cell r="BJ39" t="str">
            <v/>
          </cell>
          <cell r="BK39" t="str">
            <v/>
          </cell>
          <cell r="BL39">
            <v>28</v>
          </cell>
          <cell r="BM39">
            <v>30</v>
          </cell>
          <cell r="BN39">
            <v>30</v>
          </cell>
          <cell r="BO39">
            <v>88</v>
          </cell>
          <cell r="BP39" t="str">
            <v>EMPATE</v>
          </cell>
          <cell r="BQ39">
            <v>70</v>
          </cell>
          <cell r="BR39">
            <v>26</v>
          </cell>
          <cell r="BS39">
            <v>11</v>
          </cell>
          <cell r="BT39">
            <v>0</v>
          </cell>
          <cell r="BU39" t="str">
            <v/>
          </cell>
          <cell r="BX39">
            <v>24</v>
          </cell>
        </row>
        <row r="40">
          <cell r="C40">
            <v>7357112</v>
          </cell>
          <cell r="D40" t="str">
            <v>K</v>
          </cell>
          <cell r="E40">
            <v>1</v>
          </cell>
          <cell r="F40" t="str">
            <v>MUNDACA JERALDO CLORINDA DEL CARMEN</v>
          </cell>
          <cell r="G40" t="str">
            <v>LEY 18.834</v>
          </cell>
          <cell r="H40" t="str">
            <v>TITULARES</v>
          </cell>
          <cell r="I40" t="str">
            <v>PROFESIONALES</v>
          </cell>
          <cell r="J40">
            <v>44</v>
          </cell>
          <cell r="K40">
            <v>10</v>
          </cell>
          <cell r="L40" t="str">
            <v>ENFERMERA UNIVERSITARIA</v>
          </cell>
          <cell r="M40">
            <v>18</v>
          </cell>
          <cell r="N40">
            <v>9</v>
          </cell>
          <cell r="O40">
            <v>15</v>
          </cell>
          <cell r="P40">
            <v>8</v>
          </cell>
          <cell r="Q40">
            <v>2</v>
          </cell>
          <cell r="R40">
            <v>11</v>
          </cell>
          <cell r="S40">
            <v>0</v>
          </cell>
          <cell r="T40">
            <v>0</v>
          </cell>
          <cell r="U40">
            <v>0</v>
          </cell>
          <cell r="V40">
            <v>394</v>
          </cell>
          <cell r="W40">
            <v>2016</v>
          </cell>
          <cell r="X40">
            <v>70</v>
          </cell>
          <cell r="Y40">
            <v>2015</v>
          </cell>
          <cell r="Z40">
            <v>70</v>
          </cell>
          <cell r="AA40">
            <v>2014</v>
          </cell>
          <cell r="AB40">
            <v>70</v>
          </cell>
          <cell r="AC40">
            <v>43557</v>
          </cell>
          <cell r="AD40" t="str">
            <v/>
          </cell>
          <cell r="AF40" t="str">
            <v/>
          </cell>
          <cell r="AM40">
            <v>43570</v>
          </cell>
          <cell r="AN40" t="str">
            <v>Sin Observaciones</v>
          </cell>
          <cell r="AO40">
            <v>19</v>
          </cell>
          <cell r="AP40">
            <v>100</v>
          </cell>
          <cell r="AQ40">
            <v>50</v>
          </cell>
          <cell r="AR40">
            <v>8</v>
          </cell>
          <cell r="AS40">
            <v>45</v>
          </cell>
          <cell r="AT40">
            <v>13.5</v>
          </cell>
          <cell r="AU40">
            <v>0</v>
          </cell>
          <cell r="AV40">
            <v>0</v>
          </cell>
          <cell r="AW40">
            <v>0</v>
          </cell>
          <cell r="AX40">
            <v>63.5</v>
          </cell>
          <cell r="AY40">
            <v>25.4</v>
          </cell>
          <cell r="AZ40">
            <v>394</v>
          </cell>
          <cell r="BA40">
            <v>100</v>
          </cell>
          <cell r="BB40">
            <v>30</v>
          </cell>
          <cell r="BC40">
            <v>70</v>
          </cell>
          <cell r="BD40">
            <v>70</v>
          </cell>
          <cell r="BE40">
            <v>70</v>
          </cell>
          <cell r="BF40">
            <v>70</v>
          </cell>
          <cell r="BG40">
            <v>100</v>
          </cell>
          <cell r="BH40">
            <v>30</v>
          </cell>
          <cell r="BI40">
            <v>85.4</v>
          </cell>
          <cell r="BJ40" t="str">
            <v/>
          </cell>
          <cell r="BK40" t="str">
            <v/>
          </cell>
          <cell r="BL40">
            <v>25.4</v>
          </cell>
          <cell r="BM40">
            <v>30</v>
          </cell>
          <cell r="BN40">
            <v>30</v>
          </cell>
          <cell r="BO40">
            <v>85.4</v>
          </cell>
          <cell r="BP40" t="str">
            <v/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X40">
            <v>25</v>
          </cell>
        </row>
        <row r="41">
          <cell r="C41">
            <v>12610585</v>
          </cell>
          <cell r="D41">
            <v>1</v>
          </cell>
          <cell r="E41">
            <v>1</v>
          </cell>
          <cell r="F41" t="str">
            <v>RIVERA PEREZ MARIBEL ALICIA</v>
          </cell>
          <cell r="G41" t="str">
            <v>LEY 18.834</v>
          </cell>
          <cell r="H41" t="str">
            <v>TITULARES</v>
          </cell>
          <cell r="I41" t="str">
            <v>PROFESIONALES</v>
          </cell>
          <cell r="J41">
            <v>44</v>
          </cell>
          <cell r="K41">
            <v>10</v>
          </cell>
          <cell r="L41" t="str">
            <v>ENFERMERA UNIVERSITARIA</v>
          </cell>
          <cell r="M41">
            <v>15</v>
          </cell>
          <cell r="N41">
            <v>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1444</v>
          </cell>
          <cell r="W41">
            <v>2016</v>
          </cell>
          <cell r="X41">
            <v>70</v>
          </cell>
          <cell r="Y41">
            <v>2015</v>
          </cell>
          <cell r="Z41">
            <v>70</v>
          </cell>
          <cell r="AA41">
            <v>2014</v>
          </cell>
          <cell r="AB41">
            <v>70</v>
          </cell>
          <cell r="AC41">
            <v>43553</v>
          </cell>
          <cell r="AD41" t="str">
            <v/>
          </cell>
          <cell r="AF41" t="str">
            <v/>
          </cell>
          <cell r="AM41">
            <v>43570</v>
          </cell>
          <cell r="AN41" t="str">
            <v>Sin Observaciones</v>
          </cell>
          <cell r="AO41">
            <v>16</v>
          </cell>
          <cell r="AP41">
            <v>85</v>
          </cell>
          <cell r="AQ41">
            <v>42.5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42.5</v>
          </cell>
          <cell r="AY41">
            <v>17</v>
          </cell>
          <cell r="AZ41">
            <v>1444</v>
          </cell>
          <cell r="BA41">
            <v>100</v>
          </cell>
          <cell r="BB41">
            <v>30</v>
          </cell>
          <cell r="BC41">
            <v>70</v>
          </cell>
          <cell r="BD41">
            <v>70</v>
          </cell>
          <cell r="BE41">
            <v>70</v>
          </cell>
          <cell r="BF41">
            <v>70</v>
          </cell>
          <cell r="BG41">
            <v>100</v>
          </cell>
          <cell r="BH41">
            <v>30</v>
          </cell>
          <cell r="BI41">
            <v>77</v>
          </cell>
          <cell r="BJ41" t="str">
            <v/>
          </cell>
          <cell r="BK41" t="str">
            <v/>
          </cell>
          <cell r="BL41">
            <v>17</v>
          </cell>
          <cell r="BM41">
            <v>30</v>
          </cell>
          <cell r="BN41">
            <v>30</v>
          </cell>
          <cell r="BO41">
            <v>77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 t="str">
            <v/>
          </cell>
          <cell r="BX41">
            <v>26</v>
          </cell>
        </row>
        <row r="42">
          <cell r="C42">
            <v>11611319</v>
          </cell>
          <cell r="D42">
            <v>8</v>
          </cell>
          <cell r="E42">
            <v>1</v>
          </cell>
          <cell r="F42" t="str">
            <v>ARGANDOÑA PACCI YENNY EMILIA</v>
          </cell>
          <cell r="G42" t="str">
            <v>LEY 18.834</v>
          </cell>
          <cell r="H42" t="str">
            <v>TITULARES</v>
          </cell>
          <cell r="I42" t="str">
            <v>PROFESIONALES</v>
          </cell>
          <cell r="J42">
            <v>44</v>
          </cell>
          <cell r="K42">
            <v>10</v>
          </cell>
          <cell r="L42" t="str">
            <v>ENFERMERA UNIVERSITARIA</v>
          </cell>
          <cell r="M42">
            <v>11</v>
          </cell>
          <cell r="N42">
            <v>10</v>
          </cell>
          <cell r="O42">
            <v>15</v>
          </cell>
          <cell r="P42">
            <v>6</v>
          </cell>
          <cell r="Q42">
            <v>2</v>
          </cell>
          <cell r="R42">
            <v>15</v>
          </cell>
          <cell r="S42">
            <v>0</v>
          </cell>
          <cell r="T42">
            <v>0</v>
          </cell>
          <cell r="U42">
            <v>0</v>
          </cell>
          <cell r="V42">
            <v>625</v>
          </cell>
          <cell r="W42">
            <v>2016</v>
          </cell>
          <cell r="X42">
            <v>70</v>
          </cell>
          <cell r="Y42">
            <v>2015</v>
          </cell>
          <cell r="Z42">
            <v>69</v>
          </cell>
          <cell r="AA42">
            <v>2014</v>
          </cell>
          <cell r="AB42">
            <v>68</v>
          </cell>
          <cell r="AC42">
            <v>43552</v>
          </cell>
          <cell r="AD42" t="str">
            <v/>
          </cell>
          <cell r="AF42" t="str">
            <v/>
          </cell>
          <cell r="AM42">
            <v>43570</v>
          </cell>
          <cell r="AN42" t="str">
            <v>Sin Observaciones</v>
          </cell>
          <cell r="AO42">
            <v>12</v>
          </cell>
          <cell r="AP42">
            <v>65</v>
          </cell>
          <cell r="AQ42">
            <v>32.5</v>
          </cell>
          <cell r="AR42">
            <v>6</v>
          </cell>
          <cell r="AS42">
            <v>35</v>
          </cell>
          <cell r="AT42">
            <v>10.5</v>
          </cell>
          <cell r="AU42">
            <v>0</v>
          </cell>
          <cell r="AV42">
            <v>0</v>
          </cell>
          <cell r="AW42">
            <v>0</v>
          </cell>
          <cell r="AX42">
            <v>43</v>
          </cell>
          <cell r="AY42">
            <v>17.2</v>
          </cell>
          <cell r="AZ42">
            <v>625</v>
          </cell>
          <cell r="BA42">
            <v>100</v>
          </cell>
          <cell r="BB42">
            <v>30</v>
          </cell>
          <cell r="BC42">
            <v>70</v>
          </cell>
          <cell r="BD42">
            <v>69</v>
          </cell>
          <cell r="BE42">
            <v>68</v>
          </cell>
          <cell r="BF42">
            <v>69</v>
          </cell>
          <cell r="BG42">
            <v>96</v>
          </cell>
          <cell r="BH42">
            <v>28.8</v>
          </cell>
          <cell r="BI42">
            <v>76</v>
          </cell>
          <cell r="BJ42" t="str">
            <v/>
          </cell>
          <cell r="BK42" t="str">
            <v/>
          </cell>
          <cell r="BL42">
            <v>17.2</v>
          </cell>
          <cell r="BM42">
            <v>30</v>
          </cell>
          <cell r="BN42">
            <v>28.8</v>
          </cell>
          <cell r="BO42">
            <v>76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X42">
            <v>27</v>
          </cell>
        </row>
        <row r="43">
          <cell r="C43">
            <v>12078255</v>
          </cell>
          <cell r="D43" t="str">
            <v>K</v>
          </cell>
          <cell r="E43">
            <v>1</v>
          </cell>
          <cell r="F43" t="str">
            <v>SORIANO BARRAZA RODRIGO ANTONIO</v>
          </cell>
          <cell r="G43" t="str">
            <v>LEY 18.834</v>
          </cell>
          <cell r="H43" t="str">
            <v>TITULARES</v>
          </cell>
          <cell r="I43" t="str">
            <v>PROFESIONALES</v>
          </cell>
          <cell r="J43">
            <v>44</v>
          </cell>
          <cell r="K43">
            <v>10</v>
          </cell>
          <cell r="L43" t="str">
            <v>INGENIERO DE EJECUCION</v>
          </cell>
          <cell r="M43">
            <v>13</v>
          </cell>
          <cell r="N43">
            <v>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261</v>
          </cell>
          <cell r="W43">
            <v>2016</v>
          </cell>
          <cell r="X43">
            <v>70</v>
          </cell>
          <cell r="Y43">
            <v>2015</v>
          </cell>
          <cell r="Z43">
            <v>70</v>
          </cell>
          <cell r="AA43">
            <v>2014</v>
          </cell>
          <cell r="AB43">
            <v>70</v>
          </cell>
          <cell r="AC43">
            <v>43553</v>
          </cell>
          <cell r="AD43" t="str">
            <v/>
          </cell>
          <cell r="AF43" t="str">
            <v/>
          </cell>
          <cell r="AM43">
            <v>43570</v>
          </cell>
          <cell r="AN43" t="str">
            <v>Sin Observaciones</v>
          </cell>
          <cell r="AO43">
            <v>14</v>
          </cell>
          <cell r="AP43">
            <v>75</v>
          </cell>
          <cell r="AQ43">
            <v>37.5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37.5</v>
          </cell>
          <cell r="AY43">
            <v>15</v>
          </cell>
          <cell r="AZ43">
            <v>261</v>
          </cell>
          <cell r="BA43">
            <v>100</v>
          </cell>
          <cell r="BB43">
            <v>30</v>
          </cell>
          <cell r="BC43">
            <v>70</v>
          </cell>
          <cell r="BD43">
            <v>70</v>
          </cell>
          <cell r="BE43">
            <v>70</v>
          </cell>
          <cell r="BF43">
            <v>70</v>
          </cell>
          <cell r="BG43">
            <v>100</v>
          </cell>
          <cell r="BH43">
            <v>30</v>
          </cell>
          <cell r="BI43">
            <v>75</v>
          </cell>
          <cell r="BJ43" t="str">
            <v/>
          </cell>
          <cell r="BK43" t="str">
            <v/>
          </cell>
          <cell r="BL43">
            <v>15</v>
          </cell>
          <cell r="BM43">
            <v>30</v>
          </cell>
          <cell r="BN43">
            <v>30</v>
          </cell>
          <cell r="BO43">
            <v>75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 t="str">
            <v/>
          </cell>
          <cell r="BX43">
            <v>28</v>
          </cell>
        </row>
        <row r="44">
          <cell r="C44">
            <v>9063573</v>
          </cell>
          <cell r="D44">
            <v>5</v>
          </cell>
          <cell r="E44">
            <v>1</v>
          </cell>
          <cell r="F44" t="str">
            <v>CAQUEO MORALES PATRICIA CECILIA</v>
          </cell>
          <cell r="G44" t="str">
            <v>LEY 18.834</v>
          </cell>
          <cell r="H44" t="str">
            <v>TITULARES</v>
          </cell>
          <cell r="I44" t="str">
            <v>PROFESIONALES</v>
          </cell>
          <cell r="J44">
            <v>44</v>
          </cell>
          <cell r="K44">
            <v>11</v>
          </cell>
          <cell r="L44" t="str">
            <v>TECNOLOGO MEDICO</v>
          </cell>
          <cell r="M44">
            <v>30</v>
          </cell>
          <cell r="N44">
            <v>9</v>
          </cell>
          <cell r="O44">
            <v>28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315</v>
          </cell>
          <cell r="W44">
            <v>2016</v>
          </cell>
          <cell r="X44">
            <v>70</v>
          </cell>
          <cell r="Y44">
            <v>2015</v>
          </cell>
          <cell r="Z44">
            <v>70</v>
          </cell>
          <cell r="AA44">
            <v>2014</v>
          </cell>
          <cell r="AB44">
            <v>70</v>
          </cell>
          <cell r="AC44">
            <v>43553</v>
          </cell>
          <cell r="AD44" t="str">
            <v/>
          </cell>
          <cell r="AF44" t="str">
            <v/>
          </cell>
          <cell r="AM44">
            <v>43570</v>
          </cell>
          <cell r="AN44" t="str">
            <v>Sin Observaciones</v>
          </cell>
          <cell r="AO44">
            <v>31</v>
          </cell>
          <cell r="AP44">
            <v>160</v>
          </cell>
          <cell r="AQ44">
            <v>80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80</v>
          </cell>
          <cell r="AY44">
            <v>32</v>
          </cell>
          <cell r="AZ44">
            <v>315</v>
          </cell>
          <cell r="BA44">
            <v>100</v>
          </cell>
          <cell r="BB44">
            <v>30</v>
          </cell>
          <cell r="BC44">
            <v>70</v>
          </cell>
          <cell r="BD44">
            <v>70</v>
          </cell>
          <cell r="BE44">
            <v>70</v>
          </cell>
          <cell r="BF44">
            <v>70</v>
          </cell>
          <cell r="BG44">
            <v>100</v>
          </cell>
          <cell r="BH44">
            <v>30</v>
          </cell>
          <cell r="BI44">
            <v>92</v>
          </cell>
          <cell r="BJ44" t="str">
            <v/>
          </cell>
          <cell r="BK44" t="str">
            <v/>
          </cell>
          <cell r="BL44">
            <v>32</v>
          </cell>
          <cell r="BM44">
            <v>30</v>
          </cell>
          <cell r="BN44">
            <v>30</v>
          </cell>
          <cell r="BO44">
            <v>92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X44">
            <v>29</v>
          </cell>
        </row>
        <row r="45">
          <cell r="C45">
            <v>9522050</v>
          </cell>
          <cell r="D45">
            <v>9</v>
          </cell>
          <cell r="E45">
            <v>1</v>
          </cell>
          <cell r="F45" t="str">
            <v>HEREDIA MORALES SILVIA ISABEL</v>
          </cell>
          <cell r="G45" t="str">
            <v>LEY 18.834</v>
          </cell>
          <cell r="H45" t="str">
            <v>TITULARES</v>
          </cell>
          <cell r="I45" t="str">
            <v>PROFESIONALES</v>
          </cell>
          <cell r="J45">
            <v>44</v>
          </cell>
          <cell r="K45">
            <v>11</v>
          </cell>
          <cell r="L45" t="str">
            <v>MATRONA</v>
          </cell>
          <cell r="M45">
            <v>24</v>
          </cell>
          <cell r="N45">
            <v>5</v>
          </cell>
          <cell r="O45">
            <v>21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605</v>
          </cell>
          <cell r="W45">
            <v>2016</v>
          </cell>
          <cell r="X45">
            <v>70</v>
          </cell>
          <cell r="Y45">
            <v>2015</v>
          </cell>
          <cell r="Z45">
            <v>70</v>
          </cell>
          <cell r="AA45">
            <v>2014</v>
          </cell>
          <cell r="AB45">
            <v>70</v>
          </cell>
          <cell r="AC45">
            <v>43552</v>
          </cell>
          <cell r="AD45" t="str">
            <v/>
          </cell>
          <cell r="AF45" t="str">
            <v/>
          </cell>
          <cell r="AM45">
            <v>43570</v>
          </cell>
          <cell r="AN45" t="str">
            <v>Sin Observaciones</v>
          </cell>
          <cell r="AO45">
            <v>24</v>
          </cell>
          <cell r="AP45">
            <v>125</v>
          </cell>
          <cell r="AQ45">
            <v>62.5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62.5</v>
          </cell>
          <cell r="AY45">
            <v>25</v>
          </cell>
          <cell r="AZ45">
            <v>605</v>
          </cell>
          <cell r="BA45">
            <v>100</v>
          </cell>
          <cell r="BB45">
            <v>30</v>
          </cell>
          <cell r="BC45">
            <v>70</v>
          </cell>
          <cell r="BD45">
            <v>70</v>
          </cell>
          <cell r="BE45">
            <v>70</v>
          </cell>
          <cell r="BF45">
            <v>70</v>
          </cell>
          <cell r="BG45">
            <v>100</v>
          </cell>
          <cell r="BH45">
            <v>30</v>
          </cell>
          <cell r="BI45">
            <v>85</v>
          </cell>
          <cell r="BJ45" t="str">
            <v/>
          </cell>
          <cell r="BK45" t="str">
            <v/>
          </cell>
          <cell r="BL45">
            <v>25</v>
          </cell>
          <cell r="BM45">
            <v>30</v>
          </cell>
          <cell r="BN45">
            <v>30</v>
          </cell>
          <cell r="BO45">
            <v>85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X45">
            <v>30</v>
          </cell>
        </row>
        <row r="46">
          <cell r="C46">
            <v>8800078</v>
          </cell>
          <cell r="D46">
            <v>1</v>
          </cell>
          <cell r="E46">
            <v>1</v>
          </cell>
          <cell r="F46" t="str">
            <v>GOMEZ CORTES CORINA DEL CARMEN</v>
          </cell>
          <cell r="G46" t="str">
            <v>LEY 18.834</v>
          </cell>
          <cell r="H46" t="str">
            <v>TITULARES</v>
          </cell>
          <cell r="I46" t="str">
            <v>PROFESIONALES</v>
          </cell>
          <cell r="J46">
            <v>44</v>
          </cell>
          <cell r="K46">
            <v>11</v>
          </cell>
          <cell r="L46" t="str">
            <v>EDUCADORA DE PARVULOS</v>
          </cell>
          <cell r="M46">
            <v>21</v>
          </cell>
          <cell r="N46">
            <v>11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230</v>
          </cell>
          <cell r="W46">
            <v>2016</v>
          </cell>
          <cell r="X46">
            <v>70</v>
          </cell>
          <cell r="Y46">
            <v>2015</v>
          </cell>
          <cell r="Z46">
            <v>70</v>
          </cell>
          <cell r="AA46">
            <v>2014</v>
          </cell>
          <cell r="AB46">
            <v>70</v>
          </cell>
          <cell r="AC46">
            <v>43546</v>
          </cell>
          <cell r="AD46" t="str">
            <v/>
          </cell>
          <cell r="AF46" t="str">
            <v/>
          </cell>
          <cell r="AM46">
            <v>43570</v>
          </cell>
          <cell r="AN46" t="str">
            <v>Sin Observaciones</v>
          </cell>
          <cell r="AO46">
            <v>22</v>
          </cell>
          <cell r="AP46">
            <v>115</v>
          </cell>
          <cell r="AQ46">
            <v>57.5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57.5</v>
          </cell>
          <cell r="AY46">
            <v>23</v>
          </cell>
          <cell r="AZ46">
            <v>230</v>
          </cell>
          <cell r="BA46">
            <v>100</v>
          </cell>
          <cell r="BB46">
            <v>30</v>
          </cell>
          <cell r="BC46">
            <v>70</v>
          </cell>
          <cell r="BD46">
            <v>70</v>
          </cell>
          <cell r="BE46">
            <v>70</v>
          </cell>
          <cell r="BF46">
            <v>70</v>
          </cell>
          <cell r="BG46">
            <v>100</v>
          </cell>
          <cell r="BH46">
            <v>30</v>
          </cell>
          <cell r="BI46">
            <v>83</v>
          </cell>
          <cell r="BJ46" t="str">
            <v/>
          </cell>
          <cell r="BK46" t="str">
            <v/>
          </cell>
          <cell r="BL46">
            <v>23</v>
          </cell>
          <cell r="BM46">
            <v>30</v>
          </cell>
          <cell r="BN46">
            <v>30</v>
          </cell>
          <cell r="BO46">
            <v>83</v>
          </cell>
          <cell r="BP46" t="str">
            <v>EMPATE</v>
          </cell>
          <cell r="BQ46">
            <v>70</v>
          </cell>
          <cell r="BR46">
            <v>21</v>
          </cell>
          <cell r="BS46">
            <v>11</v>
          </cell>
          <cell r="BT46">
            <v>0</v>
          </cell>
          <cell r="BU46" t="str">
            <v/>
          </cell>
          <cell r="BX46">
            <v>31</v>
          </cell>
        </row>
        <row r="47">
          <cell r="C47">
            <v>10644056</v>
          </cell>
          <cell r="D47">
            <v>5</v>
          </cell>
          <cell r="E47">
            <v>1</v>
          </cell>
          <cell r="F47" t="str">
            <v>GASPAR MAKRAY ILONKA ANA</v>
          </cell>
          <cell r="G47" t="str">
            <v>LEY 18.834</v>
          </cell>
          <cell r="H47" t="str">
            <v>TITULARES</v>
          </cell>
          <cell r="I47" t="str">
            <v>PROFESIONALES</v>
          </cell>
          <cell r="J47">
            <v>44</v>
          </cell>
          <cell r="K47">
            <v>11</v>
          </cell>
          <cell r="L47" t="str">
            <v>TECNOLOGO MEDICO</v>
          </cell>
          <cell r="M47">
            <v>21</v>
          </cell>
          <cell r="N47">
            <v>6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279</v>
          </cell>
          <cell r="W47">
            <v>2016</v>
          </cell>
          <cell r="X47">
            <v>70</v>
          </cell>
          <cell r="Y47">
            <v>2015</v>
          </cell>
          <cell r="Z47">
            <v>70</v>
          </cell>
          <cell r="AA47">
            <v>2014</v>
          </cell>
          <cell r="AB47">
            <v>70</v>
          </cell>
          <cell r="AC47">
            <v>43545</v>
          </cell>
          <cell r="AD47" t="str">
            <v/>
          </cell>
          <cell r="AF47" t="str">
            <v/>
          </cell>
          <cell r="AM47">
            <v>43570</v>
          </cell>
          <cell r="AN47" t="str">
            <v>Sin Observaciones</v>
          </cell>
          <cell r="AO47">
            <v>22</v>
          </cell>
          <cell r="AP47">
            <v>115</v>
          </cell>
          <cell r="AQ47">
            <v>57.5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57.5</v>
          </cell>
          <cell r="AY47">
            <v>23</v>
          </cell>
          <cell r="AZ47">
            <v>279</v>
          </cell>
          <cell r="BA47">
            <v>100</v>
          </cell>
          <cell r="BB47">
            <v>30</v>
          </cell>
          <cell r="BC47">
            <v>70</v>
          </cell>
          <cell r="BD47">
            <v>70</v>
          </cell>
          <cell r="BE47">
            <v>70</v>
          </cell>
          <cell r="BF47">
            <v>70</v>
          </cell>
          <cell r="BG47">
            <v>100</v>
          </cell>
          <cell r="BH47">
            <v>30</v>
          </cell>
          <cell r="BI47">
            <v>83</v>
          </cell>
          <cell r="BJ47" t="str">
            <v/>
          </cell>
          <cell r="BK47" t="str">
            <v/>
          </cell>
          <cell r="BL47">
            <v>23</v>
          </cell>
          <cell r="BM47">
            <v>30</v>
          </cell>
          <cell r="BN47">
            <v>30</v>
          </cell>
          <cell r="BO47">
            <v>83</v>
          </cell>
          <cell r="BP47" t="str">
            <v>EMPATE</v>
          </cell>
          <cell r="BQ47">
            <v>70</v>
          </cell>
          <cell r="BR47">
            <v>21</v>
          </cell>
          <cell r="BS47">
            <v>6</v>
          </cell>
          <cell r="BT47">
            <v>3</v>
          </cell>
          <cell r="BU47" t="str">
            <v/>
          </cell>
          <cell r="BX47">
            <v>32</v>
          </cell>
        </row>
        <row r="48">
          <cell r="C48">
            <v>10375801</v>
          </cell>
          <cell r="D48">
            <v>7</v>
          </cell>
          <cell r="E48">
            <v>1</v>
          </cell>
          <cell r="F48" t="str">
            <v>VASQUEZ PALTA MARJORIE ISABEL</v>
          </cell>
          <cell r="G48" t="str">
            <v>LEY 18.834</v>
          </cell>
          <cell r="H48" t="str">
            <v>TITULARES</v>
          </cell>
          <cell r="I48" t="str">
            <v>PROFESIONALES</v>
          </cell>
          <cell r="J48">
            <v>44</v>
          </cell>
          <cell r="K48">
            <v>11</v>
          </cell>
          <cell r="L48" t="str">
            <v>TECNOLOGO MEDICO</v>
          </cell>
          <cell r="M48">
            <v>14</v>
          </cell>
          <cell r="N48">
            <v>1</v>
          </cell>
          <cell r="O48">
            <v>17</v>
          </cell>
          <cell r="P48">
            <v>0</v>
          </cell>
          <cell r="Q48">
            <v>2</v>
          </cell>
          <cell r="R48">
            <v>8</v>
          </cell>
          <cell r="S48">
            <v>0</v>
          </cell>
          <cell r="T48">
            <v>0</v>
          </cell>
          <cell r="U48">
            <v>0</v>
          </cell>
          <cell r="V48">
            <v>929</v>
          </cell>
          <cell r="W48">
            <v>2016</v>
          </cell>
          <cell r="X48">
            <v>70</v>
          </cell>
          <cell r="Y48">
            <v>2015</v>
          </cell>
          <cell r="Z48">
            <v>70</v>
          </cell>
          <cell r="AA48">
            <v>2014</v>
          </cell>
          <cell r="AB48">
            <v>70</v>
          </cell>
          <cell r="AC48">
            <v>43553</v>
          </cell>
          <cell r="AD48" t="str">
            <v/>
          </cell>
          <cell r="AF48" t="str">
            <v/>
          </cell>
          <cell r="AM48">
            <v>43570</v>
          </cell>
          <cell r="AN48" t="str">
            <v>Sin Observaciones</v>
          </cell>
          <cell r="AO48">
            <v>14</v>
          </cell>
          <cell r="AP48">
            <v>75</v>
          </cell>
          <cell r="AQ48">
            <v>37.5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37.5</v>
          </cell>
          <cell r="AY48">
            <v>15</v>
          </cell>
          <cell r="AZ48">
            <v>929</v>
          </cell>
          <cell r="BA48">
            <v>100</v>
          </cell>
          <cell r="BB48">
            <v>30</v>
          </cell>
          <cell r="BC48">
            <v>70</v>
          </cell>
          <cell r="BD48">
            <v>70</v>
          </cell>
          <cell r="BE48">
            <v>70</v>
          </cell>
          <cell r="BF48">
            <v>70</v>
          </cell>
          <cell r="BG48">
            <v>100</v>
          </cell>
          <cell r="BH48">
            <v>30</v>
          </cell>
          <cell r="BI48">
            <v>75</v>
          </cell>
          <cell r="BJ48" t="str">
            <v/>
          </cell>
          <cell r="BK48" t="str">
            <v/>
          </cell>
          <cell r="BL48">
            <v>15</v>
          </cell>
          <cell r="BM48">
            <v>30</v>
          </cell>
          <cell r="BN48">
            <v>30</v>
          </cell>
          <cell r="BO48">
            <v>75</v>
          </cell>
          <cell r="BP48" t="str">
            <v/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 t="str">
            <v/>
          </cell>
          <cell r="BX48">
            <v>33</v>
          </cell>
        </row>
        <row r="49">
          <cell r="C49">
            <v>12194437</v>
          </cell>
          <cell r="D49">
            <v>5</v>
          </cell>
          <cell r="E49">
            <v>1</v>
          </cell>
          <cell r="F49" t="str">
            <v>FIGUEROA LUMAN YASNA LEONOR</v>
          </cell>
          <cell r="G49" t="str">
            <v>LEY 18.834</v>
          </cell>
          <cell r="H49" t="str">
            <v>TITULARES</v>
          </cell>
          <cell r="I49" t="str">
            <v>PROFESIONALES</v>
          </cell>
          <cell r="J49">
            <v>44</v>
          </cell>
          <cell r="K49">
            <v>11</v>
          </cell>
          <cell r="L49" t="str">
            <v>ASISTENTE SOCIAL</v>
          </cell>
          <cell r="M49">
            <v>13</v>
          </cell>
          <cell r="N49">
            <v>6</v>
          </cell>
          <cell r="O49">
            <v>14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274</v>
          </cell>
          <cell r="W49">
            <v>2016</v>
          </cell>
          <cell r="X49">
            <v>66</v>
          </cell>
          <cell r="Y49">
            <v>2015</v>
          </cell>
          <cell r="Z49">
            <v>70</v>
          </cell>
          <cell r="AA49">
            <v>2014</v>
          </cell>
          <cell r="AB49">
            <v>69</v>
          </cell>
          <cell r="AC49">
            <v>43551</v>
          </cell>
          <cell r="AD49" t="str">
            <v/>
          </cell>
          <cell r="AF49" t="str">
            <v/>
          </cell>
          <cell r="AM49">
            <v>43570</v>
          </cell>
          <cell r="AN49" t="str">
            <v>Sin Observaciones</v>
          </cell>
          <cell r="AO49">
            <v>14</v>
          </cell>
          <cell r="AP49">
            <v>75</v>
          </cell>
          <cell r="AQ49">
            <v>37.5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37.5</v>
          </cell>
          <cell r="AY49">
            <v>15</v>
          </cell>
          <cell r="AZ49">
            <v>274</v>
          </cell>
          <cell r="BA49">
            <v>100</v>
          </cell>
          <cell r="BB49">
            <v>30</v>
          </cell>
          <cell r="BC49">
            <v>66</v>
          </cell>
          <cell r="BD49">
            <v>70</v>
          </cell>
          <cell r="BE49">
            <v>69</v>
          </cell>
          <cell r="BF49">
            <v>68</v>
          </cell>
          <cell r="BG49">
            <v>96</v>
          </cell>
          <cell r="BH49">
            <v>28.8</v>
          </cell>
          <cell r="BI49">
            <v>73.8</v>
          </cell>
          <cell r="BJ49" t="str">
            <v/>
          </cell>
          <cell r="BK49" t="str">
            <v/>
          </cell>
          <cell r="BL49">
            <v>15</v>
          </cell>
          <cell r="BM49">
            <v>30</v>
          </cell>
          <cell r="BN49">
            <v>28.8</v>
          </cell>
          <cell r="BO49">
            <v>73.8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X49">
            <v>34</v>
          </cell>
        </row>
        <row r="50">
          <cell r="C50">
            <v>9413255</v>
          </cell>
          <cell r="D50" t="str">
            <v>K</v>
          </cell>
          <cell r="E50">
            <v>1</v>
          </cell>
          <cell r="F50" t="str">
            <v>LARRAGUIBEL BENAVIDES CARLOS ALBERTO</v>
          </cell>
          <cell r="G50" t="str">
            <v>LEY 18.834</v>
          </cell>
          <cell r="H50" t="str">
            <v>TITULARES</v>
          </cell>
          <cell r="I50" t="str">
            <v>PROFESIONALES</v>
          </cell>
          <cell r="J50">
            <v>44</v>
          </cell>
          <cell r="K50">
            <v>11</v>
          </cell>
          <cell r="L50" t="str">
            <v>INGENIERO (A) ADMINISTRACION DE EMPRESAS</v>
          </cell>
          <cell r="M50">
            <v>7</v>
          </cell>
          <cell r="N50">
            <v>10</v>
          </cell>
          <cell r="O50">
            <v>26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401</v>
          </cell>
          <cell r="W50">
            <v>2016</v>
          </cell>
          <cell r="X50">
            <v>70</v>
          </cell>
          <cell r="Y50">
            <v>2015</v>
          </cell>
          <cell r="Z50">
            <v>70</v>
          </cell>
          <cell r="AA50">
            <v>2014</v>
          </cell>
          <cell r="AB50">
            <v>70</v>
          </cell>
          <cell r="AC50">
            <v>43549</v>
          </cell>
          <cell r="AD50" t="str">
            <v/>
          </cell>
          <cell r="AF50" t="str">
            <v/>
          </cell>
          <cell r="AM50">
            <v>43570</v>
          </cell>
          <cell r="AN50" t="str">
            <v>Sin Observaciones</v>
          </cell>
          <cell r="AO50">
            <v>8</v>
          </cell>
          <cell r="AP50">
            <v>45</v>
          </cell>
          <cell r="AQ50">
            <v>22.5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22.5</v>
          </cell>
          <cell r="AY50">
            <v>9</v>
          </cell>
          <cell r="AZ50">
            <v>401</v>
          </cell>
          <cell r="BA50">
            <v>100</v>
          </cell>
          <cell r="BB50">
            <v>30</v>
          </cell>
          <cell r="BC50">
            <v>70</v>
          </cell>
          <cell r="BD50">
            <v>70</v>
          </cell>
          <cell r="BE50">
            <v>70</v>
          </cell>
          <cell r="BF50">
            <v>70</v>
          </cell>
          <cell r="BG50">
            <v>100</v>
          </cell>
          <cell r="BH50">
            <v>30</v>
          </cell>
          <cell r="BI50">
            <v>69</v>
          </cell>
          <cell r="BJ50" t="str">
            <v/>
          </cell>
          <cell r="BK50" t="str">
            <v/>
          </cell>
          <cell r="BL50">
            <v>9</v>
          </cell>
          <cell r="BM50">
            <v>30</v>
          </cell>
          <cell r="BN50">
            <v>30</v>
          </cell>
          <cell r="BO50">
            <v>69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 t="str">
            <v/>
          </cell>
          <cell r="BX50">
            <v>35</v>
          </cell>
        </row>
        <row r="51">
          <cell r="C51">
            <v>10613721</v>
          </cell>
          <cell r="D51">
            <v>8</v>
          </cell>
          <cell r="E51">
            <v>1</v>
          </cell>
          <cell r="F51" t="str">
            <v>LEE CAPORATA MAYLING HORTENSIA</v>
          </cell>
          <cell r="G51" t="str">
            <v>LEY 18.834</v>
          </cell>
          <cell r="H51" t="str">
            <v>TITULARES</v>
          </cell>
          <cell r="I51" t="str">
            <v>PROFESIONALES</v>
          </cell>
          <cell r="J51">
            <v>44</v>
          </cell>
          <cell r="K51">
            <v>12</v>
          </cell>
          <cell r="L51" t="str">
            <v>MATRONA</v>
          </cell>
          <cell r="M51">
            <v>18</v>
          </cell>
          <cell r="N51">
            <v>0</v>
          </cell>
          <cell r="O51">
            <v>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970</v>
          </cell>
          <cell r="W51">
            <v>2016</v>
          </cell>
          <cell r="X51">
            <v>70</v>
          </cell>
          <cell r="Y51">
            <v>2015</v>
          </cell>
          <cell r="Z51">
            <v>70</v>
          </cell>
          <cell r="AA51">
            <v>2014</v>
          </cell>
          <cell r="AB51">
            <v>70</v>
          </cell>
          <cell r="AC51">
            <v>43556</v>
          </cell>
          <cell r="AD51" t="str">
            <v/>
          </cell>
          <cell r="AF51" t="str">
            <v/>
          </cell>
          <cell r="AM51">
            <v>43570</v>
          </cell>
          <cell r="AN51" t="str">
            <v>Sin Observaciones</v>
          </cell>
          <cell r="AO51">
            <v>18</v>
          </cell>
          <cell r="AP51">
            <v>95</v>
          </cell>
          <cell r="AQ51">
            <v>47.5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47.5</v>
          </cell>
          <cell r="AY51">
            <v>19</v>
          </cell>
          <cell r="AZ51">
            <v>970</v>
          </cell>
          <cell r="BA51">
            <v>100</v>
          </cell>
          <cell r="BB51">
            <v>30</v>
          </cell>
          <cell r="BC51">
            <v>70</v>
          </cell>
          <cell r="BD51">
            <v>70</v>
          </cell>
          <cell r="BE51">
            <v>70</v>
          </cell>
          <cell r="BF51">
            <v>70</v>
          </cell>
          <cell r="BG51">
            <v>100</v>
          </cell>
          <cell r="BH51">
            <v>30</v>
          </cell>
          <cell r="BI51">
            <v>79</v>
          </cell>
          <cell r="BJ51" t="str">
            <v/>
          </cell>
          <cell r="BK51" t="str">
            <v/>
          </cell>
          <cell r="BL51">
            <v>19</v>
          </cell>
          <cell r="BM51">
            <v>30</v>
          </cell>
          <cell r="BN51">
            <v>30</v>
          </cell>
          <cell r="BO51">
            <v>79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X51">
            <v>36</v>
          </cell>
        </row>
        <row r="52">
          <cell r="C52">
            <v>7218384</v>
          </cell>
          <cell r="D52">
            <v>3</v>
          </cell>
          <cell r="E52">
            <v>1</v>
          </cell>
          <cell r="F52" t="str">
            <v>GALLARDO GONZALEZ MARITZA LOURDES</v>
          </cell>
          <cell r="G52" t="str">
            <v>LEY 18.834</v>
          </cell>
          <cell r="H52" t="str">
            <v>TITULARES</v>
          </cell>
          <cell r="I52" t="str">
            <v>PROFESIONALES</v>
          </cell>
          <cell r="J52">
            <v>44</v>
          </cell>
          <cell r="K52">
            <v>12</v>
          </cell>
          <cell r="L52" t="str">
            <v>ASISTENTE SOCIAL</v>
          </cell>
          <cell r="M52">
            <v>14</v>
          </cell>
          <cell r="N52">
            <v>6</v>
          </cell>
          <cell r="O52">
            <v>21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10</v>
          </cell>
          <cell r="U52">
            <v>9</v>
          </cell>
          <cell r="V52">
            <v>499</v>
          </cell>
          <cell r="W52">
            <v>2016</v>
          </cell>
          <cell r="X52">
            <v>68</v>
          </cell>
          <cell r="Y52">
            <v>2015</v>
          </cell>
          <cell r="Z52">
            <v>69</v>
          </cell>
          <cell r="AA52">
            <v>2014</v>
          </cell>
          <cell r="AB52">
            <v>69</v>
          </cell>
          <cell r="AC52">
            <v>43556</v>
          </cell>
          <cell r="AD52" t="str">
            <v/>
          </cell>
          <cell r="AF52" t="str">
            <v/>
          </cell>
          <cell r="AM52">
            <v>43570</v>
          </cell>
          <cell r="AN52" t="str">
            <v>Sin Observaciones</v>
          </cell>
          <cell r="AO52">
            <v>15</v>
          </cell>
          <cell r="AP52">
            <v>80</v>
          </cell>
          <cell r="AQ52">
            <v>40</v>
          </cell>
          <cell r="AR52">
            <v>0</v>
          </cell>
          <cell r="AS52">
            <v>0</v>
          </cell>
          <cell r="AT52">
            <v>0</v>
          </cell>
          <cell r="AU52">
            <v>8</v>
          </cell>
          <cell r="AV52">
            <v>45</v>
          </cell>
          <cell r="AW52">
            <v>9</v>
          </cell>
          <cell r="AX52">
            <v>49</v>
          </cell>
          <cell r="AY52">
            <v>19.600000000000001</v>
          </cell>
          <cell r="AZ52">
            <v>499</v>
          </cell>
          <cell r="BA52">
            <v>100</v>
          </cell>
          <cell r="BB52">
            <v>30</v>
          </cell>
          <cell r="BC52">
            <v>68</v>
          </cell>
          <cell r="BD52">
            <v>69</v>
          </cell>
          <cell r="BE52">
            <v>69</v>
          </cell>
          <cell r="BF52">
            <v>69</v>
          </cell>
          <cell r="BG52">
            <v>96</v>
          </cell>
          <cell r="BH52">
            <v>28.8</v>
          </cell>
          <cell r="BI52">
            <v>78.400000000000006</v>
          </cell>
          <cell r="BJ52" t="str">
            <v>SI</v>
          </cell>
          <cell r="BK52" t="str">
            <v>NO</v>
          </cell>
          <cell r="BL52">
            <v>19.600000000000001</v>
          </cell>
          <cell r="BM52">
            <v>30</v>
          </cell>
          <cell r="BN52">
            <v>28.8</v>
          </cell>
          <cell r="BO52">
            <v>78.400000000000006</v>
          </cell>
          <cell r="BP52" t="str">
            <v/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X52">
            <v>37</v>
          </cell>
        </row>
        <row r="53">
          <cell r="C53">
            <v>8286755</v>
          </cell>
          <cell r="D53">
            <v>4</v>
          </cell>
          <cell r="E53">
            <v>1</v>
          </cell>
          <cell r="F53" t="str">
            <v>MUÑOZ CARRASCO CLARA LUZ</v>
          </cell>
          <cell r="G53" t="str">
            <v>LEY 18.834</v>
          </cell>
          <cell r="H53" t="str">
            <v>TITULARES</v>
          </cell>
          <cell r="I53" t="str">
            <v>PROFESIONALES</v>
          </cell>
          <cell r="J53">
            <v>44</v>
          </cell>
          <cell r="K53">
            <v>12</v>
          </cell>
          <cell r="L53" t="str">
            <v>INGENIERO (A) EJECUCION ADMINISTRACION PUBLICA</v>
          </cell>
          <cell r="M53">
            <v>16</v>
          </cell>
          <cell r="N53">
            <v>6</v>
          </cell>
          <cell r="O53">
            <v>23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956</v>
          </cell>
          <cell r="W53">
            <v>2016</v>
          </cell>
          <cell r="X53">
            <v>70</v>
          </cell>
          <cell r="Y53">
            <v>2015</v>
          </cell>
          <cell r="Z53">
            <v>70</v>
          </cell>
          <cell r="AA53">
            <v>2014</v>
          </cell>
          <cell r="AB53">
            <v>70</v>
          </cell>
          <cell r="AC53">
            <v>43545</v>
          </cell>
          <cell r="AD53" t="str">
            <v/>
          </cell>
          <cell r="AF53" t="str">
            <v/>
          </cell>
          <cell r="AM53">
            <v>43570</v>
          </cell>
          <cell r="AN53" t="str">
            <v>Sin Observaciones</v>
          </cell>
          <cell r="AO53">
            <v>17</v>
          </cell>
          <cell r="AP53">
            <v>90</v>
          </cell>
          <cell r="AQ53">
            <v>45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45</v>
          </cell>
          <cell r="AY53">
            <v>18</v>
          </cell>
          <cell r="AZ53">
            <v>956</v>
          </cell>
          <cell r="BA53">
            <v>100</v>
          </cell>
          <cell r="BB53">
            <v>30</v>
          </cell>
          <cell r="BC53">
            <v>70</v>
          </cell>
          <cell r="BD53">
            <v>70</v>
          </cell>
          <cell r="BE53">
            <v>70</v>
          </cell>
          <cell r="BF53">
            <v>70</v>
          </cell>
          <cell r="BG53">
            <v>100</v>
          </cell>
          <cell r="BH53">
            <v>30</v>
          </cell>
          <cell r="BI53">
            <v>78</v>
          </cell>
          <cell r="BJ53" t="str">
            <v/>
          </cell>
          <cell r="BK53" t="str">
            <v/>
          </cell>
          <cell r="BL53">
            <v>18</v>
          </cell>
          <cell r="BM53">
            <v>30</v>
          </cell>
          <cell r="BN53">
            <v>30</v>
          </cell>
          <cell r="BO53">
            <v>78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X53">
            <v>38</v>
          </cell>
        </row>
        <row r="54">
          <cell r="C54">
            <v>7149006</v>
          </cell>
          <cell r="D54">
            <v>8</v>
          </cell>
          <cell r="E54">
            <v>1</v>
          </cell>
          <cell r="F54" t="str">
            <v>DIAZ ORELLANA SAMUEL CUSTODIO</v>
          </cell>
          <cell r="G54" t="str">
            <v>LEY 18.834</v>
          </cell>
          <cell r="H54" t="str">
            <v>TITULARES</v>
          </cell>
          <cell r="I54" t="str">
            <v>PROFESIONALES</v>
          </cell>
          <cell r="J54">
            <v>44</v>
          </cell>
          <cell r="K54">
            <v>13</v>
          </cell>
          <cell r="L54" t="str">
            <v>KINESIOLOGO</v>
          </cell>
          <cell r="M54">
            <v>26</v>
          </cell>
          <cell r="N54">
            <v>11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362</v>
          </cell>
          <cell r="W54">
            <v>2016</v>
          </cell>
          <cell r="X54">
            <v>68</v>
          </cell>
          <cell r="Y54">
            <v>2015</v>
          </cell>
          <cell r="Z54">
            <v>68</v>
          </cell>
          <cell r="AA54">
            <v>2014</v>
          </cell>
          <cell r="AB54">
            <v>68</v>
          </cell>
          <cell r="AC54">
            <v>43546</v>
          </cell>
          <cell r="AD54" t="str">
            <v/>
          </cell>
          <cell r="AF54" t="str">
            <v/>
          </cell>
          <cell r="AM54">
            <v>43570</v>
          </cell>
          <cell r="AN54" t="str">
            <v>Sin Observaciones</v>
          </cell>
          <cell r="AO54">
            <v>27</v>
          </cell>
          <cell r="AP54">
            <v>140</v>
          </cell>
          <cell r="AQ54">
            <v>70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70</v>
          </cell>
          <cell r="AY54">
            <v>28</v>
          </cell>
          <cell r="AZ54">
            <v>362</v>
          </cell>
          <cell r="BA54">
            <v>100</v>
          </cell>
          <cell r="BB54">
            <v>30</v>
          </cell>
          <cell r="BC54">
            <v>68</v>
          </cell>
          <cell r="BD54">
            <v>68</v>
          </cell>
          <cell r="BE54">
            <v>68</v>
          </cell>
          <cell r="BF54">
            <v>68</v>
          </cell>
          <cell r="BG54">
            <v>96</v>
          </cell>
          <cell r="BH54">
            <v>28.8</v>
          </cell>
          <cell r="BI54">
            <v>86.8</v>
          </cell>
          <cell r="BJ54" t="str">
            <v/>
          </cell>
          <cell r="BK54" t="str">
            <v/>
          </cell>
          <cell r="BL54">
            <v>28</v>
          </cell>
          <cell r="BM54">
            <v>30</v>
          </cell>
          <cell r="BN54">
            <v>28.8</v>
          </cell>
          <cell r="BO54">
            <v>86.8</v>
          </cell>
          <cell r="BP54" t="str">
            <v/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X54">
            <v>39</v>
          </cell>
        </row>
        <row r="55">
          <cell r="C55">
            <v>9138597</v>
          </cell>
          <cell r="D55" t="str">
            <v>K</v>
          </cell>
          <cell r="E55">
            <v>1</v>
          </cell>
          <cell r="F55" t="str">
            <v>NAVEA ROJAS MARIO ALEJANDRO</v>
          </cell>
          <cell r="G55" t="str">
            <v>LEY 18.834</v>
          </cell>
          <cell r="H55" t="str">
            <v>TITULARES</v>
          </cell>
          <cell r="I55" t="str">
            <v>PROFESIONALES</v>
          </cell>
          <cell r="J55">
            <v>44</v>
          </cell>
          <cell r="K55">
            <v>13</v>
          </cell>
          <cell r="L55" t="str">
            <v>TECNOLOGO MEDICO</v>
          </cell>
          <cell r="M55">
            <v>25</v>
          </cell>
          <cell r="N55">
            <v>2</v>
          </cell>
          <cell r="O55">
            <v>14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162</v>
          </cell>
          <cell r="W55">
            <v>2016</v>
          </cell>
          <cell r="X55">
            <v>70</v>
          </cell>
          <cell r="Y55">
            <v>2015</v>
          </cell>
          <cell r="Z55">
            <v>70</v>
          </cell>
          <cell r="AA55">
            <v>2014</v>
          </cell>
          <cell r="AB55">
            <v>70</v>
          </cell>
          <cell r="AC55">
            <v>43546</v>
          </cell>
          <cell r="AD55" t="str">
            <v/>
          </cell>
          <cell r="AF55" t="str">
            <v/>
          </cell>
          <cell r="AM55">
            <v>43570</v>
          </cell>
          <cell r="AN55" t="str">
            <v>Sin Observaciones</v>
          </cell>
          <cell r="AO55">
            <v>25</v>
          </cell>
          <cell r="AP55">
            <v>130</v>
          </cell>
          <cell r="AQ55">
            <v>65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65</v>
          </cell>
          <cell r="AY55">
            <v>26</v>
          </cell>
          <cell r="AZ55">
            <v>162</v>
          </cell>
          <cell r="BA55">
            <v>100</v>
          </cell>
          <cell r="BB55">
            <v>30</v>
          </cell>
          <cell r="BC55">
            <v>70</v>
          </cell>
          <cell r="BD55">
            <v>70</v>
          </cell>
          <cell r="BE55">
            <v>70</v>
          </cell>
          <cell r="BF55">
            <v>70</v>
          </cell>
          <cell r="BG55">
            <v>100</v>
          </cell>
          <cell r="BH55">
            <v>30</v>
          </cell>
          <cell r="BI55">
            <v>86</v>
          </cell>
          <cell r="BJ55" t="str">
            <v/>
          </cell>
          <cell r="BK55" t="str">
            <v/>
          </cell>
          <cell r="BL55">
            <v>26</v>
          </cell>
          <cell r="BM55">
            <v>30</v>
          </cell>
          <cell r="BN55">
            <v>30</v>
          </cell>
          <cell r="BO55">
            <v>86</v>
          </cell>
          <cell r="BP55" t="str">
            <v/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X55">
            <v>40</v>
          </cell>
        </row>
        <row r="56">
          <cell r="C56">
            <v>10245784</v>
          </cell>
          <cell r="D56">
            <v>6</v>
          </cell>
          <cell r="E56">
            <v>1</v>
          </cell>
          <cell r="F56" t="str">
            <v>MILLALONCO DIAZ ELIANA NOEMI</v>
          </cell>
          <cell r="G56" t="str">
            <v>LEY 18.834</v>
          </cell>
          <cell r="H56" t="str">
            <v>TITULARES</v>
          </cell>
          <cell r="I56" t="str">
            <v>PROFESIONALES</v>
          </cell>
          <cell r="J56">
            <v>44</v>
          </cell>
          <cell r="K56">
            <v>13</v>
          </cell>
          <cell r="L56" t="str">
            <v>MATRONA</v>
          </cell>
          <cell r="M56">
            <v>20</v>
          </cell>
          <cell r="N56">
            <v>6</v>
          </cell>
          <cell r="O56">
            <v>21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267</v>
          </cell>
          <cell r="W56">
            <v>2016</v>
          </cell>
          <cell r="X56">
            <v>70</v>
          </cell>
          <cell r="Y56">
            <v>2013</v>
          </cell>
          <cell r="Z56">
            <v>70</v>
          </cell>
          <cell r="AA56">
            <v>2012</v>
          </cell>
          <cell r="AB56">
            <v>70</v>
          </cell>
          <cell r="AC56">
            <v>43552</v>
          </cell>
          <cell r="AD56" t="str">
            <v>SI</v>
          </cell>
          <cell r="AE56" t="str">
            <v>NO</v>
          </cell>
          <cell r="AF56" t="str">
            <v>-15-14</v>
          </cell>
          <cell r="AM56">
            <v>43570</v>
          </cell>
          <cell r="AN56" t="str">
            <v>Sin Observaciones</v>
          </cell>
          <cell r="AO56">
            <v>21</v>
          </cell>
          <cell r="AP56">
            <v>110</v>
          </cell>
          <cell r="AQ56">
            <v>55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55</v>
          </cell>
          <cell r="AY56">
            <v>22</v>
          </cell>
          <cell r="AZ56">
            <v>267</v>
          </cell>
          <cell r="BA56">
            <v>100</v>
          </cell>
          <cell r="BB56">
            <v>30</v>
          </cell>
          <cell r="BC56">
            <v>70</v>
          </cell>
          <cell r="BD56">
            <v>70</v>
          </cell>
          <cell r="BE56">
            <v>70</v>
          </cell>
          <cell r="BF56">
            <v>70</v>
          </cell>
          <cell r="BG56">
            <v>100</v>
          </cell>
          <cell r="BH56">
            <v>30</v>
          </cell>
          <cell r="BI56">
            <v>82</v>
          </cell>
          <cell r="BJ56" t="str">
            <v/>
          </cell>
          <cell r="BK56" t="str">
            <v/>
          </cell>
          <cell r="BL56">
            <v>22</v>
          </cell>
          <cell r="BM56">
            <v>30</v>
          </cell>
          <cell r="BN56">
            <v>30</v>
          </cell>
          <cell r="BO56">
            <v>82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X56">
            <v>41</v>
          </cell>
        </row>
        <row r="57">
          <cell r="C57">
            <v>10426520</v>
          </cell>
          <cell r="D57">
            <v>0</v>
          </cell>
          <cell r="E57">
            <v>1</v>
          </cell>
          <cell r="F57" t="str">
            <v>HERRERA GUERRERO LILIAN CARMEN</v>
          </cell>
          <cell r="G57" t="str">
            <v>LEY 18.834</v>
          </cell>
          <cell r="H57" t="str">
            <v>TITULARES</v>
          </cell>
          <cell r="I57" t="str">
            <v>PROFESIONALES</v>
          </cell>
          <cell r="J57">
            <v>44</v>
          </cell>
          <cell r="K57">
            <v>13</v>
          </cell>
          <cell r="L57" t="str">
            <v>TECNOLOGO MEDICO</v>
          </cell>
          <cell r="M57">
            <v>15</v>
          </cell>
          <cell r="N57">
            <v>10</v>
          </cell>
          <cell r="O57">
            <v>0</v>
          </cell>
          <cell r="P57">
            <v>7</v>
          </cell>
          <cell r="Q57">
            <v>1</v>
          </cell>
          <cell r="R57">
            <v>27</v>
          </cell>
          <cell r="S57">
            <v>0</v>
          </cell>
          <cell r="T57">
            <v>0</v>
          </cell>
          <cell r="U57">
            <v>0</v>
          </cell>
          <cell r="V57">
            <v>942</v>
          </cell>
          <cell r="W57">
            <v>2016</v>
          </cell>
          <cell r="X57">
            <v>70</v>
          </cell>
          <cell r="Y57">
            <v>2015</v>
          </cell>
          <cell r="Z57">
            <v>70</v>
          </cell>
          <cell r="AA57">
            <v>2014</v>
          </cell>
          <cell r="AB57">
            <v>70</v>
          </cell>
          <cell r="AC57">
            <v>43550</v>
          </cell>
          <cell r="AD57" t="str">
            <v/>
          </cell>
          <cell r="AF57" t="str">
            <v/>
          </cell>
          <cell r="AM57">
            <v>43570</v>
          </cell>
          <cell r="AN57" t="str">
            <v>Sin Observaciones</v>
          </cell>
          <cell r="AO57">
            <v>16</v>
          </cell>
          <cell r="AP57">
            <v>85</v>
          </cell>
          <cell r="AQ57">
            <v>42.5</v>
          </cell>
          <cell r="AR57">
            <v>7</v>
          </cell>
          <cell r="AS57">
            <v>40</v>
          </cell>
          <cell r="AT57">
            <v>12</v>
          </cell>
          <cell r="AU57">
            <v>0</v>
          </cell>
          <cell r="AV57">
            <v>0</v>
          </cell>
          <cell r="AW57">
            <v>0</v>
          </cell>
          <cell r="AX57">
            <v>54.5</v>
          </cell>
          <cell r="AY57">
            <v>21.8</v>
          </cell>
          <cell r="AZ57">
            <v>942</v>
          </cell>
          <cell r="BA57">
            <v>100</v>
          </cell>
          <cell r="BB57">
            <v>30</v>
          </cell>
          <cell r="BC57">
            <v>70</v>
          </cell>
          <cell r="BD57">
            <v>70</v>
          </cell>
          <cell r="BE57">
            <v>70</v>
          </cell>
          <cell r="BF57">
            <v>70</v>
          </cell>
          <cell r="BG57">
            <v>100</v>
          </cell>
          <cell r="BH57">
            <v>30</v>
          </cell>
          <cell r="BI57">
            <v>81.8</v>
          </cell>
          <cell r="BJ57" t="str">
            <v/>
          </cell>
          <cell r="BK57" t="str">
            <v/>
          </cell>
          <cell r="BL57">
            <v>21.8</v>
          </cell>
          <cell r="BM57">
            <v>30</v>
          </cell>
          <cell r="BN57">
            <v>30</v>
          </cell>
          <cell r="BO57">
            <v>81.8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X57">
            <v>42</v>
          </cell>
        </row>
        <row r="58">
          <cell r="C58">
            <v>12210983</v>
          </cell>
          <cell r="D58">
            <v>6</v>
          </cell>
          <cell r="E58">
            <v>1</v>
          </cell>
          <cell r="F58" t="str">
            <v>MAMANI JIMENEZ CECILIA PATRICIA</v>
          </cell>
          <cell r="G58" t="str">
            <v>LEY 18.834</v>
          </cell>
          <cell r="H58" t="str">
            <v>TITULARES</v>
          </cell>
          <cell r="I58" t="str">
            <v>PROFESIONALES</v>
          </cell>
          <cell r="J58">
            <v>44</v>
          </cell>
          <cell r="K58">
            <v>13</v>
          </cell>
          <cell r="L58" t="str">
            <v>ENFERMERA UNIVERSITARIA</v>
          </cell>
          <cell r="M58">
            <v>18</v>
          </cell>
          <cell r="N58">
            <v>3</v>
          </cell>
          <cell r="O58">
            <v>15</v>
          </cell>
          <cell r="P58">
            <v>1</v>
          </cell>
          <cell r="Q58">
            <v>4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412</v>
          </cell>
          <cell r="W58">
            <v>2016</v>
          </cell>
          <cell r="X58">
            <v>70</v>
          </cell>
          <cell r="Y58">
            <v>2015</v>
          </cell>
          <cell r="Z58">
            <v>69</v>
          </cell>
          <cell r="AA58">
            <v>2014</v>
          </cell>
          <cell r="AB58">
            <v>68</v>
          </cell>
          <cell r="AC58">
            <v>43545</v>
          </cell>
          <cell r="AD58" t="str">
            <v/>
          </cell>
          <cell r="AF58" t="str">
            <v/>
          </cell>
          <cell r="AM58">
            <v>43570</v>
          </cell>
          <cell r="AN58" t="str">
            <v>Sin Observaciones</v>
          </cell>
          <cell r="AO58">
            <v>18</v>
          </cell>
          <cell r="AP58">
            <v>95</v>
          </cell>
          <cell r="AQ58">
            <v>47.5</v>
          </cell>
          <cell r="AR58">
            <v>1</v>
          </cell>
          <cell r="AS58">
            <v>10</v>
          </cell>
          <cell r="AT58">
            <v>3</v>
          </cell>
          <cell r="AU58">
            <v>0</v>
          </cell>
          <cell r="AV58">
            <v>0</v>
          </cell>
          <cell r="AW58">
            <v>0</v>
          </cell>
          <cell r="AX58">
            <v>50.5</v>
          </cell>
          <cell r="AY58">
            <v>20.2</v>
          </cell>
          <cell r="AZ58">
            <v>412</v>
          </cell>
          <cell r="BA58">
            <v>100</v>
          </cell>
          <cell r="BB58">
            <v>30</v>
          </cell>
          <cell r="BC58">
            <v>70</v>
          </cell>
          <cell r="BD58">
            <v>69</v>
          </cell>
          <cell r="BE58">
            <v>68</v>
          </cell>
          <cell r="BF58">
            <v>69</v>
          </cell>
          <cell r="BG58">
            <v>96</v>
          </cell>
          <cell r="BH58">
            <v>28.8</v>
          </cell>
          <cell r="BI58">
            <v>79</v>
          </cell>
          <cell r="BJ58" t="str">
            <v/>
          </cell>
          <cell r="BK58" t="str">
            <v/>
          </cell>
          <cell r="BL58">
            <v>20.2</v>
          </cell>
          <cell r="BM58">
            <v>30</v>
          </cell>
          <cell r="BN58">
            <v>28.8</v>
          </cell>
          <cell r="BO58">
            <v>79</v>
          </cell>
          <cell r="BP58" t="str">
            <v/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X58">
            <v>43</v>
          </cell>
        </row>
        <row r="59">
          <cell r="C59">
            <v>10848764</v>
          </cell>
          <cell r="D59" t="str">
            <v>K</v>
          </cell>
          <cell r="E59">
            <v>1</v>
          </cell>
          <cell r="F59" t="str">
            <v>SILVA MARTINEZ JESSIKA MASSIEL</v>
          </cell>
          <cell r="G59" t="str">
            <v>LEY 18.834</v>
          </cell>
          <cell r="H59" t="str">
            <v>TITULARES</v>
          </cell>
          <cell r="I59" t="str">
            <v>PROFESIONALES</v>
          </cell>
          <cell r="J59">
            <v>44</v>
          </cell>
          <cell r="K59">
            <v>13</v>
          </cell>
          <cell r="L59" t="str">
            <v>MATRONA</v>
          </cell>
          <cell r="M59">
            <v>13</v>
          </cell>
          <cell r="N59">
            <v>11</v>
          </cell>
          <cell r="O59">
            <v>12</v>
          </cell>
          <cell r="P59">
            <v>3</v>
          </cell>
          <cell r="Q59">
            <v>6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862</v>
          </cell>
          <cell r="W59">
            <v>2016</v>
          </cell>
          <cell r="X59">
            <v>70</v>
          </cell>
          <cell r="Y59">
            <v>2015</v>
          </cell>
          <cell r="Z59">
            <v>70</v>
          </cell>
          <cell r="AA59">
            <v>2014</v>
          </cell>
          <cell r="AB59">
            <v>70</v>
          </cell>
          <cell r="AC59">
            <v>43550</v>
          </cell>
          <cell r="AD59" t="str">
            <v/>
          </cell>
          <cell r="AF59" t="str">
            <v/>
          </cell>
          <cell r="AM59">
            <v>43570</v>
          </cell>
          <cell r="AN59" t="str">
            <v>Sin Observaciones</v>
          </cell>
          <cell r="AO59">
            <v>14</v>
          </cell>
          <cell r="AP59">
            <v>75</v>
          </cell>
          <cell r="AQ59">
            <v>37.5</v>
          </cell>
          <cell r="AR59">
            <v>3</v>
          </cell>
          <cell r="AS59">
            <v>20</v>
          </cell>
          <cell r="AT59">
            <v>6</v>
          </cell>
          <cell r="AU59">
            <v>0</v>
          </cell>
          <cell r="AV59">
            <v>0</v>
          </cell>
          <cell r="AW59">
            <v>0</v>
          </cell>
          <cell r="AX59">
            <v>43.5</v>
          </cell>
          <cell r="AY59">
            <v>17.399999999999999</v>
          </cell>
          <cell r="AZ59">
            <v>862</v>
          </cell>
          <cell r="BA59">
            <v>100</v>
          </cell>
          <cell r="BB59">
            <v>30</v>
          </cell>
          <cell r="BC59">
            <v>70</v>
          </cell>
          <cell r="BD59">
            <v>70</v>
          </cell>
          <cell r="BE59">
            <v>70</v>
          </cell>
          <cell r="BF59">
            <v>70</v>
          </cell>
          <cell r="BG59">
            <v>100</v>
          </cell>
          <cell r="BH59">
            <v>30</v>
          </cell>
          <cell r="BI59">
            <v>77.400000000000006</v>
          </cell>
          <cell r="BJ59" t="str">
            <v/>
          </cell>
          <cell r="BK59" t="str">
            <v/>
          </cell>
          <cell r="BL59">
            <v>17.399999999999999</v>
          </cell>
          <cell r="BM59">
            <v>30</v>
          </cell>
          <cell r="BN59">
            <v>30</v>
          </cell>
          <cell r="BO59">
            <v>77.400000000000006</v>
          </cell>
          <cell r="BP59" t="str">
            <v/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X59">
            <v>44</v>
          </cell>
        </row>
        <row r="60">
          <cell r="C60">
            <v>10335614</v>
          </cell>
          <cell r="D60">
            <v>8</v>
          </cell>
          <cell r="E60">
            <v>1</v>
          </cell>
          <cell r="F60" t="str">
            <v>GONZALEZ FLORES NINOSKA ANGELICA</v>
          </cell>
          <cell r="G60" t="str">
            <v>LEY 18.834</v>
          </cell>
          <cell r="H60" t="str">
            <v>TITULARES</v>
          </cell>
          <cell r="I60" t="str">
            <v>PROFESIONALES</v>
          </cell>
          <cell r="J60">
            <v>44</v>
          </cell>
          <cell r="K60">
            <v>13</v>
          </cell>
          <cell r="L60" t="str">
            <v>ENFERMERA UNIVERSITARIA</v>
          </cell>
          <cell r="M60">
            <v>16</v>
          </cell>
          <cell r="N60">
            <v>0</v>
          </cell>
          <cell r="O60">
            <v>23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1248</v>
          </cell>
          <cell r="W60">
            <v>2016</v>
          </cell>
          <cell r="X60">
            <v>70</v>
          </cell>
          <cell r="Y60">
            <v>2015</v>
          </cell>
          <cell r="Z60">
            <v>70</v>
          </cell>
          <cell r="AA60">
            <v>2014</v>
          </cell>
          <cell r="AB60">
            <v>70</v>
          </cell>
          <cell r="AC60">
            <v>43545</v>
          </cell>
          <cell r="AD60" t="str">
            <v/>
          </cell>
          <cell r="AF60" t="str">
            <v/>
          </cell>
          <cell r="AM60">
            <v>43570</v>
          </cell>
          <cell r="AN60" t="str">
            <v>Sin Observaciones</v>
          </cell>
          <cell r="AO60">
            <v>16</v>
          </cell>
          <cell r="AP60">
            <v>85</v>
          </cell>
          <cell r="AQ60">
            <v>42.5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42.5</v>
          </cell>
          <cell r="AY60">
            <v>17</v>
          </cell>
          <cell r="AZ60">
            <v>1248</v>
          </cell>
          <cell r="BA60">
            <v>100</v>
          </cell>
          <cell r="BB60">
            <v>30</v>
          </cell>
          <cell r="BC60">
            <v>70</v>
          </cell>
          <cell r="BD60">
            <v>70</v>
          </cell>
          <cell r="BE60">
            <v>70</v>
          </cell>
          <cell r="BF60">
            <v>70</v>
          </cell>
          <cell r="BG60">
            <v>100</v>
          </cell>
          <cell r="BH60">
            <v>30</v>
          </cell>
          <cell r="BI60">
            <v>77</v>
          </cell>
          <cell r="BJ60" t="str">
            <v/>
          </cell>
          <cell r="BK60" t="str">
            <v/>
          </cell>
          <cell r="BL60">
            <v>17</v>
          </cell>
          <cell r="BM60">
            <v>30</v>
          </cell>
          <cell r="BN60">
            <v>30</v>
          </cell>
          <cell r="BO60">
            <v>77</v>
          </cell>
          <cell r="BP60" t="str">
            <v/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X60">
            <v>45</v>
          </cell>
        </row>
        <row r="61">
          <cell r="C61">
            <v>9777336</v>
          </cell>
          <cell r="D61" t="str">
            <v>K</v>
          </cell>
          <cell r="E61">
            <v>1</v>
          </cell>
          <cell r="F61" t="str">
            <v>CANALES RIQUELME ANA LUZMIRA</v>
          </cell>
          <cell r="G61" t="str">
            <v>LEY 18.834</v>
          </cell>
          <cell r="H61" t="str">
            <v>TITULARES</v>
          </cell>
          <cell r="I61" t="str">
            <v>PROFESIONALES</v>
          </cell>
          <cell r="J61">
            <v>44</v>
          </cell>
          <cell r="K61">
            <v>13</v>
          </cell>
          <cell r="L61" t="str">
            <v>MATRONA</v>
          </cell>
          <cell r="M61">
            <v>14</v>
          </cell>
          <cell r="N61">
            <v>10</v>
          </cell>
          <cell r="O61">
            <v>19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863</v>
          </cell>
          <cell r="W61">
            <v>2016</v>
          </cell>
          <cell r="X61">
            <v>70</v>
          </cell>
          <cell r="Y61">
            <v>2015</v>
          </cell>
          <cell r="Z61">
            <v>70</v>
          </cell>
          <cell r="AA61">
            <v>2014</v>
          </cell>
          <cell r="AB61">
            <v>70</v>
          </cell>
          <cell r="AC61">
            <v>43545</v>
          </cell>
          <cell r="AD61" t="str">
            <v/>
          </cell>
          <cell r="AF61" t="str">
            <v/>
          </cell>
          <cell r="AM61">
            <v>43570</v>
          </cell>
          <cell r="AN61" t="str">
            <v>Sin Observaciones</v>
          </cell>
          <cell r="AO61">
            <v>15</v>
          </cell>
          <cell r="AP61">
            <v>80</v>
          </cell>
          <cell r="AQ61">
            <v>40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40</v>
          </cell>
          <cell r="AY61">
            <v>16</v>
          </cell>
          <cell r="AZ61">
            <v>863</v>
          </cell>
          <cell r="BA61">
            <v>100</v>
          </cell>
          <cell r="BB61">
            <v>30</v>
          </cell>
          <cell r="BC61">
            <v>70</v>
          </cell>
          <cell r="BD61">
            <v>70</v>
          </cell>
          <cell r="BE61">
            <v>70</v>
          </cell>
          <cell r="BF61">
            <v>70</v>
          </cell>
          <cell r="BG61">
            <v>100</v>
          </cell>
          <cell r="BH61">
            <v>30</v>
          </cell>
          <cell r="BI61">
            <v>76</v>
          </cell>
          <cell r="BJ61" t="str">
            <v/>
          </cell>
          <cell r="BK61" t="str">
            <v/>
          </cell>
          <cell r="BL61">
            <v>16</v>
          </cell>
          <cell r="BM61">
            <v>30</v>
          </cell>
          <cell r="BN61">
            <v>30</v>
          </cell>
          <cell r="BO61">
            <v>76</v>
          </cell>
          <cell r="BP61" t="str">
            <v/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 t="str">
            <v/>
          </cell>
          <cell r="BX61">
            <v>46</v>
          </cell>
        </row>
        <row r="62">
          <cell r="C62">
            <v>10948415</v>
          </cell>
          <cell r="D62">
            <v>6</v>
          </cell>
          <cell r="E62">
            <v>1</v>
          </cell>
          <cell r="F62" t="str">
            <v>MALUENDA GALLEGUILLOS SILVANA HORTENCIA</v>
          </cell>
          <cell r="G62" t="str">
            <v>LEY 18.834</v>
          </cell>
          <cell r="H62" t="str">
            <v>TITULARES</v>
          </cell>
          <cell r="I62" t="str">
            <v>PROFESIONALES</v>
          </cell>
          <cell r="J62">
            <v>44</v>
          </cell>
          <cell r="K62">
            <v>13</v>
          </cell>
          <cell r="L62" t="str">
            <v>MATRONA</v>
          </cell>
          <cell r="M62">
            <v>12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687</v>
          </cell>
          <cell r="W62">
            <v>2016</v>
          </cell>
          <cell r="X62">
            <v>70</v>
          </cell>
          <cell r="Y62">
            <v>2015</v>
          </cell>
          <cell r="Z62">
            <v>70</v>
          </cell>
          <cell r="AA62">
            <v>2014</v>
          </cell>
          <cell r="AB62">
            <v>70</v>
          </cell>
          <cell r="AC62">
            <v>43556</v>
          </cell>
          <cell r="AD62" t="str">
            <v/>
          </cell>
          <cell r="AF62" t="str">
            <v/>
          </cell>
          <cell r="AM62">
            <v>43570</v>
          </cell>
          <cell r="AN62" t="str">
            <v>Sin Observaciones</v>
          </cell>
          <cell r="AO62">
            <v>12</v>
          </cell>
          <cell r="AP62">
            <v>65</v>
          </cell>
          <cell r="AQ62">
            <v>32.5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32.5</v>
          </cell>
          <cell r="AY62">
            <v>13</v>
          </cell>
          <cell r="AZ62">
            <v>687</v>
          </cell>
          <cell r="BA62">
            <v>100</v>
          </cell>
          <cell r="BB62">
            <v>30</v>
          </cell>
          <cell r="BC62">
            <v>70</v>
          </cell>
          <cell r="BD62">
            <v>70</v>
          </cell>
          <cell r="BE62">
            <v>70</v>
          </cell>
          <cell r="BF62">
            <v>70</v>
          </cell>
          <cell r="BG62">
            <v>100</v>
          </cell>
          <cell r="BH62">
            <v>30</v>
          </cell>
          <cell r="BI62">
            <v>73</v>
          </cell>
          <cell r="BJ62" t="str">
            <v/>
          </cell>
          <cell r="BK62" t="str">
            <v/>
          </cell>
          <cell r="BL62">
            <v>13</v>
          </cell>
          <cell r="BM62">
            <v>30</v>
          </cell>
          <cell r="BN62">
            <v>30</v>
          </cell>
          <cell r="BO62">
            <v>73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X62">
            <v>47</v>
          </cell>
        </row>
        <row r="63">
          <cell r="C63">
            <v>8051784</v>
          </cell>
          <cell r="D63" t="str">
            <v>K</v>
          </cell>
          <cell r="E63">
            <v>1</v>
          </cell>
          <cell r="F63" t="str">
            <v>RAMOS ALEGRIA RUBEN OSVALDO</v>
          </cell>
          <cell r="G63" t="str">
            <v>LEY 18.834</v>
          </cell>
          <cell r="H63" t="str">
            <v>TITULARES</v>
          </cell>
          <cell r="I63" t="str">
            <v>PROFESIONALES</v>
          </cell>
          <cell r="J63">
            <v>44</v>
          </cell>
          <cell r="K63">
            <v>13</v>
          </cell>
          <cell r="L63" t="str">
            <v>INGENIERO (A) ADMINISTRACION PUBLICA</v>
          </cell>
          <cell r="M63">
            <v>9</v>
          </cell>
          <cell r="N63">
            <v>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548</v>
          </cell>
          <cell r="W63">
            <v>2016</v>
          </cell>
          <cell r="X63">
            <v>70</v>
          </cell>
          <cell r="Y63">
            <v>2015</v>
          </cell>
          <cell r="Z63">
            <v>70</v>
          </cell>
          <cell r="AA63">
            <v>2014</v>
          </cell>
          <cell r="AB63">
            <v>70</v>
          </cell>
          <cell r="AC63">
            <v>43551</v>
          </cell>
          <cell r="AD63" t="str">
            <v/>
          </cell>
          <cell r="AF63" t="str">
            <v/>
          </cell>
          <cell r="AM63">
            <v>43570</v>
          </cell>
          <cell r="AN63" t="str">
            <v>Sin Observaciones</v>
          </cell>
          <cell r="AO63">
            <v>10</v>
          </cell>
          <cell r="AP63">
            <v>55</v>
          </cell>
          <cell r="AQ63">
            <v>27.5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27.5</v>
          </cell>
          <cell r="AY63">
            <v>11</v>
          </cell>
          <cell r="AZ63">
            <v>548</v>
          </cell>
          <cell r="BA63">
            <v>100</v>
          </cell>
          <cell r="BB63">
            <v>30</v>
          </cell>
          <cell r="BC63">
            <v>70</v>
          </cell>
          <cell r="BD63">
            <v>70</v>
          </cell>
          <cell r="BE63">
            <v>70</v>
          </cell>
          <cell r="BF63">
            <v>70</v>
          </cell>
          <cell r="BG63">
            <v>100</v>
          </cell>
          <cell r="BH63">
            <v>30</v>
          </cell>
          <cell r="BI63">
            <v>71</v>
          </cell>
          <cell r="BK63" t="str">
            <v/>
          </cell>
          <cell r="BL63">
            <v>11</v>
          </cell>
          <cell r="BM63">
            <v>30</v>
          </cell>
          <cell r="BN63">
            <v>30</v>
          </cell>
          <cell r="BO63">
            <v>71</v>
          </cell>
          <cell r="BP63" t="str">
            <v>EMPATE</v>
          </cell>
          <cell r="BQ63">
            <v>70</v>
          </cell>
          <cell r="BR63">
            <v>9</v>
          </cell>
          <cell r="BS63">
            <v>7</v>
          </cell>
          <cell r="BT63">
            <v>0</v>
          </cell>
          <cell r="BU63" t="str">
            <v>SI</v>
          </cell>
          <cell r="BV63" t="str">
            <v>Antigüedad total como funcionario</v>
          </cell>
          <cell r="BW63">
            <v>1</v>
          </cell>
          <cell r="BX63">
            <v>48</v>
          </cell>
        </row>
        <row r="64">
          <cell r="C64">
            <v>10508407</v>
          </cell>
          <cell r="D64">
            <v>2</v>
          </cell>
          <cell r="E64">
            <v>1</v>
          </cell>
          <cell r="F64" t="str">
            <v>GARCIA GONZALEZ JULY ADELA</v>
          </cell>
          <cell r="G64" t="str">
            <v>LEY 18.834</v>
          </cell>
          <cell r="H64" t="str">
            <v>TITULARES</v>
          </cell>
          <cell r="I64" t="str">
            <v>PROFESIONALES</v>
          </cell>
          <cell r="J64">
            <v>44</v>
          </cell>
          <cell r="K64">
            <v>13</v>
          </cell>
          <cell r="L64" t="str">
            <v>INGENIERO COMERCIAL</v>
          </cell>
          <cell r="M64">
            <v>9</v>
          </cell>
          <cell r="N64">
            <v>7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421</v>
          </cell>
          <cell r="W64">
            <v>2016</v>
          </cell>
          <cell r="X64">
            <v>70</v>
          </cell>
          <cell r="Y64">
            <v>2015</v>
          </cell>
          <cell r="Z64">
            <v>70</v>
          </cell>
          <cell r="AA64">
            <v>2014</v>
          </cell>
          <cell r="AB64">
            <v>70</v>
          </cell>
          <cell r="AC64">
            <v>43549</v>
          </cell>
          <cell r="AD64" t="str">
            <v/>
          </cell>
          <cell r="AF64" t="str">
            <v/>
          </cell>
          <cell r="AM64">
            <v>43570</v>
          </cell>
          <cell r="AN64" t="str">
            <v>Sin Observaciones</v>
          </cell>
          <cell r="AO64">
            <v>10</v>
          </cell>
          <cell r="AP64">
            <v>55</v>
          </cell>
          <cell r="AQ64">
            <v>27.5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27.5</v>
          </cell>
          <cell r="AY64">
            <v>11</v>
          </cell>
          <cell r="AZ64">
            <v>421</v>
          </cell>
          <cell r="BA64">
            <v>100</v>
          </cell>
          <cell r="BB64">
            <v>30</v>
          </cell>
          <cell r="BC64">
            <v>70</v>
          </cell>
          <cell r="BD64">
            <v>70</v>
          </cell>
          <cell r="BE64">
            <v>70</v>
          </cell>
          <cell r="BF64">
            <v>70</v>
          </cell>
          <cell r="BG64">
            <v>100</v>
          </cell>
          <cell r="BH64">
            <v>30</v>
          </cell>
          <cell r="BI64">
            <v>71</v>
          </cell>
          <cell r="BJ64" t="str">
            <v/>
          </cell>
          <cell r="BK64" t="str">
            <v/>
          </cell>
          <cell r="BL64">
            <v>11</v>
          </cell>
          <cell r="BM64">
            <v>30</v>
          </cell>
          <cell r="BN64">
            <v>30</v>
          </cell>
          <cell r="BO64">
            <v>71</v>
          </cell>
          <cell r="BP64" t="str">
            <v>EMPATE</v>
          </cell>
          <cell r="BQ64">
            <v>70</v>
          </cell>
          <cell r="BR64">
            <v>9</v>
          </cell>
          <cell r="BS64">
            <v>7</v>
          </cell>
          <cell r="BT64">
            <v>0</v>
          </cell>
          <cell r="BU64" t="str">
            <v>SI</v>
          </cell>
          <cell r="BV64" t="str">
            <v>Antigüedad total como funcionario</v>
          </cell>
          <cell r="BW64">
            <v>2</v>
          </cell>
          <cell r="BX64">
            <v>49</v>
          </cell>
        </row>
        <row r="65">
          <cell r="C65">
            <v>15007689</v>
          </cell>
          <cell r="D65">
            <v>7</v>
          </cell>
          <cell r="E65">
            <v>1</v>
          </cell>
          <cell r="F65" t="str">
            <v>RODRIGUEZ VARGAS VALESKA ANDREA</v>
          </cell>
          <cell r="G65" t="str">
            <v>LEY 18.834</v>
          </cell>
          <cell r="H65" t="str">
            <v>TITULARES</v>
          </cell>
          <cell r="I65" t="str">
            <v>PROFESIONALES</v>
          </cell>
          <cell r="J65">
            <v>44</v>
          </cell>
          <cell r="K65">
            <v>13</v>
          </cell>
          <cell r="L65" t="str">
            <v>TECNOLOGO MEDICO</v>
          </cell>
          <cell r="M65">
            <v>9</v>
          </cell>
          <cell r="N65">
            <v>3</v>
          </cell>
          <cell r="O65">
            <v>12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1411</v>
          </cell>
          <cell r="W65">
            <v>2016</v>
          </cell>
          <cell r="X65">
            <v>70</v>
          </cell>
          <cell r="Y65">
            <v>2015</v>
          </cell>
          <cell r="Z65">
            <v>70</v>
          </cell>
          <cell r="AA65">
            <v>2014</v>
          </cell>
          <cell r="AB65">
            <v>70</v>
          </cell>
          <cell r="AC65">
            <v>43550</v>
          </cell>
          <cell r="AD65" t="str">
            <v/>
          </cell>
          <cell r="AF65" t="str">
            <v/>
          </cell>
          <cell r="AM65">
            <v>43570</v>
          </cell>
          <cell r="AN65" t="str">
            <v>Sin Observaciones</v>
          </cell>
          <cell r="AO65">
            <v>9</v>
          </cell>
          <cell r="AP65">
            <v>50</v>
          </cell>
          <cell r="AQ65">
            <v>25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25</v>
          </cell>
          <cell r="AY65">
            <v>10</v>
          </cell>
          <cell r="AZ65">
            <v>1411</v>
          </cell>
          <cell r="BA65">
            <v>100</v>
          </cell>
          <cell r="BB65">
            <v>30</v>
          </cell>
          <cell r="BC65">
            <v>70</v>
          </cell>
          <cell r="BD65">
            <v>70</v>
          </cell>
          <cell r="BE65">
            <v>70</v>
          </cell>
          <cell r="BF65">
            <v>70</v>
          </cell>
          <cell r="BG65">
            <v>100</v>
          </cell>
          <cell r="BH65">
            <v>30</v>
          </cell>
          <cell r="BI65">
            <v>70</v>
          </cell>
          <cell r="BJ65" t="str">
            <v/>
          </cell>
          <cell r="BK65" t="str">
            <v/>
          </cell>
          <cell r="BL65">
            <v>10</v>
          </cell>
          <cell r="BM65">
            <v>30</v>
          </cell>
          <cell r="BN65">
            <v>30</v>
          </cell>
          <cell r="BO65">
            <v>70</v>
          </cell>
          <cell r="BP65" t="str">
            <v>EMPATE</v>
          </cell>
          <cell r="BQ65">
            <v>70</v>
          </cell>
          <cell r="BR65">
            <v>9</v>
          </cell>
          <cell r="BS65">
            <v>3</v>
          </cell>
          <cell r="BT65">
            <v>12</v>
          </cell>
          <cell r="BU65" t="str">
            <v/>
          </cell>
          <cell r="BX65">
            <v>50</v>
          </cell>
        </row>
        <row r="66">
          <cell r="C66">
            <v>15599754</v>
          </cell>
          <cell r="D66">
            <v>0</v>
          </cell>
          <cell r="E66">
            <v>1</v>
          </cell>
          <cell r="F66" t="str">
            <v>SALGADO PRIETO MARCOS RICARDO</v>
          </cell>
          <cell r="G66" t="str">
            <v>LEY 18.834</v>
          </cell>
          <cell r="H66" t="str">
            <v>TITULARES</v>
          </cell>
          <cell r="I66" t="str">
            <v>PROFESIONALES</v>
          </cell>
          <cell r="J66">
            <v>44</v>
          </cell>
          <cell r="K66">
            <v>13</v>
          </cell>
          <cell r="L66" t="str">
            <v>TECNOLOGO MEDICO</v>
          </cell>
          <cell r="M66">
            <v>8</v>
          </cell>
          <cell r="N66">
            <v>7</v>
          </cell>
          <cell r="O66">
            <v>20</v>
          </cell>
          <cell r="P66">
            <v>0</v>
          </cell>
          <cell r="Q66">
            <v>0</v>
          </cell>
          <cell r="R66">
            <v>11</v>
          </cell>
          <cell r="S66">
            <v>0</v>
          </cell>
          <cell r="T66">
            <v>0</v>
          </cell>
          <cell r="U66">
            <v>0</v>
          </cell>
          <cell r="V66">
            <v>1007</v>
          </cell>
          <cell r="W66">
            <v>2016</v>
          </cell>
          <cell r="X66">
            <v>70</v>
          </cell>
          <cell r="Y66">
            <v>2015</v>
          </cell>
          <cell r="Z66">
            <v>70</v>
          </cell>
          <cell r="AA66">
            <v>2014</v>
          </cell>
          <cell r="AB66">
            <v>70</v>
          </cell>
          <cell r="AC66">
            <v>43551</v>
          </cell>
          <cell r="AD66" t="str">
            <v/>
          </cell>
          <cell r="AF66" t="str">
            <v/>
          </cell>
          <cell r="AM66">
            <v>43570</v>
          </cell>
          <cell r="AN66" t="str">
            <v>Sin Observaciones</v>
          </cell>
          <cell r="AO66">
            <v>9</v>
          </cell>
          <cell r="AP66">
            <v>50</v>
          </cell>
          <cell r="AQ66">
            <v>25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25</v>
          </cell>
          <cell r="AY66">
            <v>10</v>
          </cell>
          <cell r="AZ66">
            <v>1007</v>
          </cell>
          <cell r="BA66">
            <v>100</v>
          </cell>
          <cell r="BB66">
            <v>30</v>
          </cell>
          <cell r="BC66">
            <v>70</v>
          </cell>
          <cell r="BD66">
            <v>70</v>
          </cell>
          <cell r="BE66">
            <v>70</v>
          </cell>
          <cell r="BF66">
            <v>70</v>
          </cell>
          <cell r="BG66">
            <v>100</v>
          </cell>
          <cell r="BH66">
            <v>30</v>
          </cell>
          <cell r="BI66">
            <v>70</v>
          </cell>
          <cell r="BJ66" t="str">
            <v/>
          </cell>
          <cell r="BK66" t="str">
            <v/>
          </cell>
          <cell r="BL66">
            <v>10</v>
          </cell>
          <cell r="BM66">
            <v>30</v>
          </cell>
          <cell r="BN66">
            <v>30</v>
          </cell>
          <cell r="BO66">
            <v>70</v>
          </cell>
          <cell r="BP66" t="str">
            <v>EMPATE</v>
          </cell>
          <cell r="BQ66">
            <v>70</v>
          </cell>
          <cell r="BR66">
            <v>8</v>
          </cell>
          <cell r="BS66">
            <v>7</v>
          </cell>
          <cell r="BT66">
            <v>20</v>
          </cell>
          <cell r="BU66" t="str">
            <v/>
          </cell>
          <cell r="BX66">
            <v>51</v>
          </cell>
        </row>
        <row r="67">
          <cell r="C67">
            <v>12834675</v>
          </cell>
          <cell r="D67">
            <v>9</v>
          </cell>
          <cell r="E67">
            <v>1</v>
          </cell>
          <cell r="F67" t="str">
            <v>PARDO OSSANDON PAMELA ROSSANA</v>
          </cell>
          <cell r="G67" t="str">
            <v>LEY 18.834</v>
          </cell>
          <cell r="H67" t="str">
            <v>TITULARES</v>
          </cell>
          <cell r="I67" t="str">
            <v>PROFESIONALES</v>
          </cell>
          <cell r="J67">
            <v>44</v>
          </cell>
          <cell r="K67">
            <v>13</v>
          </cell>
          <cell r="L67" t="str">
            <v>CONTADOR AUDITOR</v>
          </cell>
          <cell r="M67">
            <v>7</v>
          </cell>
          <cell r="N67">
            <v>10</v>
          </cell>
          <cell r="O67">
            <v>26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360</v>
          </cell>
          <cell r="W67">
            <v>2016</v>
          </cell>
          <cell r="X67">
            <v>70</v>
          </cell>
          <cell r="Y67">
            <v>2015</v>
          </cell>
          <cell r="Z67">
            <v>70</v>
          </cell>
          <cell r="AA67">
            <v>2014</v>
          </cell>
          <cell r="AB67">
            <v>70</v>
          </cell>
          <cell r="AC67">
            <v>43549</v>
          </cell>
          <cell r="AD67" t="str">
            <v/>
          </cell>
          <cell r="AF67" t="str">
            <v/>
          </cell>
          <cell r="AM67">
            <v>43570</v>
          </cell>
          <cell r="AN67" t="str">
            <v>Sin Observaciones</v>
          </cell>
          <cell r="AO67">
            <v>8</v>
          </cell>
          <cell r="AP67">
            <v>45</v>
          </cell>
          <cell r="AQ67">
            <v>22.5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22.5</v>
          </cell>
          <cell r="AY67">
            <v>9</v>
          </cell>
          <cell r="AZ67">
            <v>360</v>
          </cell>
          <cell r="BA67">
            <v>100</v>
          </cell>
          <cell r="BB67">
            <v>30</v>
          </cell>
          <cell r="BC67">
            <v>70</v>
          </cell>
          <cell r="BD67">
            <v>70</v>
          </cell>
          <cell r="BE67">
            <v>70</v>
          </cell>
          <cell r="BF67">
            <v>70</v>
          </cell>
          <cell r="BG67">
            <v>100</v>
          </cell>
          <cell r="BH67">
            <v>30</v>
          </cell>
          <cell r="BI67">
            <v>69</v>
          </cell>
          <cell r="BJ67" t="str">
            <v/>
          </cell>
          <cell r="BK67" t="str">
            <v/>
          </cell>
          <cell r="BL67">
            <v>9</v>
          </cell>
          <cell r="BM67">
            <v>30</v>
          </cell>
          <cell r="BN67">
            <v>30</v>
          </cell>
          <cell r="BO67">
            <v>69</v>
          </cell>
          <cell r="BP67" t="str">
            <v>EMPATE</v>
          </cell>
          <cell r="BQ67">
            <v>70</v>
          </cell>
          <cell r="BR67">
            <v>7</v>
          </cell>
          <cell r="BS67">
            <v>10</v>
          </cell>
          <cell r="BT67">
            <v>26</v>
          </cell>
          <cell r="BU67" t="str">
            <v/>
          </cell>
          <cell r="BX67">
            <v>52</v>
          </cell>
        </row>
        <row r="68">
          <cell r="C68">
            <v>15962774</v>
          </cell>
          <cell r="D68">
            <v>8</v>
          </cell>
          <cell r="E68">
            <v>1</v>
          </cell>
          <cell r="F68" t="str">
            <v>ALBORNOZ CANCINO FELIPE ESTEBAN</v>
          </cell>
          <cell r="G68" t="str">
            <v>LEY 18.834</v>
          </cell>
          <cell r="H68" t="str">
            <v>TITULARES</v>
          </cell>
          <cell r="I68" t="str">
            <v>PROFESIONALES</v>
          </cell>
          <cell r="J68">
            <v>44</v>
          </cell>
          <cell r="K68">
            <v>13</v>
          </cell>
          <cell r="L68" t="str">
            <v>ENFERMERA UNIVERSITARIA</v>
          </cell>
          <cell r="M68">
            <v>7</v>
          </cell>
          <cell r="N68">
            <v>6</v>
          </cell>
          <cell r="O68">
            <v>19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2342</v>
          </cell>
          <cell r="W68">
            <v>2016</v>
          </cell>
          <cell r="X68">
            <v>70</v>
          </cell>
          <cell r="Y68">
            <v>2015</v>
          </cell>
          <cell r="Z68">
            <v>70</v>
          </cell>
          <cell r="AA68">
            <v>2014</v>
          </cell>
          <cell r="AB68">
            <v>70</v>
          </cell>
          <cell r="AC68">
            <v>43545</v>
          </cell>
          <cell r="AD68" t="str">
            <v/>
          </cell>
          <cell r="AF68" t="str">
            <v/>
          </cell>
          <cell r="AM68">
            <v>43570</v>
          </cell>
          <cell r="AN68" t="str">
            <v>Sin Observaciones</v>
          </cell>
          <cell r="AO68">
            <v>8</v>
          </cell>
          <cell r="AP68">
            <v>45</v>
          </cell>
          <cell r="AQ68">
            <v>22.5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22.5</v>
          </cell>
          <cell r="AY68">
            <v>9</v>
          </cell>
          <cell r="AZ68">
            <v>2342</v>
          </cell>
          <cell r="BA68">
            <v>100</v>
          </cell>
          <cell r="BB68">
            <v>30</v>
          </cell>
          <cell r="BC68">
            <v>70</v>
          </cell>
          <cell r="BD68">
            <v>70</v>
          </cell>
          <cell r="BE68">
            <v>70</v>
          </cell>
          <cell r="BF68">
            <v>70</v>
          </cell>
          <cell r="BG68">
            <v>100</v>
          </cell>
          <cell r="BH68">
            <v>30</v>
          </cell>
          <cell r="BI68">
            <v>69</v>
          </cell>
          <cell r="BJ68" t="str">
            <v/>
          </cell>
          <cell r="BK68" t="str">
            <v/>
          </cell>
          <cell r="BL68">
            <v>9</v>
          </cell>
          <cell r="BM68">
            <v>30</v>
          </cell>
          <cell r="BN68">
            <v>30</v>
          </cell>
          <cell r="BO68">
            <v>69</v>
          </cell>
          <cell r="BP68" t="str">
            <v>EMPATE</v>
          </cell>
          <cell r="BQ68">
            <v>70</v>
          </cell>
          <cell r="BR68">
            <v>7</v>
          </cell>
          <cell r="BS68">
            <v>6</v>
          </cell>
          <cell r="BT68">
            <v>19</v>
          </cell>
          <cell r="BU68" t="str">
            <v/>
          </cell>
          <cell r="BX68">
            <v>53</v>
          </cell>
        </row>
        <row r="69">
          <cell r="C69">
            <v>10614450</v>
          </cell>
          <cell r="D69">
            <v>8</v>
          </cell>
          <cell r="E69">
            <v>1</v>
          </cell>
          <cell r="F69" t="str">
            <v>ZAMORANO RIQUELME CECILIA</v>
          </cell>
          <cell r="G69" t="str">
            <v>LEY 18.834</v>
          </cell>
          <cell r="H69" t="str">
            <v>TITULARES</v>
          </cell>
          <cell r="I69" t="str">
            <v>PROFESIONALES</v>
          </cell>
          <cell r="J69">
            <v>44</v>
          </cell>
          <cell r="K69">
            <v>14</v>
          </cell>
          <cell r="L69" t="str">
            <v>TECNOLOGO MEDICO</v>
          </cell>
          <cell r="M69">
            <v>21</v>
          </cell>
          <cell r="N69">
            <v>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350</v>
          </cell>
          <cell r="W69">
            <v>2016</v>
          </cell>
          <cell r="X69">
            <v>70</v>
          </cell>
          <cell r="Y69">
            <v>2015</v>
          </cell>
          <cell r="Z69">
            <v>70</v>
          </cell>
          <cell r="AA69">
            <v>2014</v>
          </cell>
          <cell r="AB69">
            <v>70</v>
          </cell>
          <cell r="AC69">
            <v>43553</v>
          </cell>
          <cell r="AD69" t="str">
            <v/>
          </cell>
          <cell r="AF69" t="str">
            <v/>
          </cell>
          <cell r="AM69">
            <v>43570</v>
          </cell>
          <cell r="AN69" t="str">
            <v>Sin Observaciones</v>
          </cell>
          <cell r="AO69">
            <v>22</v>
          </cell>
          <cell r="AP69">
            <v>115</v>
          </cell>
          <cell r="AQ69">
            <v>57.5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57.5</v>
          </cell>
          <cell r="AY69">
            <v>23</v>
          </cell>
          <cell r="AZ69">
            <v>350</v>
          </cell>
          <cell r="BA69">
            <v>100</v>
          </cell>
          <cell r="BB69">
            <v>30</v>
          </cell>
          <cell r="BC69">
            <v>70</v>
          </cell>
          <cell r="BD69">
            <v>70</v>
          </cell>
          <cell r="BE69">
            <v>70</v>
          </cell>
          <cell r="BF69">
            <v>70</v>
          </cell>
          <cell r="BG69">
            <v>100</v>
          </cell>
          <cell r="BH69">
            <v>30</v>
          </cell>
          <cell r="BI69">
            <v>83</v>
          </cell>
          <cell r="BJ69" t="str">
            <v/>
          </cell>
          <cell r="BK69" t="str">
            <v/>
          </cell>
          <cell r="BL69">
            <v>23</v>
          </cell>
          <cell r="BM69">
            <v>30</v>
          </cell>
          <cell r="BN69">
            <v>30</v>
          </cell>
          <cell r="BO69">
            <v>83</v>
          </cell>
          <cell r="BP69" t="str">
            <v/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X69">
            <v>54</v>
          </cell>
        </row>
        <row r="70">
          <cell r="C70">
            <v>12210006</v>
          </cell>
          <cell r="D70">
            <v>5</v>
          </cell>
          <cell r="E70">
            <v>1</v>
          </cell>
          <cell r="F70" t="str">
            <v>GUERRA BAHAMONDES PAMELA MARGARITA</v>
          </cell>
          <cell r="G70" t="str">
            <v>LEY 18.834</v>
          </cell>
          <cell r="H70" t="str">
            <v>TITULARES</v>
          </cell>
          <cell r="I70" t="str">
            <v>PROFESIONALES</v>
          </cell>
          <cell r="J70">
            <v>44</v>
          </cell>
          <cell r="K70">
            <v>14</v>
          </cell>
          <cell r="L70" t="str">
            <v>MATRONA</v>
          </cell>
          <cell r="M70">
            <v>18</v>
          </cell>
          <cell r="N70">
            <v>9</v>
          </cell>
          <cell r="O70">
            <v>15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342</v>
          </cell>
          <cell r="W70">
            <v>2016</v>
          </cell>
          <cell r="X70">
            <v>69</v>
          </cell>
          <cell r="Y70">
            <v>2015</v>
          </cell>
          <cell r="Z70">
            <v>70</v>
          </cell>
          <cell r="AA70">
            <v>2014</v>
          </cell>
          <cell r="AB70">
            <v>70</v>
          </cell>
          <cell r="AC70">
            <v>43545</v>
          </cell>
          <cell r="AD70" t="str">
            <v/>
          </cell>
          <cell r="AF70" t="str">
            <v/>
          </cell>
          <cell r="AM70">
            <v>43570</v>
          </cell>
          <cell r="AN70" t="str">
            <v>Sin Observaciones</v>
          </cell>
          <cell r="AO70">
            <v>19</v>
          </cell>
          <cell r="AP70">
            <v>100</v>
          </cell>
          <cell r="AQ70">
            <v>50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50</v>
          </cell>
          <cell r="AY70">
            <v>20</v>
          </cell>
          <cell r="AZ70">
            <v>342</v>
          </cell>
          <cell r="BA70">
            <v>100</v>
          </cell>
          <cell r="BB70">
            <v>30</v>
          </cell>
          <cell r="BC70">
            <v>69</v>
          </cell>
          <cell r="BD70">
            <v>70</v>
          </cell>
          <cell r="BE70">
            <v>70</v>
          </cell>
          <cell r="BF70">
            <v>70</v>
          </cell>
          <cell r="BG70">
            <v>100</v>
          </cell>
          <cell r="BH70">
            <v>30</v>
          </cell>
          <cell r="BI70">
            <v>80</v>
          </cell>
          <cell r="BJ70" t="str">
            <v/>
          </cell>
          <cell r="BK70" t="str">
            <v/>
          </cell>
          <cell r="BL70">
            <v>20</v>
          </cell>
          <cell r="BM70">
            <v>30</v>
          </cell>
          <cell r="BN70">
            <v>30</v>
          </cell>
          <cell r="BO70">
            <v>80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X70">
            <v>55</v>
          </cell>
        </row>
        <row r="71">
          <cell r="C71">
            <v>13005300</v>
          </cell>
          <cell r="D71">
            <v>9</v>
          </cell>
          <cell r="E71">
            <v>1</v>
          </cell>
          <cell r="F71" t="str">
            <v>DUMONT ANDRADES ERIKA KARINA</v>
          </cell>
          <cell r="G71" t="str">
            <v>LEY 18.834</v>
          </cell>
          <cell r="H71" t="str">
            <v>TITULARES</v>
          </cell>
          <cell r="I71" t="str">
            <v>PROFESIONALES</v>
          </cell>
          <cell r="J71">
            <v>44</v>
          </cell>
          <cell r="K71">
            <v>14</v>
          </cell>
          <cell r="L71" t="str">
            <v>TECNOLOGO MEDICO</v>
          </cell>
          <cell r="M71">
            <v>18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300</v>
          </cell>
          <cell r="W71">
            <v>2016</v>
          </cell>
          <cell r="X71">
            <v>70</v>
          </cell>
          <cell r="Y71">
            <v>2015</v>
          </cell>
          <cell r="Z71">
            <v>70</v>
          </cell>
          <cell r="AA71">
            <v>2014</v>
          </cell>
          <cell r="AB71">
            <v>70</v>
          </cell>
          <cell r="AC71">
            <v>43550</v>
          </cell>
          <cell r="AD71" t="str">
            <v/>
          </cell>
          <cell r="AF71" t="str">
            <v/>
          </cell>
          <cell r="AM71">
            <v>43570</v>
          </cell>
          <cell r="AN71" t="str">
            <v>Sin Observaciones</v>
          </cell>
          <cell r="AO71">
            <v>18</v>
          </cell>
          <cell r="AP71">
            <v>95</v>
          </cell>
          <cell r="AQ71">
            <v>47.5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47.5</v>
          </cell>
          <cell r="AY71">
            <v>19</v>
          </cell>
          <cell r="AZ71">
            <v>300</v>
          </cell>
          <cell r="BA71">
            <v>100</v>
          </cell>
          <cell r="BB71">
            <v>30</v>
          </cell>
          <cell r="BC71">
            <v>70</v>
          </cell>
          <cell r="BD71">
            <v>70</v>
          </cell>
          <cell r="BE71">
            <v>70</v>
          </cell>
          <cell r="BF71">
            <v>70</v>
          </cell>
          <cell r="BG71">
            <v>100</v>
          </cell>
          <cell r="BH71">
            <v>30</v>
          </cell>
          <cell r="BI71">
            <v>79</v>
          </cell>
          <cell r="BJ71" t="str">
            <v/>
          </cell>
          <cell r="BK71" t="str">
            <v/>
          </cell>
          <cell r="BL71">
            <v>19</v>
          </cell>
          <cell r="BM71">
            <v>30</v>
          </cell>
          <cell r="BN71">
            <v>30</v>
          </cell>
          <cell r="BO71">
            <v>79</v>
          </cell>
          <cell r="BP71" t="str">
            <v>EMPATE</v>
          </cell>
          <cell r="BQ71">
            <v>70</v>
          </cell>
          <cell r="BR71">
            <v>18</v>
          </cell>
          <cell r="BS71">
            <v>0</v>
          </cell>
          <cell r="BT71">
            <v>0</v>
          </cell>
          <cell r="BU71" t="str">
            <v/>
          </cell>
          <cell r="BX71">
            <v>56</v>
          </cell>
        </row>
        <row r="72">
          <cell r="C72">
            <v>10229564</v>
          </cell>
          <cell r="D72">
            <v>1</v>
          </cell>
          <cell r="E72">
            <v>1</v>
          </cell>
          <cell r="F72" t="str">
            <v>ALVAREZ COLLAO EUGENIA LAS MERCEDES</v>
          </cell>
          <cell r="G72" t="str">
            <v>LEY 18.834</v>
          </cell>
          <cell r="H72" t="str">
            <v>TITULARES</v>
          </cell>
          <cell r="I72" t="str">
            <v>PROFESIONALES</v>
          </cell>
          <cell r="J72">
            <v>44</v>
          </cell>
          <cell r="K72">
            <v>14</v>
          </cell>
          <cell r="L72" t="str">
            <v>ENFERMERA/O-MATRON/A</v>
          </cell>
          <cell r="M72">
            <v>15</v>
          </cell>
          <cell r="N72">
            <v>4</v>
          </cell>
          <cell r="O72">
            <v>16</v>
          </cell>
          <cell r="P72">
            <v>3</v>
          </cell>
          <cell r="Q72">
            <v>10</v>
          </cell>
          <cell r="R72">
            <v>5</v>
          </cell>
          <cell r="S72">
            <v>0</v>
          </cell>
          <cell r="T72">
            <v>0</v>
          </cell>
          <cell r="U72">
            <v>0</v>
          </cell>
          <cell r="V72">
            <v>346</v>
          </cell>
          <cell r="W72">
            <v>2016</v>
          </cell>
          <cell r="X72">
            <v>70</v>
          </cell>
          <cell r="Y72">
            <v>2015</v>
          </cell>
          <cell r="Z72">
            <v>70</v>
          </cell>
          <cell r="AA72">
            <v>2014</v>
          </cell>
          <cell r="AB72">
            <v>70</v>
          </cell>
          <cell r="AC72">
            <v>43556</v>
          </cell>
          <cell r="AD72" t="str">
            <v/>
          </cell>
          <cell r="AF72" t="str">
            <v/>
          </cell>
          <cell r="AM72">
            <v>43570</v>
          </cell>
          <cell r="AN72" t="str">
            <v>Sin Observaciones</v>
          </cell>
          <cell r="AO72">
            <v>15</v>
          </cell>
          <cell r="AP72">
            <v>80</v>
          </cell>
          <cell r="AQ72">
            <v>40</v>
          </cell>
          <cell r="AR72">
            <v>4</v>
          </cell>
          <cell r="AS72">
            <v>25</v>
          </cell>
          <cell r="AT72">
            <v>7.5</v>
          </cell>
          <cell r="AU72">
            <v>0</v>
          </cell>
          <cell r="AV72">
            <v>0</v>
          </cell>
          <cell r="AW72">
            <v>0</v>
          </cell>
          <cell r="AX72">
            <v>47.5</v>
          </cell>
          <cell r="AY72">
            <v>19</v>
          </cell>
          <cell r="AZ72">
            <v>346</v>
          </cell>
          <cell r="BA72">
            <v>100</v>
          </cell>
          <cell r="BB72">
            <v>30</v>
          </cell>
          <cell r="BC72">
            <v>70</v>
          </cell>
          <cell r="BD72">
            <v>70</v>
          </cell>
          <cell r="BE72">
            <v>70</v>
          </cell>
          <cell r="BF72">
            <v>70</v>
          </cell>
          <cell r="BG72">
            <v>100</v>
          </cell>
          <cell r="BH72">
            <v>30</v>
          </cell>
          <cell r="BI72">
            <v>79</v>
          </cell>
          <cell r="BJ72" t="str">
            <v/>
          </cell>
          <cell r="BK72" t="str">
            <v/>
          </cell>
          <cell r="BL72">
            <v>19</v>
          </cell>
          <cell r="BM72">
            <v>30</v>
          </cell>
          <cell r="BN72">
            <v>30</v>
          </cell>
          <cell r="BO72">
            <v>79</v>
          </cell>
          <cell r="BP72" t="str">
            <v>EMPATE</v>
          </cell>
          <cell r="BQ72">
            <v>70</v>
          </cell>
          <cell r="BR72">
            <v>15</v>
          </cell>
          <cell r="BS72">
            <v>4</v>
          </cell>
          <cell r="BT72">
            <v>16</v>
          </cell>
          <cell r="BU72" t="str">
            <v/>
          </cell>
          <cell r="BX72">
            <v>57</v>
          </cell>
        </row>
        <row r="73">
          <cell r="C73">
            <v>14618156</v>
          </cell>
          <cell r="D73">
            <v>2</v>
          </cell>
          <cell r="E73">
            <v>1</v>
          </cell>
          <cell r="F73" t="str">
            <v>CHIPANA FLORES BERNY DORIANA</v>
          </cell>
          <cell r="G73" t="str">
            <v>LEY 18.834</v>
          </cell>
          <cell r="H73" t="str">
            <v>TITULARES</v>
          </cell>
          <cell r="I73" t="str">
            <v>PROFESIONALES</v>
          </cell>
          <cell r="J73">
            <v>44</v>
          </cell>
          <cell r="K73">
            <v>14</v>
          </cell>
          <cell r="L73" t="str">
            <v>ENFERMERA UNIVERSITARIA</v>
          </cell>
          <cell r="M73">
            <v>9</v>
          </cell>
          <cell r="N73">
            <v>8</v>
          </cell>
          <cell r="O73">
            <v>0</v>
          </cell>
          <cell r="P73">
            <v>13</v>
          </cell>
          <cell r="Q73">
            <v>1</v>
          </cell>
          <cell r="R73">
            <v>22</v>
          </cell>
          <cell r="S73">
            <v>0</v>
          </cell>
          <cell r="T73">
            <v>0</v>
          </cell>
          <cell r="U73">
            <v>0</v>
          </cell>
          <cell r="V73">
            <v>285</v>
          </cell>
          <cell r="W73">
            <v>2016</v>
          </cell>
          <cell r="X73">
            <v>70</v>
          </cell>
          <cell r="Y73">
            <v>2015</v>
          </cell>
          <cell r="Z73">
            <v>68</v>
          </cell>
          <cell r="AA73">
            <v>2014</v>
          </cell>
          <cell r="AB73">
            <v>70</v>
          </cell>
          <cell r="AC73">
            <v>43546</v>
          </cell>
          <cell r="AD73" t="str">
            <v/>
          </cell>
          <cell r="AF73" t="str">
            <v/>
          </cell>
          <cell r="AM73">
            <v>43570</v>
          </cell>
          <cell r="AN73" t="str">
            <v>Sin Observaciones</v>
          </cell>
          <cell r="AO73">
            <v>10</v>
          </cell>
          <cell r="AP73">
            <v>55</v>
          </cell>
          <cell r="AQ73">
            <v>27.5</v>
          </cell>
          <cell r="AR73">
            <v>13</v>
          </cell>
          <cell r="AS73">
            <v>70</v>
          </cell>
          <cell r="AT73">
            <v>21</v>
          </cell>
          <cell r="AU73">
            <v>0</v>
          </cell>
          <cell r="AV73">
            <v>0</v>
          </cell>
          <cell r="AW73">
            <v>0</v>
          </cell>
          <cell r="AX73">
            <v>48.5</v>
          </cell>
          <cell r="AY73">
            <v>19.399999999999999</v>
          </cell>
          <cell r="AZ73">
            <v>285</v>
          </cell>
          <cell r="BA73">
            <v>100</v>
          </cell>
          <cell r="BB73">
            <v>30</v>
          </cell>
          <cell r="BC73">
            <v>70</v>
          </cell>
          <cell r="BD73">
            <v>68</v>
          </cell>
          <cell r="BE73">
            <v>70</v>
          </cell>
          <cell r="BF73">
            <v>69</v>
          </cell>
          <cell r="BG73">
            <v>96</v>
          </cell>
          <cell r="BH73">
            <v>28.8</v>
          </cell>
          <cell r="BI73">
            <v>78.2</v>
          </cell>
          <cell r="BJ73" t="str">
            <v/>
          </cell>
          <cell r="BK73" t="str">
            <v/>
          </cell>
          <cell r="BL73">
            <v>19.399999999999999</v>
          </cell>
          <cell r="BM73">
            <v>30</v>
          </cell>
          <cell r="BN73">
            <v>28.8</v>
          </cell>
          <cell r="BO73">
            <v>78.2</v>
          </cell>
          <cell r="BP73" t="str">
            <v/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 t="str">
            <v/>
          </cell>
          <cell r="BX73">
            <v>58</v>
          </cell>
        </row>
        <row r="74">
          <cell r="C74">
            <v>12210647</v>
          </cell>
          <cell r="D74">
            <v>0</v>
          </cell>
          <cell r="E74">
            <v>1</v>
          </cell>
          <cell r="F74" t="str">
            <v>ARAYA GUERRA LESLIA LORENA</v>
          </cell>
          <cell r="G74" t="str">
            <v>LEY 18.834</v>
          </cell>
          <cell r="H74" t="str">
            <v>TITULARES</v>
          </cell>
          <cell r="I74" t="str">
            <v>PROFESIONALES</v>
          </cell>
          <cell r="J74">
            <v>44</v>
          </cell>
          <cell r="K74">
            <v>14</v>
          </cell>
          <cell r="L74" t="str">
            <v>ENFERMERA UNIVERSITARIA</v>
          </cell>
          <cell r="M74">
            <v>17</v>
          </cell>
          <cell r="N74">
            <v>5</v>
          </cell>
          <cell r="O74">
            <v>15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811</v>
          </cell>
          <cell r="W74">
            <v>2016</v>
          </cell>
          <cell r="X74">
            <v>70</v>
          </cell>
          <cell r="Y74">
            <v>2015</v>
          </cell>
          <cell r="Z74">
            <v>70</v>
          </cell>
          <cell r="AA74">
            <v>2014</v>
          </cell>
          <cell r="AB74">
            <v>70</v>
          </cell>
          <cell r="AC74">
            <v>43549</v>
          </cell>
          <cell r="AD74" t="str">
            <v/>
          </cell>
          <cell r="AF74" t="str">
            <v/>
          </cell>
          <cell r="AM74">
            <v>43570</v>
          </cell>
          <cell r="AN74" t="str">
            <v>Sin Observaciones</v>
          </cell>
          <cell r="AO74">
            <v>17</v>
          </cell>
          <cell r="AP74">
            <v>90</v>
          </cell>
          <cell r="AQ74">
            <v>45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45</v>
          </cell>
          <cell r="AY74">
            <v>18</v>
          </cell>
          <cell r="AZ74">
            <v>811</v>
          </cell>
          <cell r="BA74">
            <v>100</v>
          </cell>
          <cell r="BB74">
            <v>30</v>
          </cell>
          <cell r="BC74">
            <v>70</v>
          </cell>
          <cell r="BD74">
            <v>70</v>
          </cell>
          <cell r="BE74">
            <v>70</v>
          </cell>
          <cell r="BF74">
            <v>70</v>
          </cell>
          <cell r="BG74">
            <v>100</v>
          </cell>
          <cell r="BH74">
            <v>30</v>
          </cell>
          <cell r="BI74">
            <v>78</v>
          </cell>
          <cell r="BJ74" t="str">
            <v/>
          </cell>
          <cell r="BK74" t="str">
            <v/>
          </cell>
          <cell r="BL74">
            <v>18</v>
          </cell>
          <cell r="BM74">
            <v>30</v>
          </cell>
          <cell r="BN74">
            <v>30</v>
          </cell>
          <cell r="BO74">
            <v>78</v>
          </cell>
          <cell r="BP74" t="str">
            <v>EMPATE</v>
          </cell>
          <cell r="BQ74">
            <v>70</v>
          </cell>
          <cell r="BR74">
            <v>17</v>
          </cell>
          <cell r="BS74">
            <v>5</v>
          </cell>
          <cell r="BT74">
            <v>15</v>
          </cell>
          <cell r="BU74" t="str">
            <v/>
          </cell>
          <cell r="BX74">
            <v>59</v>
          </cell>
        </row>
        <row r="75">
          <cell r="C75">
            <v>9943179</v>
          </cell>
          <cell r="D75">
            <v>2</v>
          </cell>
          <cell r="E75">
            <v>1</v>
          </cell>
          <cell r="F75" t="str">
            <v>HIDALGO SOFJER PAOLA ANDREA</v>
          </cell>
          <cell r="G75" t="str">
            <v>LEY 18.834</v>
          </cell>
          <cell r="H75" t="str">
            <v>TITULARES</v>
          </cell>
          <cell r="I75" t="str">
            <v>PROFESIONALES</v>
          </cell>
          <cell r="J75">
            <v>44</v>
          </cell>
          <cell r="K75">
            <v>14</v>
          </cell>
          <cell r="L75" t="str">
            <v>MATRONA</v>
          </cell>
          <cell r="M75">
            <v>17</v>
          </cell>
          <cell r="N75">
            <v>0</v>
          </cell>
          <cell r="O75">
            <v>15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477</v>
          </cell>
          <cell r="W75">
            <v>2016</v>
          </cell>
          <cell r="X75">
            <v>70</v>
          </cell>
          <cell r="Y75">
            <v>2015</v>
          </cell>
          <cell r="Z75">
            <v>70</v>
          </cell>
          <cell r="AA75">
            <v>2014</v>
          </cell>
          <cell r="AB75">
            <v>70</v>
          </cell>
          <cell r="AC75">
            <v>43546</v>
          </cell>
          <cell r="AD75" t="str">
            <v/>
          </cell>
          <cell r="AF75" t="str">
            <v/>
          </cell>
          <cell r="AM75">
            <v>43570</v>
          </cell>
          <cell r="AN75" t="str">
            <v>Sin Observaciones</v>
          </cell>
          <cell r="AO75">
            <v>17</v>
          </cell>
          <cell r="AP75">
            <v>90</v>
          </cell>
          <cell r="AQ75">
            <v>45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45</v>
          </cell>
          <cell r="AY75">
            <v>18</v>
          </cell>
          <cell r="AZ75">
            <v>477</v>
          </cell>
          <cell r="BA75">
            <v>100</v>
          </cell>
          <cell r="BB75">
            <v>30</v>
          </cell>
          <cell r="BC75">
            <v>70</v>
          </cell>
          <cell r="BD75">
            <v>70</v>
          </cell>
          <cell r="BE75">
            <v>70</v>
          </cell>
          <cell r="BF75">
            <v>70</v>
          </cell>
          <cell r="BG75">
            <v>100</v>
          </cell>
          <cell r="BH75">
            <v>30</v>
          </cell>
          <cell r="BI75">
            <v>78</v>
          </cell>
          <cell r="BJ75" t="str">
            <v/>
          </cell>
          <cell r="BK75" t="str">
            <v/>
          </cell>
          <cell r="BL75">
            <v>18</v>
          </cell>
          <cell r="BM75">
            <v>30</v>
          </cell>
          <cell r="BN75">
            <v>30</v>
          </cell>
          <cell r="BO75">
            <v>78</v>
          </cell>
          <cell r="BP75" t="str">
            <v>EMPATE</v>
          </cell>
          <cell r="BQ75">
            <v>70</v>
          </cell>
          <cell r="BR75">
            <v>17</v>
          </cell>
          <cell r="BS75">
            <v>0</v>
          </cell>
          <cell r="BT75">
            <v>15</v>
          </cell>
          <cell r="BU75" t="str">
            <v/>
          </cell>
          <cell r="BX75">
            <v>60</v>
          </cell>
        </row>
        <row r="76">
          <cell r="C76">
            <v>10280426</v>
          </cell>
          <cell r="D76">
            <v>0</v>
          </cell>
          <cell r="E76">
            <v>1</v>
          </cell>
          <cell r="F76" t="str">
            <v>VASQUEZ CHOQUE GLADYS SOLEDAD</v>
          </cell>
          <cell r="G76" t="str">
            <v>LEY 18.834</v>
          </cell>
          <cell r="H76" t="str">
            <v>TITULARES</v>
          </cell>
          <cell r="I76" t="str">
            <v>PROFESIONALES</v>
          </cell>
          <cell r="J76">
            <v>44</v>
          </cell>
          <cell r="K76">
            <v>14</v>
          </cell>
          <cell r="L76" t="str">
            <v>INGENIERO (A) ADMINISTRACION DE EMPRESAS</v>
          </cell>
          <cell r="M76">
            <v>17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635</v>
          </cell>
          <cell r="W76">
            <v>2016</v>
          </cell>
          <cell r="X76">
            <v>70</v>
          </cell>
          <cell r="Y76">
            <v>2015</v>
          </cell>
          <cell r="Z76">
            <v>69</v>
          </cell>
          <cell r="AA76">
            <v>2014</v>
          </cell>
          <cell r="AB76">
            <v>70</v>
          </cell>
          <cell r="AC76">
            <v>43556</v>
          </cell>
          <cell r="AD76" t="str">
            <v/>
          </cell>
          <cell r="AF76" t="str">
            <v/>
          </cell>
          <cell r="AM76">
            <v>43570</v>
          </cell>
          <cell r="AN76" t="str">
            <v>Sin Observaciones</v>
          </cell>
          <cell r="AO76">
            <v>17</v>
          </cell>
          <cell r="AP76">
            <v>90</v>
          </cell>
          <cell r="AQ76">
            <v>45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45</v>
          </cell>
          <cell r="AY76">
            <v>18</v>
          </cell>
          <cell r="AZ76">
            <v>635</v>
          </cell>
          <cell r="BA76">
            <v>100</v>
          </cell>
          <cell r="BB76">
            <v>30</v>
          </cell>
          <cell r="BC76">
            <v>70</v>
          </cell>
          <cell r="BD76">
            <v>69</v>
          </cell>
          <cell r="BE76">
            <v>70</v>
          </cell>
          <cell r="BF76">
            <v>70</v>
          </cell>
          <cell r="BG76">
            <v>100</v>
          </cell>
          <cell r="BH76">
            <v>30</v>
          </cell>
          <cell r="BI76">
            <v>78</v>
          </cell>
          <cell r="BJ76" t="str">
            <v/>
          </cell>
          <cell r="BK76" t="str">
            <v/>
          </cell>
          <cell r="BL76">
            <v>18</v>
          </cell>
          <cell r="BM76">
            <v>30</v>
          </cell>
          <cell r="BN76">
            <v>30</v>
          </cell>
          <cell r="BO76">
            <v>78</v>
          </cell>
          <cell r="BP76" t="str">
            <v>EMPATE</v>
          </cell>
          <cell r="BQ76">
            <v>70</v>
          </cell>
          <cell r="BR76">
            <v>17</v>
          </cell>
          <cell r="BS76">
            <v>0</v>
          </cell>
          <cell r="BT76">
            <v>0</v>
          </cell>
          <cell r="BU76" t="str">
            <v/>
          </cell>
          <cell r="BX76">
            <v>61</v>
          </cell>
        </row>
        <row r="77">
          <cell r="C77">
            <v>12372502</v>
          </cell>
          <cell r="D77">
            <v>6</v>
          </cell>
          <cell r="E77">
            <v>1</v>
          </cell>
          <cell r="F77" t="str">
            <v>HASBUN CASTILLO MARIANELLA PAOLA</v>
          </cell>
          <cell r="G77" t="str">
            <v>LEY 18.834</v>
          </cell>
          <cell r="H77" t="str">
            <v>TITULARES</v>
          </cell>
          <cell r="I77" t="str">
            <v>PROFESIONALES</v>
          </cell>
          <cell r="J77">
            <v>44</v>
          </cell>
          <cell r="K77">
            <v>14</v>
          </cell>
          <cell r="L77" t="str">
            <v>EDUCADORA DE PARVULOS</v>
          </cell>
          <cell r="M77">
            <v>16</v>
          </cell>
          <cell r="N77">
            <v>11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117</v>
          </cell>
          <cell r="W77">
            <v>2016</v>
          </cell>
          <cell r="X77">
            <v>70</v>
          </cell>
          <cell r="Y77">
            <v>2015</v>
          </cell>
          <cell r="Z77">
            <v>70</v>
          </cell>
          <cell r="AA77">
            <v>2014</v>
          </cell>
          <cell r="AB77">
            <v>70</v>
          </cell>
          <cell r="AC77">
            <v>43546</v>
          </cell>
          <cell r="AD77" t="str">
            <v/>
          </cell>
          <cell r="AF77" t="str">
            <v/>
          </cell>
          <cell r="AM77">
            <v>43570</v>
          </cell>
          <cell r="AN77" t="str">
            <v>Sin Observaciones</v>
          </cell>
          <cell r="AO77">
            <v>17</v>
          </cell>
          <cell r="AP77">
            <v>90</v>
          </cell>
          <cell r="AQ77">
            <v>45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45</v>
          </cell>
          <cell r="AY77">
            <v>18</v>
          </cell>
          <cell r="AZ77">
            <v>117</v>
          </cell>
          <cell r="BA77">
            <v>100</v>
          </cell>
          <cell r="BB77">
            <v>30</v>
          </cell>
          <cell r="BC77">
            <v>70</v>
          </cell>
          <cell r="BD77">
            <v>70</v>
          </cell>
          <cell r="BE77">
            <v>70</v>
          </cell>
          <cell r="BF77">
            <v>70</v>
          </cell>
          <cell r="BG77">
            <v>100</v>
          </cell>
          <cell r="BH77">
            <v>30</v>
          </cell>
          <cell r="BI77">
            <v>78</v>
          </cell>
          <cell r="BJ77" t="str">
            <v/>
          </cell>
          <cell r="BK77" t="str">
            <v/>
          </cell>
          <cell r="BL77">
            <v>18</v>
          </cell>
          <cell r="BM77">
            <v>30</v>
          </cell>
          <cell r="BN77">
            <v>30</v>
          </cell>
          <cell r="BO77">
            <v>78</v>
          </cell>
          <cell r="BP77" t="str">
            <v>EMPATE</v>
          </cell>
          <cell r="BQ77">
            <v>70</v>
          </cell>
          <cell r="BR77">
            <v>16</v>
          </cell>
          <cell r="BS77">
            <v>11</v>
          </cell>
          <cell r="BT77">
            <v>0</v>
          </cell>
          <cell r="BU77" t="str">
            <v/>
          </cell>
          <cell r="BX77">
            <v>62</v>
          </cell>
        </row>
        <row r="78">
          <cell r="C78">
            <v>13006416</v>
          </cell>
          <cell r="D78">
            <v>7</v>
          </cell>
          <cell r="E78">
            <v>1</v>
          </cell>
          <cell r="F78" t="str">
            <v>TOLEDO REFFERS CAROLINA SHIRLA</v>
          </cell>
          <cell r="G78" t="str">
            <v>LEY 18.834</v>
          </cell>
          <cell r="H78" t="str">
            <v>TITULARES</v>
          </cell>
          <cell r="I78" t="str">
            <v>PROFESIONALES</v>
          </cell>
          <cell r="J78">
            <v>44</v>
          </cell>
          <cell r="K78">
            <v>14</v>
          </cell>
          <cell r="L78" t="str">
            <v>ENFERMERA UNIVERSITARIA</v>
          </cell>
          <cell r="M78">
            <v>16</v>
          </cell>
          <cell r="N78">
            <v>7</v>
          </cell>
          <cell r="O78">
            <v>29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176</v>
          </cell>
          <cell r="W78">
            <v>2016</v>
          </cell>
          <cell r="X78">
            <v>70</v>
          </cell>
          <cell r="Y78">
            <v>2015</v>
          </cell>
          <cell r="Z78">
            <v>70</v>
          </cell>
          <cell r="AA78">
            <v>2014</v>
          </cell>
          <cell r="AB78">
            <v>70</v>
          </cell>
          <cell r="AC78">
            <v>43550</v>
          </cell>
          <cell r="AD78" t="str">
            <v/>
          </cell>
          <cell r="AF78" t="str">
            <v/>
          </cell>
          <cell r="AM78">
            <v>43570</v>
          </cell>
          <cell r="AN78" t="str">
            <v>Sin Observaciones</v>
          </cell>
          <cell r="AO78">
            <v>17</v>
          </cell>
          <cell r="AP78">
            <v>90</v>
          </cell>
          <cell r="AQ78">
            <v>45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45</v>
          </cell>
          <cell r="AY78">
            <v>18</v>
          </cell>
          <cell r="AZ78">
            <v>176</v>
          </cell>
          <cell r="BA78">
            <v>100</v>
          </cell>
          <cell r="BB78">
            <v>30</v>
          </cell>
          <cell r="BC78">
            <v>70</v>
          </cell>
          <cell r="BD78">
            <v>70</v>
          </cell>
          <cell r="BE78">
            <v>70</v>
          </cell>
          <cell r="BF78">
            <v>70</v>
          </cell>
          <cell r="BG78">
            <v>100</v>
          </cell>
          <cell r="BH78">
            <v>30</v>
          </cell>
          <cell r="BI78">
            <v>78</v>
          </cell>
          <cell r="BJ78" t="str">
            <v/>
          </cell>
          <cell r="BK78" t="str">
            <v/>
          </cell>
          <cell r="BL78">
            <v>18</v>
          </cell>
          <cell r="BM78">
            <v>30</v>
          </cell>
          <cell r="BN78">
            <v>30</v>
          </cell>
          <cell r="BO78">
            <v>78</v>
          </cell>
          <cell r="BP78" t="str">
            <v>EMPATE</v>
          </cell>
          <cell r="BQ78">
            <v>70</v>
          </cell>
          <cell r="BR78">
            <v>16</v>
          </cell>
          <cell r="BS78">
            <v>7</v>
          </cell>
          <cell r="BT78">
            <v>29</v>
          </cell>
          <cell r="BU78" t="str">
            <v/>
          </cell>
          <cell r="BX78">
            <v>63</v>
          </cell>
        </row>
        <row r="79">
          <cell r="C79">
            <v>12613594</v>
          </cell>
          <cell r="D79">
            <v>7</v>
          </cell>
          <cell r="E79">
            <v>1</v>
          </cell>
          <cell r="F79" t="str">
            <v>PACHECO SWANECK ROSA MARIA DEL CARMEN</v>
          </cell>
          <cell r="G79" t="str">
            <v>LEY 18.834</v>
          </cell>
          <cell r="H79" t="str">
            <v>TITULARES</v>
          </cell>
          <cell r="I79" t="str">
            <v>PROFESIONALES</v>
          </cell>
          <cell r="J79">
            <v>44</v>
          </cell>
          <cell r="K79">
            <v>14</v>
          </cell>
          <cell r="L79" t="str">
            <v>ENFERMERA UNIVERSITARIA</v>
          </cell>
          <cell r="M79">
            <v>16</v>
          </cell>
          <cell r="N79">
            <v>7</v>
          </cell>
          <cell r="O79">
            <v>28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441</v>
          </cell>
          <cell r="W79">
            <v>2016</v>
          </cell>
          <cell r="X79">
            <v>70</v>
          </cell>
          <cell r="Y79">
            <v>2015</v>
          </cell>
          <cell r="Z79">
            <v>70</v>
          </cell>
          <cell r="AA79">
            <v>2014</v>
          </cell>
          <cell r="AB79">
            <v>70</v>
          </cell>
          <cell r="AC79">
            <v>43557</v>
          </cell>
          <cell r="AD79" t="str">
            <v/>
          </cell>
          <cell r="AF79" t="str">
            <v/>
          </cell>
          <cell r="AM79">
            <v>43570</v>
          </cell>
          <cell r="AN79" t="str">
            <v>Sin Observaciones</v>
          </cell>
          <cell r="AO79">
            <v>17</v>
          </cell>
          <cell r="AP79">
            <v>90</v>
          </cell>
          <cell r="AQ79">
            <v>45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45</v>
          </cell>
          <cell r="AY79">
            <v>18</v>
          </cell>
          <cell r="AZ79">
            <v>441</v>
          </cell>
          <cell r="BA79">
            <v>100</v>
          </cell>
          <cell r="BB79">
            <v>30</v>
          </cell>
          <cell r="BC79">
            <v>70</v>
          </cell>
          <cell r="BD79">
            <v>70</v>
          </cell>
          <cell r="BE79">
            <v>70</v>
          </cell>
          <cell r="BF79">
            <v>70</v>
          </cell>
          <cell r="BG79">
            <v>100</v>
          </cell>
          <cell r="BH79">
            <v>30</v>
          </cell>
          <cell r="BI79">
            <v>78</v>
          </cell>
          <cell r="BJ79" t="str">
            <v/>
          </cell>
          <cell r="BK79" t="str">
            <v/>
          </cell>
          <cell r="BL79">
            <v>18</v>
          </cell>
          <cell r="BM79">
            <v>30</v>
          </cell>
          <cell r="BN79">
            <v>30</v>
          </cell>
          <cell r="BO79">
            <v>78</v>
          </cell>
          <cell r="BP79" t="str">
            <v>EMPATE</v>
          </cell>
          <cell r="BQ79">
            <v>70</v>
          </cell>
          <cell r="BR79">
            <v>16</v>
          </cell>
          <cell r="BS79">
            <v>7</v>
          </cell>
          <cell r="BT79">
            <v>28</v>
          </cell>
          <cell r="BU79" t="str">
            <v/>
          </cell>
          <cell r="BX79">
            <v>64</v>
          </cell>
        </row>
        <row r="80">
          <cell r="C80">
            <v>10412448</v>
          </cell>
          <cell r="D80">
            <v>8</v>
          </cell>
          <cell r="E80">
            <v>1</v>
          </cell>
          <cell r="F80" t="str">
            <v>KARL JERALDO JACQUELINE MARIA</v>
          </cell>
          <cell r="G80" t="str">
            <v>LEY 18.834</v>
          </cell>
          <cell r="H80" t="str">
            <v>TITULARES</v>
          </cell>
          <cell r="I80" t="str">
            <v>PROFESIONALES</v>
          </cell>
          <cell r="J80">
            <v>44</v>
          </cell>
          <cell r="K80">
            <v>14</v>
          </cell>
          <cell r="L80" t="str">
            <v>NUTRICIONISTA</v>
          </cell>
          <cell r="M80">
            <v>11</v>
          </cell>
          <cell r="N80">
            <v>10</v>
          </cell>
          <cell r="O80">
            <v>15</v>
          </cell>
          <cell r="P80">
            <v>7</v>
          </cell>
          <cell r="Q80">
            <v>0</v>
          </cell>
          <cell r="R80">
            <v>14</v>
          </cell>
          <cell r="S80">
            <v>0</v>
          </cell>
          <cell r="T80">
            <v>0</v>
          </cell>
          <cell r="U80">
            <v>0</v>
          </cell>
          <cell r="V80">
            <v>786</v>
          </cell>
          <cell r="W80">
            <v>2016</v>
          </cell>
          <cell r="X80">
            <v>70</v>
          </cell>
          <cell r="Y80">
            <v>2015</v>
          </cell>
          <cell r="Z80">
            <v>70</v>
          </cell>
          <cell r="AA80">
            <v>2014</v>
          </cell>
          <cell r="AB80">
            <v>70</v>
          </cell>
          <cell r="AC80">
            <v>43550</v>
          </cell>
          <cell r="AD80" t="str">
            <v/>
          </cell>
          <cell r="AF80" t="str">
            <v/>
          </cell>
          <cell r="AM80">
            <v>43570</v>
          </cell>
          <cell r="AN80" t="str">
            <v>Sin Observaciones</v>
          </cell>
          <cell r="AO80">
            <v>12</v>
          </cell>
          <cell r="AP80">
            <v>65</v>
          </cell>
          <cell r="AQ80">
            <v>32.5</v>
          </cell>
          <cell r="AR80">
            <v>7</v>
          </cell>
          <cell r="AS80">
            <v>40</v>
          </cell>
          <cell r="AT80">
            <v>12</v>
          </cell>
          <cell r="AU80">
            <v>0</v>
          </cell>
          <cell r="AV80">
            <v>0</v>
          </cell>
          <cell r="AW80">
            <v>0</v>
          </cell>
          <cell r="AX80">
            <v>44.5</v>
          </cell>
          <cell r="AY80">
            <v>17.8</v>
          </cell>
          <cell r="AZ80">
            <v>786</v>
          </cell>
          <cell r="BA80">
            <v>100</v>
          </cell>
          <cell r="BB80">
            <v>30</v>
          </cell>
          <cell r="BC80">
            <v>70</v>
          </cell>
          <cell r="BD80">
            <v>70</v>
          </cell>
          <cell r="BE80">
            <v>70</v>
          </cell>
          <cell r="BF80">
            <v>70</v>
          </cell>
          <cell r="BG80">
            <v>100</v>
          </cell>
          <cell r="BH80">
            <v>30</v>
          </cell>
          <cell r="BI80">
            <v>77.8</v>
          </cell>
          <cell r="BJ80" t="str">
            <v/>
          </cell>
          <cell r="BK80" t="str">
            <v/>
          </cell>
          <cell r="BL80">
            <v>17.8</v>
          </cell>
          <cell r="BM80">
            <v>30</v>
          </cell>
          <cell r="BN80">
            <v>30</v>
          </cell>
          <cell r="BO80">
            <v>77.8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X80">
            <v>65</v>
          </cell>
        </row>
        <row r="81">
          <cell r="C81">
            <v>12209054</v>
          </cell>
          <cell r="D81" t="str">
            <v>K</v>
          </cell>
          <cell r="E81">
            <v>1</v>
          </cell>
          <cell r="F81" t="str">
            <v>PARRA RONDON MARION PAMELA</v>
          </cell>
          <cell r="G81" t="str">
            <v>LEY 18.834</v>
          </cell>
          <cell r="H81" t="str">
            <v>TITULARES</v>
          </cell>
          <cell r="I81" t="str">
            <v>PROFESIONALES</v>
          </cell>
          <cell r="J81">
            <v>44</v>
          </cell>
          <cell r="K81">
            <v>14</v>
          </cell>
          <cell r="L81" t="str">
            <v>TECNOLOGO MEDICO</v>
          </cell>
          <cell r="M81">
            <v>16</v>
          </cell>
          <cell r="N81">
            <v>5</v>
          </cell>
          <cell r="O81">
            <v>18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622</v>
          </cell>
          <cell r="W81">
            <v>2016</v>
          </cell>
          <cell r="X81">
            <v>70</v>
          </cell>
          <cell r="Y81">
            <v>2015</v>
          </cell>
          <cell r="Z81">
            <v>70</v>
          </cell>
          <cell r="AA81">
            <v>2014</v>
          </cell>
          <cell r="AB81">
            <v>70</v>
          </cell>
          <cell r="AC81">
            <v>43551</v>
          </cell>
          <cell r="AD81" t="str">
            <v/>
          </cell>
          <cell r="AF81" t="str">
            <v/>
          </cell>
          <cell r="AM81">
            <v>43570</v>
          </cell>
          <cell r="AN81" t="str">
            <v>Sin Observaciones</v>
          </cell>
          <cell r="AO81">
            <v>16</v>
          </cell>
          <cell r="AP81">
            <v>85</v>
          </cell>
          <cell r="AQ81">
            <v>42.5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42.5</v>
          </cell>
          <cell r="AY81">
            <v>17</v>
          </cell>
          <cell r="AZ81">
            <v>622</v>
          </cell>
          <cell r="BA81">
            <v>100</v>
          </cell>
          <cell r="BB81">
            <v>30</v>
          </cell>
          <cell r="BC81">
            <v>70</v>
          </cell>
          <cell r="BD81">
            <v>70</v>
          </cell>
          <cell r="BE81">
            <v>70</v>
          </cell>
          <cell r="BF81">
            <v>70</v>
          </cell>
          <cell r="BG81">
            <v>100</v>
          </cell>
          <cell r="BH81">
            <v>30</v>
          </cell>
          <cell r="BI81">
            <v>77</v>
          </cell>
          <cell r="BJ81" t="str">
            <v/>
          </cell>
          <cell r="BK81" t="str">
            <v/>
          </cell>
          <cell r="BL81">
            <v>17</v>
          </cell>
          <cell r="BM81">
            <v>30</v>
          </cell>
          <cell r="BN81">
            <v>30</v>
          </cell>
          <cell r="BO81">
            <v>77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X81">
            <v>66</v>
          </cell>
        </row>
        <row r="82">
          <cell r="C82">
            <v>12610162</v>
          </cell>
          <cell r="D82">
            <v>7</v>
          </cell>
          <cell r="E82">
            <v>1</v>
          </cell>
          <cell r="F82" t="str">
            <v>MAMANI JIMENEZ YESENIA ANDREA</v>
          </cell>
          <cell r="G82" t="str">
            <v>LEY 18.834</v>
          </cell>
          <cell r="H82" t="str">
            <v>TITULARES</v>
          </cell>
          <cell r="I82" t="str">
            <v>PROFESIONALES</v>
          </cell>
          <cell r="J82">
            <v>44</v>
          </cell>
          <cell r="K82">
            <v>14</v>
          </cell>
          <cell r="L82" t="str">
            <v>ENFERMERA UNIVERSITARIA</v>
          </cell>
          <cell r="M82">
            <v>15</v>
          </cell>
          <cell r="N82">
            <v>1</v>
          </cell>
          <cell r="O82">
            <v>28</v>
          </cell>
          <cell r="P82">
            <v>0</v>
          </cell>
          <cell r="Q82">
            <v>4</v>
          </cell>
          <cell r="R82">
            <v>20</v>
          </cell>
          <cell r="S82">
            <v>0</v>
          </cell>
          <cell r="T82">
            <v>0</v>
          </cell>
          <cell r="U82">
            <v>0</v>
          </cell>
          <cell r="V82">
            <v>853</v>
          </cell>
          <cell r="W82">
            <v>2016</v>
          </cell>
          <cell r="X82">
            <v>70</v>
          </cell>
          <cell r="Y82">
            <v>2015</v>
          </cell>
          <cell r="Z82">
            <v>70</v>
          </cell>
          <cell r="AA82">
            <v>2014</v>
          </cell>
          <cell r="AB82">
            <v>70</v>
          </cell>
          <cell r="AC82">
            <v>43545</v>
          </cell>
          <cell r="AD82" t="str">
            <v/>
          </cell>
          <cell r="AF82" t="str">
            <v/>
          </cell>
          <cell r="AM82">
            <v>43570</v>
          </cell>
          <cell r="AN82" t="str">
            <v>Sin Observaciones</v>
          </cell>
          <cell r="AO82">
            <v>15</v>
          </cell>
          <cell r="AP82">
            <v>80</v>
          </cell>
          <cell r="AQ82">
            <v>40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40</v>
          </cell>
          <cell r="AY82">
            <v>16</v>
          </cell>
          <cell r="AZ82">
            <v>853</v>
          </cell>
          <cell r="BA82">
            <v>100</v>
          </cell>
          <cell r="BB82">
            <v>30</v>
          </cell>
          <cell r="BC82">
            <v>70</v>
          </cell>
          <cell r="BD82">
            <v>70</v>
          </cell>
          <cell r="BE82">
            <v>70</v>
          </cell>
          <cell r="BF82">
            <v>70</v>
          </cell>
          <cell r="BG82">
            <v>100</v>
          </cell>
          <cell r="BH82">
            <v>30</v>
          </cell>
          <cell r="BI82">
            <v>76</v>
          </cell>
          <cell r="BJ82" t="str">
            <v/>
          </cell>
          <cell r="BK82" t="str">
            <v/>
          </cell>
          <cell r="BL82">
            <v>16</v>
          </cell>
          <cell r="BM82">
            <v>30</v>
          </cell>
          <cell r="BN82">
            <v>30</v>
          </cell>
          <cell r="BO82">
            <v>76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X82">
            <v>67</v>
          </cell>
        </row>
        <row r="83">
          <cell r="C83">
            <v>10362771</v>
          </cell>
          <cell r="D83">
            <v>0</v>
          </cell>
          <cell r="E83">
            <v>1</v>
          </cell>
          <cell r="F83" t="str">
            <v>BROWN MACCHIAVELLO IVETTE VERONICA</v>
          </cell>
          <cell r="G83" t="str">
            <v>LEY 18.834</v>
          </cell>
          <cell r="H83" t="str">
            <v>TITULARES</v>
          </cell>
          <cell r="I83" t="str">
            <v>PROFESIONALES</v>
          </cell>
          <cell r="J83">
            <v>44</v>
          </cell>
          <cell r="K83">
            <v>14</v>
          </cell>
          <cell r="L83" t="str">
            <v>PSICOLOGO</v>
          </cell>
          <cell r="M83">
            <v>15</v>
          </cell>
          <cell r="N83">
            <v>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827</v>
          </cell>
          <cell r="W83">
            <v>2016</v>
          </cell>
          <cell r="X83">
            <v>70</v>
          </cell>
          <cell r="Y83">
            <v>2015</v>
          </cell>
          <cell r="Z83">
            <v>66</v>
          </cell>
          <cell r="AA83">
            <v>2014</v>
          </cell>
          <cell r="AB83">
            <v>66</v>
          </cell>
          <cell r="AC83">
            <v>43553</v>
          </cell>
          <cell r="AD83" t="str">
            <v/>
          </cell>
          <cell r="AF83" t="str">
            <v/>
          </cell>
          <cell r="AM83">
            <v>43570</v>
          </cell>
          <cell r="AN83" t="str">
            <v>Sin Observaciones</v>
          </cell>
          <cell r="AO83">
            <v>16</v>
          </cell>
          <cell r="AP83">
            <v>85</v>
          </cell>
          <cell r="AQ83">
            <v>42.5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42.5</v>
          </cell>
          <cell r="AY83">
            <v>17</v>
          </cell>
          <cell r="AZ83">
            <v>827</v>
          </cell>
          <cell r="BA83">
            <v>100</v>
          </cell>
          <cell r="BB83">
            <v>30</v>
          </cell>
          <cell r="BC83">
            <v>70</v>
          </cell>
          <cell r="BD83">
            <v>66</v>
          </cell>
          <cell r="BE83">
            <v>66</v>
          </cell>
          <cell r="BF83">
            <v>67</v>
          </cell>
          <cell r="BG83">
            <v>92</v>
          </cell>
          <cell r="BH83">
            <v>27.6</v>
          </cell>
          <cell r="BI83">
            <v>74.599999999999994</v>
          </cell>
          <cell r="BJ83" t="str">
            <v/>
          </cell>
          <cell r="BK83" t="str">
            <v/>
          </cell>
          <cell r="BL83">
            <v>17</v>
          </cell>
          <cell r="BM83">
            <v>30</v>
          </cell>
          <cell r="BN83">
            <v>27.6</v>
          </cell>
          <cell r="BO83">
            <v>74.599999999999994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X83">
            <v>68</v>
          </cell>
        </row>
        <row r="84">
          <cell r="C84">
            <v>10970611</v>
          </cell>
          <cell r="D84">
            <v>6</v>
          </cell>
          <cell r="E84">
            <v>1</v>
          </cell>
          <cell r="F84" t="str">
            <v>ESPINOZA FUENTES CESAR GABRIEL</v>
          </cell>
          <cell r="G84" t="str">
            <v>LEY 18.834</v>
          </cell>
          <cell r="H84" t="str">
            <v>TITULARES</v>
          </cell>
          <cell r="I84" t="str">
            <v>PROFESIONALES</v>
          </cell>
          <cell r="J84">
            <v>44</v>
          </cell>
          <cell r="K84">
            <v>14</v>
          </cell>
          <cell r="L84" t="str">
            <v>INGENIERO DE EJECUCION</v>
          </cell>
          <cell r="M84">
            <v>13</v>
          </cell>
          <cell r="N84">
            <v>4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488</v>
          </cell>
          <cell r="W84">
            <v>2016</v>
          </cell>
          <cell r="X84">
            <v>70</v>
          </cell>
          <cell r="Y84">
            <v>2015</v>
          </cell>
          <cell r="Z84">
            <v>70</v>
          </cell>
          <cell r="AA84">
            <v>2014</v>
          </cell>
          <cell r="AB84">
            <v>70</v>
          </cell>
          <cell r="AC84">
            <v>43552</v>
          </cell>
          <cell r="AD84" t="str">
            <v/>
          </cell>
          <cell r="AF84" t="str">
            <v/>
          </cell>
          <cell r="AM84">
            <v>43570</v>
          </cell>
          <cell r="AN84" t="str">
            <v>Sin Observaciones</v>
          </cell>
          <cell r="AO84">
            <v>13</v>
          </cell>
          <cell r="AP84">
            <v>70</v>
          </cell>
          <cell r="AQ84">
            <v>35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35</v>
          </cell>
          <cell r="AY84">
            <v>14</v>
          </cell>
          <cell r="AZ84">
            <v>488</v>
          </cell>
          <cell r="BA84">
            <v>100</v>
          </cell>
          <cell r="BB84">
            <v>30</v>
          </cell>
          <cell r="BC84">
            <v>70</v>
          </cell>
          <cell r="BD84">
            <v>70</v>
          </cell>
          <cell r="BE84">
            <v>70</v>
          </cell>
          <cell r="BF84">
            <v>70</v>
          </cell>
          <cell r="BG84">
            <v>100</v>
          </cell>
          <cell r="BH84">
            <v>30</v>
          </cell>
          <cell r="BI84">
            <v>74</v>
          </cell>
          <cell r="BJ84" t="str">
            <v/>
          </cell>
          <cell r="BK84" t="str">
            <v/>
          </cell>
          <cell r="BL84">
            <v>14</v>
          </cell>
          <cell r="BM84">
            <v>30</v>
          </cell>
          <cell r="BN84">
            <v>30</v>
          </cell>
          <cell r="BO84">
            <v>74</v>
          </cell>
          <cell r="BP84" t="str">
            <v>EMPATE</v>
          </cell>
          <cell r="BQ84">
            <v>70</v>
          </cell>
          <cell r="BR84">
            <v>13</v>
          </cell>
          <cell r="BS84">
            <v>4</v>
          </cell>
          <cell r="BT84">
            <v>0</v>
          </cell>
          <cell r="BU84" t="str">
            <v/>
          </cell>
          <cell r="BX84">
            <v>69</v>
          </cell>
        </row>
        <row r="85">
          <cell r="C85">
            <v>13870338</v>
          </cell>
          <cell r="D85" t="str">
            <v>K</v>
          </cell>
          <cell r="E85">
            <v>1</v>
          </cell>
          <cell r="F85" t="str">
            <v>SOUZA RETAMAL ALEJANDRA CONSUELO</v>
          </cell>
          <cell r="G85" t="str">
            <v>LEY 18.834</v>
          </cell>
          <cell r="H85" t="str">
            <v>TITULARES</v>
          </cell>
          <cell r="I85" t="str">
            <v>PROFESIONALES</v>
          </cell>
          <cell r="J85">
            <v>44</v>
          </cell>
          <cell r="K85">
            <v>14</v>
          </cell>
          <cell r="L85" t="str">
            <v>ENFERMERA UNIVERSITARIA</v>
          </cell>
          <cell r="M85">
            <v>12</v>
          </cell>
          <cell r="N85">
            <v>6</v>
          </cell>
          <cell r="O85">
            <v>22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590</v>
          </cell>
          <cell r="W85">
            <v>2016</v>
          </cell>
          <cell r="X85">
            <v>70</v>
          </cell>
          <cell r="Y85">
            <v>2015</v>
          </cell>
          <cell r="Z85">
            <v>70</v>
          </cell>
          <cell r="AA85">
            <v>2014</v>
          </cell>
          <cell r="AB85">
            <v>70</v>
          </cell>
          <cell r="AC85">
            <v>43553</v>
          </cell>
          <cell r="AD85" t="str">
            <v/>
          </cell>
          <cell r="AF85" t="str">
            <v/>
          </cell>
          <cell r="AM85">
            <v>43570</v>
          </cell>
          <cell r="AN85" t="str">
            <v>Sin Observaciones</v>
          </cell>
          <cell r="AO85">
            <v>13</v>
          </cell>
          <cell r="AP85">
            <v>70</v>
          </cell>
          <cell r="AQ85">
            <v>35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35</v>
          </cell>
          <cell r="AY85">
            <v>14</v>
          </cell>
          <cell r="AZ85">
            <v>590</v>
          </cell>
          <cell r="BA85">
            <v>100</v>
          </cell>
          <cell r="BB85">
            <v>30</v>
          </cell>
          <cell r="BC85">
            <v>70</v>
          </cell>
          <cell r="BD85">
            <v>70</v>
          </cell>
          <cell r="BE85">
            <v>70</v>
          </cell>
          <cell r="BF85">
            <v>70</v>
          </cell>
          <cell r="BG85">
            <v>100</v>
          </cell>
          <cell r="BH85">
            <v>30</v>
          </cell>
          <cell r="BI85">
            <v>74</v>
          </cell>
          <cell r="BJ85" t="str">
            <v/>
          </cell>
          <cell r="BK85" t="str">
            <v/>
          </cell>
          <cell r="BL85">
            <v>14</v>
          </cell>
          <cell r="BM85">
            <v>30</v>
          </cell>
          <cell r="BN85">
            <v>30</v>
          </cell>
          <cell r="BO85">
            <v>74</v>
          </cell>
          <cell r="BP85" t="str">
            <v>EMPATE</v>
          </cell>
          <cell r="BQ85">
            <v>70</v>
          </cell>
          <cell r="BR85">
            <v>12</v>
          </cell>
          <cell r="BS85">
            <v>6</v>
          </cell>
          <cell r="BT85">
            <v>22</v>
          </cell>
          <cell r="BU85" t="str">
            <v/>
          </cell>
          <cell r="BX85">
            <v>70</v>
          </cell>
        </row>
        <row r="86">
          <cell r="C86">
            <v>14309589</v>
          </cell>
          <cell r="D86">
            <v>4</v>
          </cell>
          <cell r="E86">
            <v>1</v>
          </cell>
          <cell r="F86" t="str">
            <v>VERAGUAS ARAYA JIMENA ADRIANA</v>
          </cell>
          <cell r="G86" t="str">
            <v>LEY 18.834</v>
          </cell>
          <cell r="H86" t="str">
            <v>TITULARES</v>
          </cell>
          <cell r="I86" t="str">
            <v>PROFESIONALES</v>
          </cell>
          <cell r="J86">
            <v>44</v>
          </cell>
          <cell r="K86">
            <v>14</v>
          </cell>
          <cell r="L86" t="str">
            <v>ENFERMERA UNIVERSITARIA</v>
          </cell>
          <cell r="M86">
            <v>12</v>
          </cell>
          <cell r="N86">
            <v>1</v>
          </cell>
          <cell r="O86">
            <v>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209</v>
          </cell>
          <cell r="W86">
            <v>2016</v>
          </cell>
          <cell r="X86">
            <v>70</v>
          </cell>
          <cell r="Y86">
            <v>2015</v>
          </cell>
          <cell r="Z86">
            <v>70</v>
          </cell>
          <cell r="AA86">
            <v>2014</v>
          </cell>
          <cell r="AB86">
            <v>70</v>
          </cell>
          <cell r="AC86">
            <v>43556</v>
          </cell>
          <cell r="AD86" t="str">
            <v/>
          </cell>
          <cell r="AF86" t="str">
            <v/>
          </cell>
          <cell r="AM86">
            <v>43570</v>
          </cell>
          <cell r="AN86" t="str">
            <v>Sin Observaciones</v>
          </cell>
          <cell r="AO86">
            <v>12</v>
          </cell>
          <cell r="AP86">
            <v>65</v>
          </cell>
          <cell r="AQ86">
            <v>32.5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32.5</v>
          </cell>
          <cell r="AY86">
            <v>13</v>
          </cell>
          <cell r="AZ86">
            <v>209</v>
          </cell>
          <cell r="BA86">
            <v>100</v>
          </cell>
          <cell r="BB86">
            <v>30</v>
          </cell>
          <cell r="BC86">
            <v>70</v>
          </cell>
          <cell r="BD86">
            <v>70</v>
          </cell>
          <cell r="BE86">
            <v>70</v>
          </cell>
          <cell r="BF86">
            <v>70</v>
          </cell>
          <cell r="BG86">
            <v>100</v>
          </cell>
          <cell r="BH86">
            <v>30</v>
          </cell>
          <cell r="BI86">
            <v>73</v>
          </cell>
          <cell r="BJ86" t="str">
            <v/>
          </cell>
          <cell r="BK86" t="str">
            <v/>
          </cell>
          <cell r="BL86">
            <v>13</v>
          </cell>
          <cell r="BM86">
            <v>30</v>
          </cell>
          <cell r="BN86">
            <v>30</v>
          </cell>
          <cell r="BO86">
            <v>73</v>
          </cell>
          <cell r="BP86" t="str">
            <v>EMPATE</v>
          </cell>
          <cell r="BQ86">
            <v>70</v>
          </cell>
          <cell r="BR86">
            <v>12</v>
          </cell>
          <cell r="BS86">
            <v>1</v>
          </cell>
          <cell r="BT86">
            <v>14</v>
          </cell>
          <cell r="BU86" t="str">
            <v/>
          </cell>
          <cell r="BX86">
            <v>71</v>
          </cell>
        </row>
        <row r="87">
          <cell r="C87">
            <v>10962962</v>
          </cell>
          <cell r="D87">
            <v>6</v>
          </cell>
          <cell r="E87">
            <v>1</v>
          </cell>
          <cell r="F87" t="str">
            <v>ORELLANA CALLE SILVANA ANDREA</v>
          </cell>
          <cell r="G87" t="str">
            <v>LEY 18.834</v>
          </cell>
          <cell r="H87" t="str">
            <v>TITULARES</v>
          </cell>
          <cell r="I87" t="str">
            <v>PROFESIONALES</v>
          </cell>
          <cell r="J87">
            <v>44</v>
          </cell>
          <cell r="K87">
            <v>14</v>
          </cell>
          <cell r="L87" t="str">
            <v>ENFERMERA UNIVERSITARIA</v>
          </cell>
          <cell r="M87">
            <v>11</v>
          </cell>
          <cell r="N87">
            <v>7</v>
          </cell>
          <cell r="O87">
            <v>28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311</v>
          </cell>
          <cell r="W87">
            <v>2016</v>
          </cell>
          <cell r="X87">
            <v>70</v>
          </cell>
          <cell r="Y87">
            <v>2015</v>
          </cell>
          <cell r="Z87">
            <v>70</v>
          </cell>
          <cell r="AA87">
            <v>2014</v>
          </cell>
          <cell r="AB87">
            <v>69</v>
          </cell>
          <cell r="AC87">
            <v>43546</v>
          </cell>
          <cell r="AD87" t="str">
            <v/>
          </cell>
          <cell r="AF87" t="str">
            <v/>
          </cell>
          <cell r="AM87">
            <v>43570</v>
          </cell>
          <cell r="AN87" t="str">
            <v>Sin Observaciones</v>
          </cell>
          <cell r="AO87">
            <v>12</v>
          </cell>
          <cell r="AP87">
            <v>65</v>
          </cell>
          <cell r="AQ87">
            <v>32.5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32.5</v>
          </cell>
          <cell r="AY87">
            <v>13</v>
          </cell>
          <cell r="AZ87">
            <v>311</v>
          </cell>
          <cell r="BA87">
            <v>100</v>
          </cell>
          <cell r="BB87">
            <v>30</v>
          </cell>
          <cell r="BC87">
            <v>70</v>
          </cell>
          <cell r="BD87">
            <v>70</v>
          </cell>
          <cell r="BE87">
            <v>69</v>
          </cell>
          <cell r="BF87">
            <v>70</v>
          </cell>
          <cell r="BG87">
            <v>100</v>
          </cell>
          <cell r="BH87">
            <v>30</v>
          </cell>
          <cell r="BI87">
            <v>73</v>
          </cell>
          <cell r="BJ87" t="str">
            <v/>
          </cell>
          <cell r="BK87" t="str">
            <v/>
          </cell>
          <cell r="BL87">
            <v>13</v>
          </cell>
          <cell r="BM87">
            <v>30</v>
          </cell>
          <cell r="BN87">
            <v>30</v>
          </cell>
          <cell r="BO87">
            <v>73</v>
          </cell>
          <cell r="BP87" t="str">
            <v>EMPATE</v>
          </cell>
          <cell r="BQ87">
            <v>70</v>
          </cell>
          <cell r="BR87">
            <v>11</v>
          </cell>
          <cell r="BS87">
            <v>7</v>
          </cell>
          <cell r="BT87">
            <v>28</v>
          </cell>
          <cell r="BU87" t="str">
            <v/>
          </cell>
          <cell r="BX87">
            <v>72</v>
          </cell>
        </row>
        <row r="88">
          <cell r="C88">
            <v>12609364</v>
          </cell>
          <cell r="D88">
            <v>0</v>
          </cell>
          <cell r="E88">
            <v>1</v>
          </cell>
          <cell r="F88" t="str">
            <v>ORTEGA CASANOVA CAROLINA ANDREA</v>
          </cell>
          <cell r="G88" t="str">
            <v>LEY 18.834</v>
          </cell>
          <cell r="H88" t="str">
            <v>TITULARES</v>
          </cell>
          <cell r="I88" t="str">
            <v>PROFESIONALES</v>
          </cell>
          <cell r="J88">
            <v>44</v>
          </cell>
          <cell r="K88">
            <v>14</v>
          </cell>
          <cell r="L88" t="str">
            <v>ENFERMERA UNIVERSITARIA</v>
          </cell>
          <cell r="M88">
            <v>11</v>
          </cell>
          <cell r="N88">
            <v>4</v>
          </cell>
          <cell r="O88">
            <v>28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539</v>
          </cell>
          <cell r="W88">
            <v>2016</v>
          </cell>
          <cell r="X88">
            <v>70</v>
          </cell>
          <cell r="Y88">
            <v>2015</v>
          </cell>
          <cell r="Z88">
            <v>70</v>
          </cell>
          <cell r="AA88">
            <v>2014</v>
          </cell>
          <cell r="AB88">
            <v>70</v>
          </cell>
          <cell r="AC88">
            <v>43556</v>
          </cell>
          <cell r="AD88" t="str">
            <v/>
          </cell>
          <cell r="AF88" t="str">
            <v/>
          </cell>
          <cell r="AM88">
            <v>43570</v>
          </cell>
          <cell r="AN88" t="str">
            <v>Sin Observaciones</v>
          </cell>
          <cell r="AO88">
            <v>11</v>
          </cell>
          <cell r="AP88">
            <v>60</v>
          </cell>
          <cell r="AQ88">
            <v>30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30</v>
          </cell>
          <cell r="AY88">
            <v>12</v>
          </cell>
          <cell r="AZ88">
            <v>539</v>
          </cell>
          <cell r="BA88">
            <v>100</v>
          </cell>
          <cell r="BB88">
            <v>30</v>
          </cell>
          <cell r="BC88">
            <v>70</v>
          </cell>
          <cell r="BD88">
            <v>70</v>
          </cell>
          <cell r="BE88">
            <v>70</v>
          </cell>
          <cell r="BF88">
            <v>70</v>
          </cell>
          <cell r="BG88">
            <v>100</v>
          </cell>
          <cell r="BH88">
            <v>30</v>
          </cell>
          <cell r="BI88">
            <v>72</v>
          </cell>
          <cell r="BJ88" t="str">
            <v/>
          </cell>
          <cell r="BK88" t="str">
            <v/>
          </cell>
          <cell r="BL88">
            <v>12</v>
          </cell>
          <cell r="BM88">
            <v>30</v>
          </cell>
          <cell r="BN88">
            <v>30</v>
          </cell>
          <cell r="BO88">
            <v>72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X88">
            <v>73</v>
          </cell>
        </row>
        <row r="89">
          <cell r="C89">
            <v>13864909</v>
          </cell>
          <cell r="D89">
            <v>1</v>
          </cell>
          <cell r="E89">
            <v>1</v>
          </cell>
          <cell r="F89" t="str">
            <v>MOSCOSO ROJAS MARCELA ALEJANDRA</v>
          </cell>
          <cell r="G89" t="str">
            <v>LEY 18.834</v>
          </cell>
          <cell r="H89" t="str">
            <v>TITULARES</v>
          </cell>
          <cell r="I89" t="str">
            <v>PROFESIONALES</v>
          </cell>
          <cell r="J89">
            <v>44</v>
          </cell>
          <cell r="K89">
            <v>14</v>
          </cell>
          <cell r="L89" t="str">
            <v>KINESIOLOGO</v>
          </cell>
          <cell r="M89">
            <v>10</v>
          </cell>
          <cell r="N89">
            <v>4</v>
          </cell>
          <cell r="O89">
            <v>8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21</v>
          </cell>
          <cell r="V89">
            <v>528</v>
          </cell>
          <cell r="W89">
            <v>2016</v>
          </cell>
          <cell r="X89">
            <v>70</v>
          </cell>
          <cell r="Y89">
            <v>2015</v>
          </cell>
          <cell r="Z89">
            <v>70</v>
          </cell>
          <cell r="AA89">
            <v>2014</v>
          </cell>
          <cell r="AB89">
            <v>70</v>
          </cell>
          <cell r="AC89">
            <v>43553</v>
          </cell>
          <cell r="AD89" t="str">
            <v/>
          </cell>
          <cell r="AF89" t="str">
            <v/>
          </cell>
          <cell r="AM89">
            <v>43570</v>
          </cell>
          <cell r="AN89" t="str">
            <v>Sin Observaciones</v>
          </cell>
          <cell r="AO89">
            <v>10</v>
          </cell>
          <cell r="AP89">
            <v>55</v>
          </cell>
          <cell r="AQ89">
            <v>27.5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27.5</v>
          </cell>
          <cell r="AY89">
            <v>11</v>
          </cell>
          <cell r="AZ89">
            <v>528</v>
          </cell>
          <cell r="BA89">
            <v>100</v>
          </cell>
          <cell r="BB89">
            <v>30</v>
          </cell>
          <cell r="BC89">
            <v>70</v>
          </cell>
          <cell r="BD89">
            <v>70</v>
          </cell>
          <cell r="BE89">
            <v>70</v>
          </cell>
          <cell r="BF89">
            <v>70</v>
          </cell>
          <cell r="BG89">
            <v>100</v>
          </cell>
          <cell r="BH89">
            <v>30</v>
          </cell>
          <cell r="BI89">
            <v>71</v>
          </cell>
          <cell r="BJ89" t="str">
            <v/>
          </cell>
          <cell r="BK89" t="str">
            <v/>
          </cell>
          <cell r="BL89">
            <v>11</v>
          </cell>
          <cell r="BM89">
            <v>30</v>
          </cell>
          <cell r="BN89">
            <v>30</v>
          </cell>
          <cell r="BO89">
            <v>71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 t="str">
            <v/>
          </cell>
          <cell r="BX89">
            <v>74</v>
          </cell>
        </row>
        <row r="90">
          <cell r="C90">
            <v>10175382</v>
          </cell>
          <cell r="D90">
            <v>4</v>
          </cell>
          <cell r="E90">
            <v>1</v>
          </cell>
          <cell r="F90" t="str">
            <v>SCHETTINI ZAGAL GIAN NICOLA</v>
          </cell>
          <cell r="G90" t="str">
            <v>LEY 18.834</v>
          </cell>
          <cell r="H90" t="str">
            <v>TITULARES</v>
          </cell>
          <cell r="I90" t="str">
            <v>PROFESIONALES</v>
          </cell>
          <cell r="J90">
            <v>44</v>
          </cell>
          <cell r="K90">
            <v>14</v>
          </cell>
          <cell r="L90" t="str">
            <v>KINESIOLOGO</v>
          </cell>
          <cell r="M90">
            <v>11</v>
          </cell>
          <cell r="N90">
            <v>9</v>
          </cell>
          <cell r="O90">
            <v>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242</v>
          </cell>
          <cell r="W90">
            <v>2016</v>
          </cell>
          <cell r="X90">
            <v>65</v>
          </cell>
          <cell r="Y90">
            <v>2015</v>
          </cell>
          <cell r="Z90">
            <v>65</v>
          </cell>
          <cell r="AA90">
            <v>2014</v>
          </cell>
          <cell r="AB90">
            <v>70</v>
          </cell>
          <cell r="AC90">
            <v>43550</v>
          </cell>
          <cell r="AD90" t="str">
            <v/>
          </cell>
          <cell r="AF90" t="str">
            <v/>
          </cell>
          <cell r="AM90">
            <v>43570</v>
          </cell>
          <cell r="AN90" t="str">
            <v>Sin Observaciones</v>
          </cell>
          <cell r="AO90">
            <v>12</v>
          </cell>
          <cell r="AP90">
            <v>65</v>
          </cell>
          <cell r="AQ90">
            <v>32.5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32.5</v>
          </cell>
          <cell r="AY90">
            <v>13</v>
          </cell>
          <cell r="AZ90">
            <v>242</v>
          </cell>
          <cell r="BA90">
            <v>100</v>
          </cell>
          <cell r="BB90">
            <v>30</v>
          </cell>
          <cell r="BC90">
            <v>65</v>
          </cell>
          <cell r="BD90">
            <v>65</v>
          </cell>
          <cell r="BE90">
            <v>70</v>
          </cell>
          <cell r="BF90">
            <v>67</v>
          </cell>
          <cell r="BG90">
            <v>92</v>
          </cell>
          <cell r="BH90">
            <v>27.6</v>
          </cell>
          <cell r="BI90">
            <v>70.599999999999994</v>
          </cell>
          <cell r="BJ90" t="str">
            <v/>
          </cell>
          <cell r="BK90" t="str">
            <v/>
          </cell>
          <cell r="BL90">
            <v>13</v>
          </cell>
          <cell r="BM90">
            <v>30</v>
          </cell>
          <cell r="BN90">
            <v>27.6</v>
          </cell>
          <cell r="BO90">
            <v>70.599999999999994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X90">
            <v>75</v>
          </cell>
        </row>
        <row r="91">
          <cell r="C91">
            <v>11814345</v>
          </cell>
          <cell r="D91">
            <v>0</v>
          </cell>
          <cell r="E91">
            <v>1</v>
          </cell>
          <cell r="F91" t="str">
            <v>VARAS SUCSO ANTONIA SILVERIA</v>
          </cell>
          <cell r="G91" t="str">
            <v>LEY 18.834</v>
          </cell>
          <cell r="H91" t="str">
            <v>TITULARES</v>
          </cell>
          <cell r="I91" t="str">
            <v>PROFESIONALES</v>
          </cell>
          <cell r="J91">
            <v>44</v>
          </cell>
          <cell r="K91">
            <v>14</v>
          </cell>
          <cell r="L91" t="str">
            <v>ASISTENTE SOCIAL</v>
          </cell>
          <cell r="M91">
            <v>9</v>
          </cell>
          <cell r="N91">
            <v>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983</v>
          </cell>
          <cell r="W91">
            <v>2016</v>
          </cell>
          <cell r="X91">
            <v>70</v>
          </cell>
          <cell r="Y91">
            <v>2015</v>
          </cell>
          <cell r="Z91">
            <v>70</v>
          </cell>
          <cell r="AA91">
            <v>2014</v>
          </cell>
          <cell r="AB91">
            <v>70</v>
          </cell>
          <cell r="AC91">
            <v>43551</v>
          </cell>
          <cell r="AD91" t="str">
            <v/>
          </cell>
          <cell r="AF91" t="str">
            <v/>
          </cell>
          <cell r="AM91">
            <v>43570</v>
          </cell>
          <cell r="AN91" t="str">
            <v>Sin Observaciones</v>
          </cell>
          <cell r="AO91">
            <v>9</v>
          </cell>
          <cell r="AP91">
            <v>50</v>
          </cell>
          <cell r="AQ91">
            <v>25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25</v>
          </cell>
          <cell r="AY91">
            <v>10</v>
          </cell>
          <cell r="AZ91">
            <v>983</v>
          </cell>
          <cell r="BA91">
            <v>100</v>
          </cell>
          <cell r="BB91">
            <v>30</v>
          </cell>
          <cell r="BC91">
            <v>70</v>
          </cell>
          <cell r="BD91">
            <v>70</v>
          </cell>
          <cell r="BE91">
            <v>70</v>
          </cell>
          <cell r="BF91">
            <v>70</v>
          </cell>
          <cell r="BG91">
            <v>100</v>
          </cell>
          <cell r="BH91">
            <v>30</v>
          </cell>
          <cell r="BI91">
            <v>70</v>
          </cell>
          <cell r="BJ91" t="str">
            <v/>
          </cell>
          <cell r="BK91" t="str">
            <v/>
          </cell>
          <cell r="BL91">
            <v>10</v>
          </cell>
          <cell r="BM91">
            <v>30</v>
          </cell>
          <cell r="BN91">
            <v>30</v>
          </cell>
          <cell r="BO91">
            <v>70</v>
          </cell>
          <cell r="BP91" t="str">
            <v/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X91">
            <v>76</v>
          </cell>
        </row>
        <row r="92">
          <cell r="C92">
            <v>7492521</v>
          </cell>
          <cell r="D92">
            <v>9</v>
          </cell>
          <cell r="E92">
            <v>1</v>
          </cell>
          <cell r="F92" t="str">
            <v>RAMIREZ ROJAS HERNAN EUGENIO</v>
          </cell>
          <cell r="G92" t="str">
            <v>LEY 18.834</v>
          </cell>
          <cell r="H92" t="str">
            <v>TITULARES</v>
          </cell>
          <cell r="I92" t="str">
            <v>PROFESIONALES</v>
          </cell>
          <cell r="J92">
            <v>44</v>
          </cell>
          <cell r="K92">
            <v>14</v>
          </cell>
          <cell r="L92" t="str">
            <v>PROFESIONAL Y TECNICO UNIVERSITARIO</v>
          </cell>
          <cell r="M92">
            <v>7</v>
          </cell>
          <cell r="N92">
            <v>10</v>
          </cell>
          <cell r="O92">
            <v>26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253</v>
          </cell>
          <cell r="W92">
            <v>2016</v>
          </cell>
          <cell r="X92">
            <v>70</v>
          </cell>
          <cell r="Y92">
            <v>2015</v>
          </cell>
          <cell r="Z92">
            <v>70</v>
          </cell>
          <cell r="AA92">
            <v>2014</v>
          </cell>
          <cell r="AB92">
            <v>70</v>
          </cell>
          <cell r="AC92">
            <v>43552</v>
          </cell>
          <cell r="AD92" t="str">
            <v/>
          </cell>
          <cell r="AF92" t="str">
            <v/>
          </cell>
          <cell r="AM92">
            <v>43570</v>
          </cell>
          <cell r="AN92" t="str">
            <v>Sin Observaciones</v>
          </cell>
          <cell r="AO92">
            <v>8</v>
          </cell>
          <cell r="AP92">
            <v>45</v>
          </cell>
          <cell r="AQ92">
            <v>22.5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22.5</v>
          </cell>
          <cell r="AY92">
            <v>9</v>
          </cell>
          <cell r="AZ92">
            <v>253</v>
          </cell>
          <cell r="BA92">
            <v>100</v>
          </cell>
          <cell r="BB92">
            <v>30</v>
          </cell>
          <cell r="BC92">
            <v>70</v>
          </cell>
          <cell r="BD92">
            <v>70</v>
          </cell>
          <cell r="BE92">
            <v>70</v>
          </cell>
          <cell r="BF92">
            <v>70</v>
          </cell>
          <cell r="BG92">
            <v>100</v>
          </cell>
          <cell r="BH92">
            <v>30</v>
          </cell>
          <cell r="BI92">
            <v>69</v>
          </cell>
          <cell r="BJ92" t="str">
            <v/>
          </cell>
          <cell r="BK92" t="str">
            <v/>
          </cell>
          <cell r="BL92">
            <v>9</v>
          </cell>
          <cell r="BM92">
            <v>30</v>
          </cell>
          <cell r="BN92">
            <v>30</v>
          </cell>
          <cell r="BO92">
            <v>69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 t="str">
            <v/>
          </cell>
          <cell r="BX92">
            <v>77</v>
          </cell>
        </row>
        <row r="93">
          <cell r="C93">
            <v>16466172</v>
          </cell>
          <cell r="D93">
            <v>5</v>
          </cell>
          <cell r="E93">
            <v>1</v>
          </cell>
          <cell r="F93" t="str">
            <v>GALARCE PACHECO CYNTHIA ISABEL</v>
          </cell>
          <cell r="G93" t="str">
            <v>LEY 18.834</v>
          </cell>
          <cell r="H93" t="str">
            <v>TITULARES</v>
          </cell>
          <cell r="I93" t="str">
            <v>PROFESIONALES</v>
          </cell>
          <cell r="J93">
            <v>44</v>
          </cell>
          <cell r="K93">
            <v>14</v>
          </cell>
          <cell r="L93" t="str">
            <v>ASISTENTE SOCIAL</v>
          </cell>
          <cell r="M93">
            <v>7</v>
          </cell>
          <cell r="N93">
            <v>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456</v>
          </cell>
          <cell r="W93">
            <v>2016</v>
          </cell>
          <cell r="X93">
            <v>69</v>
          </cell>
          <cell r="Y93">
            <v>2015</v>
          </cell>
          <cell r="Z93">
            <v>69</v>
          </cell>
          <cell r="AA93">
            <v>2014</v>
          </cell>
          <cell r="AB93">
            <v>70</v>
          </cell>
          <cell r="AC93">
            <v>43551</v>
          </cell>
          <cell r="AD93" t="str">
            <v/>
          </cell>
          <cell r="AF93" t="str">
            <v/>
          </cell>
          <cell r="AM93">
            <v>43570</v>
          </cell>
          <cell r="AN93" t="str">
            <v>Sin Observaciones</v>
          </cell>
          <cell r="AO93">
            <v>7</v>
          </cell>
          <cell r="AP93">
            <v>40</v>
          </cell>
          <cell r="AQ93">
            <v>20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20</v>
          </cell>
          <cell r="AY93">
            <v>8</v>
          </cell>
          <cell r="AZ93">
            <v>456</v>
          </cell>
          <cell r="BA93">
            <v>100</v>
          </cell>
          <cell r="BB93">
            <v>30</v>
          </cell>
          <cell r="BC93">
            <v>69</v>
          </cell>
          <cell r="BD93">
            <v>69</v>
          </cell>
          <cell r="BE93">
            <v>70</v>
          </cell>
          <cell r="BF93">
            <v>69</v>
          </cell>
          <cell r="BG93">
            <v>96</v>
          </cell>
          <cell r="BH93">
            <v>28.8</v>
          </cell>
          <cell r="BI93">
            <v>66.8</v>
          </cell>
          <cell r="BJ93" t="str">
            <v/>
          </cell>
          <cell r="BK93" t="str">
            <v/>
          </cell>
          <cell r="BL93">
            <v>8</v>
          </cell>
          <cell r="BM93">
            <v>30</v>
          </cell>
          <cell r="BN93">
            <v>28.8</v>
          </cell>
          <cell r="BO93">
            <v>66.8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 t="str">
            <v/>
          </cell>
          <cell r="BX93">
            <v>78</v>
          </cell>
        </row>
        <row r="94">
          <cell r="C94">
            <v>7269936</v>
          </cell>
          <cell r="D94" t="str">
            <v>K</v>
          </cell>
          <cell r="E94">
            <v>1</v>
          </cell>
          <cell r="F94" t="str">
            <v>ZURITA VEGA MIGUEL JOSE</v>
          </cell>
          <cell r="G94" t="str">
            <v>LEY 18.834</v>
          </cell>
          <cell r="H94" t="str">
            <v>TITULARES</v>
          </cell>
          <cell r="I94" t="str">
            <v>PROFESIONALES</v>
          </cell>
          <cell r="J94">
            <v>44</v>
          </cell>
          <cell r="K94">
            <v>15</v>
          </cell>
          <cell r="L94" t="str">
            <v>KINESIOLOGO</v>
          </cell>
          <cell r="M94">
            <v>28</v>
          </cell>
          <cell r="N94">
            <v>6</v>
          </cell>
          <cell r="O94">
            <v>29</v>
          </cell>
          <cell r="P94">
            <v>0</v>
          </cell>
          <cell r="Q94">
            <v>0</v>
          </cell>
          <cell r="R94">
            <v>0</v>
          </cell>
          <cell r="S94">
            <v>1</v>
          </cell>
          <cell r="T94">
            <v>3</v>
          </cell>
          <cell r="U94">
            <v>0</v>
          </cell>
          <cell r="V94">
            <v>73</v>
          </cell>
          <cell r="W94">
            <v>2016</v>
          </cell>
          <cell r="X94">
            <v>70</v>
          </cell>
          <cell r="Y94">
            <v>2015</v>
          </cell>
          <cell r="Z94">
            <v>67</v>
          </cell>
          <cell r="AA94">
            <v>2014</v>
          </cell>
          <cell r="AB94">
            <v>70</v>
          </cell>
          <cell r="AC94">
            <v>43546</v>
          </cell>
          <cell r="AD94" t="str">
            <v/>
          </cell>
          <cell r="AF94" t="str">
            <v/>
          </cell>
          <cell r="AM94">
            <v>43570</v>
          </cell>
          <cell r="AN94" t="str">
            <v>Sin Observaciones</v>
          </cell>
          <cell r="AO94">
            <v>29</v>
          </cell>
          <cell r="AP94">
            <v>150</v>
          </cell>
          <cell r="AQ94">
            <v>75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10</v>
          </cell>
          <cell r="AW94">
            <v>2</v>
          </cell>
          <cell r="AX94">
            <v>77</v>
          </cell>
          <cell r="AY94">
            <v>30.8</v>
          </cell>
          <cell r="AZ94">
            <v>73</v>
          </cell>
          <cell r="BA94">
            <v>60</v>
          </cell>
          <cell r="BB94">
            <v>18</v>
          </cell>
          <cell r="BC94">
            <v>70</v>
          </cell>
          <cell r="BD94">
            <v>67</v>
          </cell>
          <cell r="BE94">
            <v>70</v>
          </cell>
          <cell r="BF94">
            <v>69</v>
          </cell>
          <cell r="BG94">
            <v>96</v>
          </cell>
          <cell r="BH94">
            <v>28.8</v>
          </cell>
          <cell r="BI94">
            <v>77.599999999999994</v>
          </cell>
          <cell r="BJ94" t="str">
            <v/>
          </cell>
          <cell r="BK94" t="str">
            <v/>
          </cell>
          <cell r="BL94">
            <v>30.8</v>
          </cell>
          <cell r="BM94">
            <v>18</v>
          </cell>
          <cell r="BN94">
            <v>28.8</v>
          </cell>
          <cell r="BO94">
            <v>77.599999999999994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X94">
            <v>79</v>
          </cell>
        </row>
        <row r="95">
          <cell r="C95">
            <v>9643782</v>
          </cell>
          <cell r="D95" t="str">
            <v>K</v>
          </cell>
          <cell r="E95">
            <v>1</v>
          </cell>
          <cell r="F95" t="str">
            <v>QUISBERT FERNANDEZ EVA CECILIA</v>
          </cell>
          <cell r="G95" t="str">
            <v>LEY 18.834</v>
          </cell>
          <cell r="H95" t="str">
            <v>TITULARES</v>
          </cell>
          <cell r="I95" t="str">
            <v>PROFESIONALES</v>
          </cell>
          <cell r="J95">
            <v>44</v>
          </cell>
          <cell r="K95">
            <v>15</v>
          </cell>
          <cell r="L95" t="str">
            <v>TECNOLOGO MEDICO</v>
          </cell>
          <cell r="M95">
            <v>13</v>
          </cell>
          <cell r="N95">
            <v>9</v>
          </cell>
          <cell r="O95">
            <v>18</v>
          </cell>
          <cell r="P95">
            <v>0</v>
          </cell>
          <cell r="Q95">
            <v>0</v>
          </cell>
          <cell r="R95">
            <v>29</v>
          </cell>
          <cell r="S95">
            <v>0</v>
          </cell>
          <cell r="T95">
            <v>0</v>
          </cell>
          <cell r="U95">
            <v>0</v>
          </cell>
          <cell r="V95">
            <v>963</v>
          </cell>
          <cell r="W95">
            <v>2016</v>
          </cell>
          <cell r="X95">
            <v>70</v>
          </cell>
          <cell r="Y95">
            <v>2015</v>
          </cell>
          <cell r="Z95">
            <v>70</v>
          </cell>
          <cell r="AA95">
            <v>2014</v>
          </cell>
          <cell r="AB95">
            <v>70</v>
          </cell>
          <cell r="AC95">
            <v>43556</v>
          </cell>
          <cell r="AD95" t="str">
            <v/>
          </cell>
          <cell r="AF95" t="str">
            <v/>
          </cell>
          <cell r="AM95">
            <v>43570</v>
          </cell>
          <cell r="AN95" t="str">
            <v>Sin Observaciones</v>
          </cell>
          <cell r="AO95">
            <v>14</v>
          </cell>
          <cell r="AP95">
            <v>75</v>
          </cell>
          <cell r="AQ95">
            <v>37.5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37.5</v>
          </cell>
          <cell r="AY95">
            <v>15</v>
          </cell>
          <cell r="AZ95">
            <v>963</v>
          </cell>
          <cell r="BA95">
            <v>100</v>
          </cell>
          <cell r="BB95">
            <v>30</v>
          </cell>
          <cell r="BC95">
            <v>70</v>
          </cell>
          <cell r="BD95">
            <v>70</v>
          </cell>
          <cell r="BE95">
            <v>70</v>
          </cell>
          <cell r="BF95">
            <v>70</v>
          </cell>
          <cell r="BG95">
            <v>100</v>
          </cell>
          <cell r="BH95">
            <v>30</v>
          </cell>
          <cell r="BI95">
            <v>75</v>
          </cell>
          <cell r="BJ95" t="str">
            <v/>
          </cell>
          <cell r="BK95" t="str">
            <v/>
          </cell>
          <cell r="BL95">
            <v>15</v>
          </cell>
          <cell r="BM95">
            <v>30</v>
          </cell>
          <cell r="BN95">
            <v>30</v>
          </cell>
          <cell r="BO95">
            <v>75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X95">
            <v>80</v>
          </cell>
        </row>
        <row r="96">
          <cell r="C96">
            <v>11814867</v>
          </cell>
          <cell r="D96">
            <v>3</v>
          </cell>
          <cell r="E96">
            <v>1</v>
          </cell>
          <cell r="F96" t="str">
            <v>SAAVEDRA VELASQUEZ SANDRA PAOLA</v>
          </cell>
          <cell r="G96" t="str">
            <v>LEY 18.834</v>
          </cell>
          <cell r="H96" t="str">
            <v>TITULARES</v>
          </cell>
          <cell r="I96" t="str">
            <v>PROFESIONALES</v>
          </cell>
          <cell r="J96">
            <v>44</v>
          </cell>
          <cell r="K96">
            <v>15</v>
          </cell>
          <cell r="L96" t="str">
            <v>MATRONA</v>
          </cell>
          <cell r="M96">
            <v>11</v>
          </cell>
          <cell r="N96">
            <v>9</v>
          </cell>
          <cell r="O96">
            <v>24</v>
          </cell>
          <cell r="P96">
            <v>1</v>
          </cell>
          <cell r="Q96">
            <v>9</v>
          </cell>
          <cell r="R96">
            <v>23</v>
          </cell>
          <cell r="S96">
            <v>0</v>
          </cell>
          <cell r="T96">
            <v>0</v>
          </cell>
          <cell r="U96">
            <v>0</v>
          </cell>
          <cell r="V96">
            <v>962</v>
          </cell>
          <cell r="W96">
            <v>2016</v>
          </cell>
          <cell r="X96">
            <v>70</v>
          </cell>
          <cell r="Y96">
            <v>2015</v>
          </cell>
          <cell r="Z96">
            <v>70</v>
          </cell>
          <cell r="AA96">
            <v>2014</v>
          </cell>
          <cell r="AB96">
            <v>70</v>
          </cell>
          <cell r="AC96">
            <v>43545</v>
          </cell>
          <cell r="AD96" t="str">
            <v/>
          </cell>
          <cell r="AF96" t="str">
            <v/>
          </cell>
          <cell r="AM96">
            <v>43570</v>
          </cell>
          <cell r="AN96" t="str">
            <v>Sin Observaciones</v>
          </cell>
          <cell r="AO96">
            <v>12</v>
          </cell>
          <cell r="AP96">
            <v>65</v>
          </cell>
          <cell r="AQ96">
            <v>32.5</v>
          </cell>
          <cell r="AR96">
            <v>2</v>
          </cell>
          <cell r="AS96">
            <v>15</v>
          </cell>
          <cell r="AT96">
            <v>4.5</v>
          </cell>
          <cell r="AU96">
            <v>0</v>
          </cell>
          <cell r="AV96">
            <v>0</v>
          </cell>
          <cell r="AW96">
            <v>0</v>
          </cell>
          <cell r="AX96">
            <v>37</v>
          </cell>
          <cell r="AY96">
            <v>14.8</v>
          </cell>
          <cell r="AZ96">
            <v>962</v>
          </cell>
          <cell r="BA96">
            <v>100</v>
          </cell>
          <cell r="BB96">
            <v>30</v>
          </cell>
          <cell r="BC96">
            <v>70</v>
          </cell>
          <cell r="BD96">
            <v>70</v>
          </cell>
          <cell r="BE96">
            <v>70</v>
          </cell>
          <cell r="BF96">
            <v>70</v>
          </cell>
          <cell r="BG96">
            <v>100</v>
          </cell>
          <cell r="BH96">
            <v>30</v>
          </cell>
          <cell r="BI96">
            <v>74.8</v>
          </cell>
          <cell r="BJ96" t="str">
            <v/>
          </cell>
          <cell r="BK96" t="str">
            <v/>
          </cell>
          <cell r="BL96">
            <v>14.8</v>
          </cell>
          <cell r="BM96">
            <v>30</v>
          </cell>
          <cell r="BN96">
            <v>30</v>
          </cell>
          <cell r="BO96">
            <v>74.8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 t="str">
            <v/>
          </cell>
          <cell r="BX96">
            <v>81</v>
          </cell>
        </row>
        <row r="97">
          <cell r="C97">
            <v>9940260</v>
          </cell>
          <cell r="D97">
            <v>1</v>
          </cell>
          <cell r="E97">
            <v>1</v>
          </cell>
          <cell r="F97" t="str">
            <v>PEREA NINA GLORIA MARIA</v>
          </cell>
          <cell r="G97" t="str">
            <v>LEY 18.834</v>
          </cell>
          <cell r="H97" t="str">
            <v>TITULARES</v>
          </cell>
          <cell r="I97" t="str">
            <v>PROFESIONALES</v>
          </cell>
          <cell r="J97">
            <v>44</v>
          </cell>
          <cell r="K97">
            <v>15</v>
          </cell>
          <cell r="L97" t="str">
            <v>MATRONA</v>
          </cell>
          <cell r="M97">
            <v>7</v>
          </cell>
          <cell r="N97">
            <v>10</v>
          </cell>
          <cell r="O97">
            <v>9</v>
          </cell>
          <cell r="P97">
            <v>6</v>
          </cell>
          <cell r="Q97">
            <v>7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1025</v>
          </cell>
          <cell r="W97">
            <v>2016</v>
          </cell>
          <cell r="X97">
            <v>70</v>
          </cell>
          <cell r="Y97">
            <v>2015</v>
          </cell>
          <cell r="Z97">
            <v>70</v>
          </cell>
          <cell r="AA97">
            <v>2014</v>
          </cell>
          <cell r="AB97">
            <v>70</v>
          </cell>
          <cell r="AC97">
            <v>43546</v>
          </cell>
          <cell r="AD97" t="str">
            <v/>
          </cell>
          <cell r="AF97" t="str">
            <v/>
          </cell>
          <cell r="AM97">
            <v>43570</v>
          </cell>
          <cell r="AN97" t="str">
            <v>Sin Observaciones</v>
          </cell>
          <cell r="AO97">
            <v>8</v>
          </cell>
          <cell r="AP97">
            <v>45</v>
          </cell>
          <cell r="AQ97">
            <v>22.5</v>
          </cell>
          <cell r="AR97">
            <v>7</v>
          </cell>
          <cell r="AS97">
            <v>40</v>
          </cell>
          <cell r="AT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34.5</v>
          </cell>
          <cell r="AY97">
            <v>13.8</v>
          </cell>
          <cell r="AZ97">
            <v>1025</v>
          </cell>
          <cell r="BA97">
            <v>100</v>
          </cell>
          <cell r="BB97">
            <v>30</v>
          </cell>
          <cell r="BC97">
            <v>70</v>
          </cell>
          <cell r="BD97">
            <v>70</v>
          </cell>
          <cell r="BE97">
            <v>70</v>
          </cell>
          <cell r="BF97">
            <v>70</v>
          </cell>
          <cell r="BG97">
            <v>100</v>
          </cell>
          <cell r="BH97">
            <v>30</v>
          </cell>
          <cell r="BI97">
            <v>73.8</v>
          </cell>
          <cell r="BJ97" t="str">
            <v/>
          </cell>
          <cell r="BK97" t="str">
            <v/>
          </cell>
          <cell r="BL97">
            <v>13.8</v>
          </cell>
          <cell r="BM97">
            <v>30</v>
          </cell>
          <cell r="BN97">
            <v>30</v>
          </cell>
          <cell r="BO97">
            <v>73.8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 t="str">
            <v/>
          </cell>
          <cell r="BX97">
            <v>82</v>
          </cell>
        </row>
        <row r="98">
          <cell r="C98">
            <v>11550078</v>
          </cell>
          <cell r="D98">
            <v>3</v>
          </cell>
          <cell r="E98">
            <v>1</v>
          </cell>
          <cell r="F98" t="str">
            <v>ABARCA GONZALEZ VIVIANA</v>
          </cell>
          <cell r="G98" t="str">
            <v>LEY 18.834</v>
          </cell>
          <cell r="H98" t="str">
            <v>TITULARES</v>
          </cell>
          <cell r="I98" t="str">
            <v>PROFESIONALES</v>
          </cell>
          <cell r="J98">
            <v>44</v>
          </cell>
          <cell r="K98">
            <v>15</v>
          </cell>
          <cell r="L98" t="str">
            <v>ASISTENTE SOCIAL</v>
          </cell>
          <cell r="M98">
            <v>11</v>
          </cell>
          <cell r="N98">
            <v>2</v>
          </cell>
          <cell r="O98">
            <v>11</v>
          </cell>
          <cell r="P98">
            <v>0</v>
          </cell>
          <cell r="Q98">
            <v>0</v>
          </cell>
          <cell r="R98">
            <v>0</v>
          </cell>
          <cell r="S98">
            <v>3</v>
          </cell>
          <cell r="T98">
            <v>0</v>
          </cell>
          <cell r="U98">
            <v>20</v>
          </cell>
          <cell r="V98">
            <v>518</v>
          </cell>
          <cell r="W98">
            <v>2016</v>
          </cell>
          <cell r="X98">
            <v>70</v>
          </cell>
          <cell r="Y98">
            <v>2015</v>
          </cell>
          <cell r="Z98">
            <v>70</v>
          </cell>
          <cell r="AA98">
            <v>2014</v>
          </cell>
          <cell r="AB98">
            <v>70</v>
          </cell>
          <cell r="AC98">
            <v>43552</v>
          </cell>
          <cell r="AD98" t="str">
            <v/>
          </cell>
          <cell r="AF98" t="str">
            <v/>
          </cell>
          <cell r="AM98">
            <v>43570</v>
          </cell>
          <cell r="AN98" t="str">
            <v>Sin Observaciones</v>
          </cell>
          <cell r="AO98">
            <v>11</v>
          </cell>
          <cell r="AP98">
            <v>60</v>
          </cell>
          <cell r="AQ98">
            <v>30</v>
          </cell>
          <cell r="AR98">
            <v>0</v>
          </cell>
          <cell r="AS98">
            <v>0</v>
          </cell>
          <cell r="AT98">
            <v>0</v>
          </cell>
          <cell r="AU98">
            <v>3</v>
          </cell>
          <cell r="AV98">
            <v>20</v>
          </cell>
          <cell r="AW98">
            <v>4</v>
          </cell>
          <cell r="AX98">
            <v>34</v>
          </cell>
          <cell r="AY98">
            <v>13.6</v>
          </cell>
          <cell r="AZ98">
            <v>518</v>
          </cell>
          <cell r="BA98">
            <v>100</v>
          </cell>
          <cell r="BB98">
            <v>30</v>
          </cell>
          <cell r="BC98">
            <v>70</v>
          </cell>
          <cell r="BD98">
            <v>70</v>
          </cell>
          <cell r="BE98">
            <v>70</v>
          </cell>
          <cell r="BF98">
            <v>70</v>
          </cell>
          <cell r="BG98">
            <v>100</v>
          </cell>
          <cell r="BH98">
            <v>30</v>
          </cell>
          <cell r="BI98">
            <v>73.599999999999994</v>
          </cell>
          <cell r="BJ98" t="str">
            <v/>
          </cell>
          <cell r="BK98" t="str">
            <v/>
          </cell>
          <cell r="BL98">
            <v>13.6</v>
          </cell>
          <cell r="BM98">
            <v>30</v>
          </cell>
          <cell r="BN98">
            <v>30</v>
          </cell>
          <cell r="BO98">
            <v>73.599999999999994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 t="str">
            <v/>
          </cell>
          <cell r="BX98">
            <v>83</v>
          </cell>
        </row>
        <row r="99">
          <cell r="C99">
            <v>10783344</v>
          </cell>
          <cell r="D99">
            <v>7</v>
          </cell>
          <cell r="E99">
            <v>1</v>
          </cell>
          <cell r="F99" t="str">
            <v>RIVERA FARIAS ANA MARIA</v>
          </cell>
          <cell r="G99" t="str">
            <v>LEY 18.834</v>
          </cell>
          <cell r="H99" t="str">
            <v>TITULARES</v>
          </cell>
          <cell r="I99" t="str">
            <v>PROFESIONALES</v>
          </cell>
          <cell r="J99">
            <v>44</v>
          </cell>
          <cell r="K99">
            <v>15</v>
          </cell>
          <cell r="L99" t="str">
            <v>ENFERMERA UNIVERSITARIA</v>
          </cell>
          <cell r="M99">
            <v>12</v>
          </cell>
          <cell r="N99">
            <v>2</v>
          </cell>
          <cell r="O99">
            <v>8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234</v>
          </cell>
          <cell r="W99">
            <v>2016</v>
          </cell>
          <cell r="X99">
            <v>70</v>
          </cell>
          <cell r="Y99">
            <v>2015</v>
          </cell>
          <cell r="Z99">
            <v>70</v>
          </cell>
          <cell r="AA99">
            <v>2014</v>
          </cell>
          <cell r="AB99">
            <v>70</v>
          </cell>
          <cell r="AC99">
            <v>43546</v>
          </cell>
          <cell r="AD99" t="str">
            <v/>
          </cell>
          <cell r="AF99" t="str">
            <v/>
          </cell>
          <cell r="AM99">
            <v>43570</v>
          </cell>
          <cell r="AN99" t="str">
            <v>Sin Observaciones</v>
          </cell>
          <cell r="AO99">
            <v>12</v>
          </cell>
          <cell r="AP99">
            <v>65</v>
          </cell>
          <cell r="AQ99">
            <v>32.5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32.5</v>
          </cell>
          <cell r="AY99">
            <v>13</v>
          </cell>
          <cell r="AZ99">
            <v>234</v>
          </cell>
          <cell r="BA99">
            <v>100</v>
          </cell>
          <cell r="BB99">
            <v>30</v>
          </cell>
          <cell r="BC99">
            <v>70</v>
          </cell>
          <cell r="BD99">
            <v>70</v>
          </cell>
          <cell r="BE99">
            <v>70</v>
          </cell>
          <cell r="BF99">
            <v>70</v>
          </cell>
          <cell r="BG99">
            <v>100</v>
          </cell>
          <cell r="BH99">
            <v>30</v>
          </cell>
          <cell r="BI99">
            <v>73</v>
          </cell>
          <cell r="BJ99" t="str">
            <v/>
          </cell>
          <cell r="BK99" t="str">
            <v/>
          </cell>
          <cell r="BL99">
            <v>13</v>
          </cell>
          <cell r="BM99">
            <v>30</v>
          </cell>
          <cell r="BN99">
            <v>30</v>
          </cell>
          <cell r="BO99">
            <v>73</v>
          </cell>
          <cell r="BP99" t="str">
            <v>EMPATE</v>
          </cell>
          <cell r="BQ99">
            <v>70</v>
          </cell>
          <cell r="BR99">
            <v>12</v>
          </cell>
          <cell r="BS99">
            <v>2</v>
          </cell>
          <cell r="BT99">
            <v>8</v>
          </cell>
          <cell r="BU99" t="str">
            <v/>
          </cell>
          <cell r="BX99">
            <v>84</v>
          </cell>
        </row>
        <row r="100">
          <cell r="C100">
            <v>8681731</v>
          </cell>
          <cell r="D100">
            <v>4</v>
          </cell>
          <cell r="E100">
            <v>1</v>
          </cell>
          <cell r="F100" t="str">
            <v>NEUMANN GARCIA ERNA MARIA</v>
          </cell>
          <cell r="G100" t="str">
            <v>LEY 18.834</v>
          </cell>
          <cell r="H100" t="str">
            <v>TITULARES</v>
          </cell>
          <cell r="I100" t="str">
            <v>PROFESIONALES</v>
          </cell>
          <cell r="J100">
            <v>44</v>
          </cell>
          <cell r="K100">
            <v>15</v>
          </cell>
          <cell r="L100" t="str">
            <v>PSICOLOGO</v>
          </cell>
          <cell r="M100">
            <v>11</v>
          </cell>
          <cell r="N100">
            <v>10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123</v>
          </cell>
          <cell r="W100">
            <v>2016</v>
          </cell>
          <cell r="X100">
            <v>70</v>
          </cell>
          <cell r="Y100">
            <v>2015</v>
          </cell>
          <cell r="Z100">
            <v>70</v>
          </cell>
          <cell r="AA100">
            <v>2014</v>
          </cell>
          <cell r="AB100">
            <v>70</v>
          </cell>
          <cell r="AC100">
            <v>43553</v>
          </cell>
          <cell r="AD100" t="str">
            <v/>
          </cell>
          <cell r="AF100" t="str">
            <v/>
          </cell>
          <cell r="AM100">
            <v>43570</v>
          </cell>
          <cell r="AN100" t="str">
            <v>Sin Observaciones</v>
          </cell>
          <cell r="AO100">
            <v>12</v>
          </cell>
          <cell r="AP100">
            <v>65</v>
          </cell>
          <cell r="AQ100">
            <v>32.5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32.5</v>
          </cell>
          <cell r="AY100">
            <v>13</v>
          </cell>
          <cell r="AZ100">
            <v>123</v>
          </cell>
          <cell r="BA100">
            <v>100</v>
          </cell>
          <cell r="BB100">
            <v>30</v>
          </cell>
          <cell r="BC100">
            <v>70</v>
          </cell>
          <cell r="BD100">
            <v>70</v>
          </cell>
          <cell r="BE100">
            <v>70</v>
          </cell>
          <cell r="BF100">
            <v>70</v>
          </cell>
          <cell r="BG100">
            <v>100</v>
          </cell>
          <cell r="BH100">
            <v>30</v>
          </cell>
          <cell r="BI100">
            <v>73</v>
          </cell>
          <cell r="BJ100" t="str">
            <v/>
          </cell>
          <cell r="BK100" t="str">
            <v/>
          </cell>
          <cell r="BL100">
            <v>13</v>
          </cell>
          <cell r="BM100">
            <v>30</v>
          </cell>
          <cell r="BN100">
            <v>30</v>
          </cell>
          <cell r="BO100">
            <v>73</v>
          </cell>
          <cell r="BP100" t="str">
            <v>EMPATE</v>
          </cell>
          <cell r="BQ100">
            <v>70</v>
          </cell>
          <cell r="BR100">
            <v>11</v>
          </cell>
          <cell r="BS100">
            <v>10</v>
          </cell>
          <cell r="BT100">
            <v>0</v>
          </cell>
          <cell r="BU100" t="str">
            <v/>
          </cell>
          <cell r="BX100">
            <v>85</v>
          </cell>
        </row>
        <row r="101">
          <cell r="C101">
            <v>10192040</v>
          </cell>
          <cell r="D101">
            <v>2</v>
          </cell>
          <cell r="E101">
            <v>1</v>
          </cell>
          <cell r="F101" t="str">
            <v>ROJAS ESCOBAR MARIA ALEJANDRA</v>
          </cell>
          <cell r="G101" t="str">
            <v>LEY 18.834</v>
          </cell>
          <cell r="H101" t="str">
            <v>TITULARES</v>
          </cell>
          <cell r="I101" t="str">
            <v>PROFESIONALES</v>
          </cell>
          <cell r="J101">
            <v>44</v>
          </cell>
          <cell r="K101">
            <v>15</v>
          </cell>
          <cell r="L101" t="str">
            <v>PSICOLOGO</v>
          </cell>
          <cell r="M101">
            <v>10</v>
          </cell>
          <cell r="N101">
            <v>6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4</v>
          </cell>
          <cell r="T101">
            <v>0</v>
          </cell>
          <cell r="U101">
            <v>0</v>
          </cell>
          <cell r="V101">
            <v>230</v>
          </cell>
          <cell r="W101">
            <v>2016</v>
          </cell>
          <cell r="X101">
            <v>70</v>
          </cell>
          <cell r="Y101">
            <v>2015</v>
          </cell>
          <cell r="Z101">
            <v>70</v>
          </cell>
          <cell r="AA101">
            <v>2014</v>
          </cell>
          <cell r="AB101">
            <v>70</v>
          </cell>
          <cell r="AC101">
            <v>43546</v>
          </cell>
          <cell r="AD101" t="str">
            <v/>
          </cell>
          <cell r="AF101" t="str">
            <v/>
          </cell>
          <cell r="AM101">
            <v>43570</v>
          </cell>
          <cell r="AN101" t="str">
            <v>Sin Observaciones</v>
          </cell>
          <cell r="AO101">
            <v>10</v>
          </cell>
          <cell r="AP101">
            <v>55</v>
          </cell>
          <cell r="AQ101">
            <v>27.5</v>
          </cell>
          <cell r="AR101">
            <v>0</v>
          </cell>
          <cell r="AS101">
            <v>0</v>
          </cell>
          <cell r="AT101">
            <v>0</v>
          </cell>
          <cell r="AU101">
            <v>4</v>
          </cell>
          <cell r="AV101">
            <v>25</v>
          </cell>
          <cell r="AW101">
            <v>5</v>
          </cell>
          <cell r="AX101">
            <v>32.5</v>
          </cell>
          <cell r="AY101">
            <v>13</v>
          </cell>
          <cell r="AZ101">
            <v>230</v>
          </cell>
          <cell r="BA101">
            <v>100</v>
          </cell>
          <cell r="BB101">
            <v>30</v>
          </cell>
          <cell r="BC101">
            <v>70</v>
          </cell>
          <cell r="BD101">
            <v>70</v>
          </cell>
          <cell r="BE101">
            <v>70</v>
          </cell>
          <cell r="BF101">
            <v>70</v>
          </cell>
          <cell r="BG101">
            <v>100</v>
          </cell>
          <cell r="BH101">
            <v>30</v>
          </cell>
          <cell r="BI101">
            <v>73</v>
          </cell>
          <cell r="BJ101" t="str">
            <v/>
          </cell>
          <cell r="BK101" t="str">
            <v/>
          </cell>
          <cell r="BL101">
            <v>13</v>
          </cell>
          <cell r="BM101">
            <v>30</v>
          </cell>
          <cell r="BN101">
            <v>30</v>
          </cell>
          <cell r="BO101">
            <v>73</v>
          </cell>
          <cell r="BP101" t="str">
            <v>EMPATE</v>
          </cell>
          <cell r="BQ101">
            <v>70</v>
          </cell>
          <cell r="BR101">
            <v>10</v>
          </cell>
          <cell r="BS101">
            <v>6</v>
          </cell>
          <cell r="BT101">
            <v>0</v>
          </cell>
          <cell r="BU101" t="str">
            <v/>
          </cell>
          <cell r="BX101">
            <v>86</v>
          </cell>
        </row>
        <row r="102">
          <cell r="C102">
            <v>10351752</v>
          </cell>
          <cell r="D102">
            <v>4</v>
          </cell>
          <cell r="E102">
            <v>1</v>
          </cell>
          <cell r="F102" t="str">
            <v>GIU VERGARA VIVIANA VICTORIA</v>
          </cell>
          <cell r="G102" t="str">
            <v>LEY 18.834</v>
          </cell>
          <cell r="H102" t="str">
            <v>TITULARES</v>
          </cell>
          <cell r="I102" t="str">
            <v>PROFESIONALES</v>
          </cell>
          <cell r="J102">
            <v>44</v>
          </cell>
          <cell r="K102">
            <v>15</v>
          </cell>
          <cell r="L102" t="str">
            <v>ENFERMERA UNIVERSITARIA</v>
          </cell>
          <cell r="M102">
            <v>9</v>
          </cell>
          <cell r="N102">
            <v>11</v>
          </cell>
          <cell r="O102">
            <v>28</v>
          </cell>
          <cell r="P102">
            <v>0</v>
          </cell>
          <cell r="Q102">
            <v>11</v>
          </cell>
          <cell r="R102">
            <v>13</v>
          </cell>
          <cell r="S102">
            <v>0</v>
          </cell>
          <cell r="T102">
            <v>0</v>
          </cell>
          <cell r="U102">
            <v>0</v>
          </cell>
          <cell r="V102">
            <v>440</v>
          </cell>
          <cell r="W102">
            <v>2016</v>
          </cell>
          <cell r="X102">
            <v>70</v>
          </cell>
          <cell r="Y102">
            <v>2015</v>
          </cell>
          <cell r="Z102">
            <v>70</v>
          </cell>
          <cell r="AA102">
            <v>2014</v>
          </cell>
          <cell r="AB102">
            <v>70</v>
          </cell>
          <cell r="AC102">
            <v>43551</v>
          </cell>
          <cell r="AD102" t="str">
            <v/>
          </cell>
          <cell r="AF102" t="str">
            <v/>
          </cell>
          <cell r="AM102">
            <v>43570</v>
          </cell>
          <cell r="AN102" t="str">
            <v>Sin Observaciones</v>
          </cell>
          <cell r="AO102">
            <v>10</v>
          </cell>
          <cell r="AP102">
            <v>55</v>
          </cell>
          <cell r="AQ102">
            <v>27.5</v>
          </cell>
          <cell r="AR102">
            <v>1</v>
          </cell>
          <cell r="AS102">
            <v>10</v>
          </cell>
          <cell r="AT102">
            <v>3</v>
          </cell>
          <cell r="AU102">
            <v>0</v>
          </cell>
          <cell r="AV102">
            <v>0</v>
          </cell>
          <cell r="AW102">
            <v>0</v>
          </cell>
          <cell r="AX102">
            <v>30.5</v>
          </cell>
          <cell r="AY102">
            <v>12.2</v>
          </cell>
          <cell r="AZ102">
            <v>440</v>
          </cell>
          <cell r="BA102">
            <v>100</v>
          </cell>
          <cell r="BB102">
            <v>30</v>
          </cell>
          <cell r="BC102">
            <v>70</v>
          </cell>
          <cell r="BD102">
            <v>70</v>
          </cell>
          <cell r="BE102">
            <v>70</v>
          </cell>
          <cell r="BF102">
            <v>70</v>
          </cell>
          <cell r="BG102">
            <v>100</v>
          </cell>
          <cell r="BH102">
            <v>30</v>
          </cell>
          <cell r="BI102">
            <v>72.2</v>
          </cell>
          <cell r="BJ102" t="str">
            <v/>
          </cell>
          <cell r="BK102" t="str">
            <v/>
          </cell>
          <cell r="BL102">
            <v>12.2</v>
          </cell>
          <cell r="BM102">
            <v>30</v>
          </cell>
          <cell r="BN102">
            <v>30</v>
          </cell>
          <cell r="BO102">
            <v>72.2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 t="str">
            <v/>
          </cell>
          <cell r="BX102">
            <v>87</v>
          </cell>
        </row>
        <row r="103">
          <cell r="C103">
            <v>10331437</v>
          </cell>
          <cell r="D103">
            <v>2</v>
          </cell>
          <cell r="E103">
            <v>1</v>
          </cell>
          <cell r="F103" t="str">
            <v>GONZALEZ SAAVEDRA MARIELA EVELYN</v>
          </cell>
          <cell r="G103" t="str">
            <v>LEY 18.834</v>
          </cell>
          <cell r="H103" t="str">
            <v>TITULARES</v>
          </cell>
          <cell r="I103" t="str">
            <v>PROFESIONALES</v>
          </cell>
          <cell r="J103">
            <v>44</v>
          </cell>
          <cell r="K103">
            <v>15</v>
          </cell>
          <cell r="L103" t="str">
            <v>ENFERMERA UNIVERSITARIA</v>
          </cell>
          <cell r="M103">
            <v>11</v>
          </cell>
          <cell r="N103">
            <v>5</v>
          </cell>
          <cell r="O103">
            <v>29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161</v>
          </cell>
          <cell r="W103">
            <v>2016</v>
          </cell>
          <cell r="X103">
            <v>70</v>
          </cell>
          <cell r="Y103">
            <v>2015</v>
          </cell>
          <cell r="Z103">
            <v>70</v>
          </cell>
          <cell r="AA103">
            <v>2014</v>
          </cell>
          <cell r="AB103">
            <v>69</v>
          </cell>
          <cell r="AC103">
            <v>43557</v>
          </cell>
          <cell r="AD103" t="str">
            <v/>
          </cell>
          <cell r="AF103" t="str">
            <v/>
          </cell>
          <cell r="AM103">
            <v>43570</v>
          </cell>
          <cell r="AN103" t="str">
            <v>Sin Observaciones</v>
          </cell>
          <cell r="AO103">
            <v>11</v>
          </cell>
          <cell r="AP103">
            <v>60</v>
          </cell>
          <cell r="AQ103">
            <v>30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30</v>
          </cell>
          <cell r="AY103">
            <v>12</v>
          </cell>
          <cell r="AZ103">
            <v>161</v>
          </cell>
          <cell r="BA103">
            <v>100</v>
          </cell>
          <cell r="BB103">
            <v>30</v>
          </cell>
          <cell r="BC103">
            <v>70</v>
          </cell>
          <cell r="BD103">
            <v>70</v>
          </cell>
          <cell r="BE103">
            <v>69</v>
          </cell>
          <cell r="BF103">
            <v>70</v>
          </cell>
          <cell r="BG103">
            <v>100</v>
          </cell>
          <cell r="BH103">
            <v>30</v>
          </cell>
          <cell r="BI103">
            <v>72</v>
          </cell>
          <cell r="BJ103" t="str">
            <v/>
          </cell>
          <cell r="BK103" t="str">
            <v/>
          </cell>
          <cell r="BL103">
            <v>12</v>
          </cell>
          <cell r="BM103">
            <v>30</v>
          </cell>
          <cell r="BN103">
            <v>30</v>
          </cell>
          <cell r="BO103">
            <v>72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 t="str">
            <v/>
          </cell>
          <cell r="BX103">
            <v>88</v>
          </cell>
        </row>
        <row r="104">
          <cell r="C104">
            <v>13549451</v>
          </cell>
          <cell r="D104">
            <v>8</v>
          </cell>
          <cell r="E104">
            <v>1</v>
          </cell>
          <cell r="F104" t="str">
            <v>VERSALOVICH QUINTANA VINKA KATARINA</v>
          </cell>
          <cell r="G104" t="str">
            <v>LEY 18.834</v>
          </cell>
          <cell r="H104" t="str">
            <v>TITULARES</v>
          </cell>
          <cell r="I104" t="str">
            <v>PROFESIONALES</v>
          </cell>
          <cell r="J104">
            <v>44</v>
          </cell>
          <cell r="K104">
            <v>15</v>
          </cell>
          <cell r="L104" t="str">
            <v>PSICOLOGO</v>
          </cell>
          <cell r="M104">
            <v>12</v>
          </cell>
          <cell r="N104">
            <v>6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671</v>
          </cell>
          <cell r="W104">
            <v>2016</v>
          </cell>
          <cell r="X104">
            <v>70</v>
          </cell>
          <cell r="Y104">
            <v>2012</v>
          </cell>
          <cell r="Z104">
            <v>65</v>
          </cell>
          <cell r="AA104">
            <v>2011</v>
          </cell>
          <cell r="AB104">
            <v>70</v>
          </cell>
          <cell r="AC104">
            <v>43546</v>
          </cell>
          <cell r="AD104" t="str">
            <v>SI</v>
          </cell>
          <cell r="AE104" t="str">
            <v>NO</v>
          </cell>
          <cell r="AF104" t="str">
            <v>-15-14-13</v>
          </cell>
          <cell r="AM104">
            <v>43570</v>
          </cell>
          <cell r="AN104" t="str">
            <v>Sin Observaciones</v>
          </cell>
          <cell r="AO104">
            <v>12</v>
          </cell>
          <cell r="AP104">
            <v>65</v>
          </cell>
          <cell r="AQ104">
            <v>32.5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32.5</v>
          </cell>
          <cell r="AY104">
            <v>13</v>
          </cell>
          <cell r="AZ104">
            <v>671</v>
          </cell>
          <cell r="BA104">
            <v>100</v>
          </cell>
          <cell r="BB104">
            <v>30</v>
          </cell>
          <cell r="BC104">
            <v>70</v>
          </cell>
          <cell r="BD104">
            <v>65</v>
          </cell>
          <cell r="BE104">
            <v>70</v>
          </cell>
          <cell r="BF104">
            <v>68</v>
          </cell>
          <cell r="BG104">
            <v>96</v>
          </cell>
          <cell r="BH104">
            <v>28.8</v>
          </cell>
          <cell r="BI104">
            <v>71.8</v>
          </cell>
          <cell r="BJ104" t="str">
            <v/>
          </cell>
          <cell r="BK104" t="str">
            <v/>
          </cell>
          <cell r="BL104">
            <v>13</v>
          </cell>
          <cell r="BM104">
            <v>30</v>
          </cell>
          <cell r="BN104">
            <v>28.8</v>
          </cell>
          <cell r="BO104">
            <v>71.8</v>
          </cell>
          <cell r="BP104" t="str">
            <v/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 t="str">
            <v/>
          </cell>
          <cell r="BX104">
            <v>89</v>
          </cell>
        </row>
        <row r="105">
          <cell r="C105">
            <v>14480487</v>
          </cell>
          <cell r="D105">
            <v>2</v>
          </cell>
          <cell r="E105">
            <v>1</v>
          </cell>
          <cell r="F105" t="str">
            <v>ESTEBAN BOCARDO JESSICA KARINA</v>
          </cell>
          <cell r="G105" t="str">
            <v>LEY 18.834</v>
          </cell>
          <cell r="H105" t="str">
            <v>TITULARES</v>
          </cell>
          <cell r="I105" t="str">
            <v>PROFESIONALES</v>
          </cell>
          <cell r="J105">
            <v>44</v>
          </cell>
          <cell r="K105">
            <v>15</v>
          </cell>
          <cell r="L105" t="str">
            <v>EDUCADORA DE PARVULOS</v>
          </cell>
          <cell r="M105">
            <v>10</v>
          </cell>
          <cell r="N105">
            <v>2</v>
          </cell>
          <cell r="O105">
            <v>8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144</v>
          </cell>
          <cell r="W105">
            <v>2016</v>
          </cell>
          <cell r="X105">
            <v>70</v>
          </cell>
          <cell r="Y105">
            <v>2015</v>
          </cell>
          <cell r="Z105">
            <v>70</v>
          </cell>
          <cell r="AA105">
            <v>2014</v>
          </cell>
          <cell r="AB105">
            <v>70</v>
          </cell>
          <cell r="AC105">
            <v>43546</v>
          </cell>
          <cell r="AD105" t="str">
            <v/>
          </cell>
          <cell r="AF105" t="str">
            <v/>
          </cell>
          <cell r="AM105">
            <v>43570</v>
          </cell>
          <cell r="AN105" t="str">
            <v>Sin Observaciones</v>
          </cell>
          <cell r="AO105">
            <v>10</v>
          </cell>
          <cell r="AP105">
            <v>55</v>
          </cell>
          <cell r="AQ105">
            <v>27.5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27.5</v>
          </cell>
          <cell r="AY105">
            <v>11</v>
          </cell>
          <cell r="AZ105">
            <v>144</v>
          </cell>
          <cell r="BA105">
            <v>100</v>
          </cell>
          <cell r="BB105">
            <v>30</v>
          </cell>
          <cell r="BC105">
            <v>70</v>
          </cell>
          <cell r="BD105">
            <v>70</v>
          </cell>
          <cell r="BE105">
            <v>70</v>
          </cell>
          <cell r="BF105">
            <v>70</v>
          </cell>
          <cell r="BG105">
            <v>100</v>
          </cell>
          <cell r="BH105">
            <v>30</v>
          </cell>
          <cell r="BI105">
            <v>71</v>
          </cell>
          <cell r="BJ105" t="str">
            <v/>
          </cell>
          <cell r="BK105" t="str">
            <v/>
          </cell>
          <cell r="BL105">
            <v>11</v>
          </cell>
          <cell r="BM105">
            <v>30</v>
          </cell>
          <cell r="BN105">
            <v>30</v>
          </cell>
          <cell r="BO105">
            <v>71</v>
          </cell>
          <cell r="BP105" t="str">
            <v>EMPATE</v>
          </cell>
          <cell r="BQ105">
            <v>70</v>
          </cell>
          <cell r="BR105">
            <v>10</v>
          </cell>
          <cell r="BS105">
            <v>2</v>
          </cell>
          <cell r="BT105">
            <v>8</v>
          </cell>
          <cell r="BU105" t="str">
            <v/>
          </cell>
          <cell r="BX105">
            <v>90</v>
          </cell>
        </row>
        <row r="106">
          <cell r="C106">
            <v>11813124</v>
          </cell>
          <cell r="D106" t="str">
            <v>K</v>
          </cell>
          <cell r="E106">
            <v>1</v>
          </cell>
          <cell r="F106" t="str">
            <v>FERNANDEZ GAETE IVAN MARCOS</v>
          </cell>
          <cell r="G106" t="str">
            <v>LEY 18.834</v>
          </cell>
          <cell r="H106" t="str">
            <v>TITULARES</v>
          </cell>
          <cell r="I106" t="str">
            <v>PROFESIONALES</v>
          </cell>
          <cell r="J106">
            <v>44</v>
          </cell>
          <cell r="K106">
            <v>15</v>
          </cell>
          <cell r="L106" t="str">
            <v>INGENIERO EN INFORMATICA</v>
          </cell>
          <cell r="M106">
            <v>9</v>
          </cell>
          <cell r="N106">
            <v>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468</v>
          </cell>
          <cell r="W106">
            <v>2016</v>
          </cell>
          <cell r="X106">
            <v>70</v>
          </cell>
          <cell r="Y106">
            <v>2015</v>
          </cell>
          <cell r="Z106">
            <v>70</v>
          </cell>
          <cell r="AA106">
            <v>2014</v>
          </cell>
          <cell r="AB106">
            <v>70</v>
          </cell>
          <cell r="AC106">
            <v>43545</v>
          </cell>
          <cell r="AD106" t="str">
            <v/>
          </cell>
          <cell r="AF106" t="str">
            <v/>
          </cell>
          <cell r="AM106">
            <v>43570</v>
          </cell>
          <cell r="AN106" t="str">
            <v>Sin Observaciones</v>
          </cell>
          <cell r="AO106">
            <v>10</v>
          </cell>
          <cell r="AP106">
            <v>55</v>
          </cell>
          <cell r="AQ106">
            <v>27.5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27.5</v>
          </cell>
          <cell r="AY106">
            <v>11</v>
          </cell>
          <cell r="AZ106">
            <v>468</v>
          </cell>
          <cell r="BA106">
            <v>100</v>
          </cell>
          <cell r="BB106">
            <v>30</v>
          </cell>
          <cell r="BC106">
            <v>70</v>
          </cell>
          <cell r="BD106">
            <v>70</v>
          </cell>
          <cell r="BE106">
            <v>70</v>
          </cell>
          <cell r="BF106">
            <v>70</v>
          </cell>
          <cell r="BG106">
            <v>100</v>
          </cell>
          <cell r="BH106">
            <v>30</v>
          </cell>
          <cell r="BI106">
            <v>71</v>
          </cell>
          <cell r="BJ106" t="str">
            <v/>
          </cell>
          <cell r="BK106" t="str">
            <v/>
          </cell>
          <cell r="BL106">
            <v>11</v>
          </cell>
          <cell r="BM106">
            <v>30</v>
          </cell>
          <cell r="BN106">
            <v>30</v>
          </cell>
          <cell r="BO106">
            <v>71</v>
          </cell>
          <cell r="BP106" t="str">
            <v>EMPATE</v>
          </cell>
          <cell r="BQ106">
            <v>70</v>
          </cell>
          <cell r="BR106">
            <v>9</v>
          </cell>
          <cell r="BS106">
            <v>9</v>
          </cell>
          <cell r="BT106">
            <v>0</v>
          </cell>
          <cell r="BU106" t="str">
            <v/>
          </cell>
          <cell r="BX106">
            <v>91</v>
          </cell>
        </row>
        <row r="107">
          <cell r="C107">
            <v>13010562</v>
          </cell>
          <cell r="D107">
            <v>9</v>
          </cell>
          <cell r="E107">
            <v>1</v>
          </cell>
          <cell r="F107" t="str">
            <v>GUERRERO SANTIS PATRICIO IVAN</v>
          </cell>
          <cell r="G107" t="str">
            <v>LEY 18.834</v>
          </cell>
          <cell r="H107" t="str">
            <v>TITULARES</v>
          </cell>
          <cell r="I107" t="str">
            <v>PROFESIONALES</v>
          </cell>
          <cell r="J107">
            <v>44</v>
          </cell>
          <cell r="K107">
            <v>15</v>
          </cell>
          <cell r="L107" t="str">
            <v xml:space="preserve"> ENFERMERO</v>
          </cell>
          <cell r="M107">
            <v>9</v>
          </cell>
          <cell r="N107">
            <v>8</v>
          </cell>
          <cell r="O107">
            <v>29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123</v>
          </cell>
          <cell r="W107">
            <v>2016</v>
          </cell>
          <cell r="X107">
            <v>70</v>
          </cell>
          <cell r="Y107">
            <v>2015</v>
          </cell>
          <cell r="Z107">
            <v>70</v>
          </cell>
          <cell r="AA107">
            <v>2014</v>
          </cell>
          <cell r="AB107">
            <v>70</v>
          </cell>
          <cell r="AC107">
            <v>43550</v>
          </cell>
          <cell r="AD107" t="str">
            <v/>
          </cell>
          <cell r="AF107" t="str">
            <v/>
          </cell>
          <cell r="AM107">
            <v>43570</v>
          </cell>
          <cell r="AN107" t="str">
            <v>Sin Observaciones</v>
          </cell>
          <cell r="AO107">
            <v>10</v>
          </cell>
          <cell r="AP107">
            <v>55</v>
          </cell>
          <cell r="AQ107">
            <v>27.5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27.5</v>
          </cell>
          <cell r="AY107">
            <v>11</v>
          </cell>
          <cell r="AZ107">
            <v>123</v>
          </cell>
          <cell r="BA107">
            <v>100</v>
          </cell>
          <cell r="BB107">
            <v>30</v>
          </cell>
          <cell r="BC107">
            <v>70</v>
          </cell>
          <cell r="BD107">
            <v>70</v>
          </cell>
          <cell r="BE107">
            <v>70</v>
          </cell>
          <cell r="BF107">
            <v>70</v>
          </cell>
          <cell r="BG107">
            <v>100</v>
          </cell>
          <cell r="BH107">
            <v>30</v>
          </cell>
          <cell r="BI107">
            <v>71</v>
          </cell>
          <cell r="BJ107" t="str">
            <v/>
          </cell>
          <cell r="BK107" t="str">
            <v/>
          </cell>
          <cell r="BL107">
            <v>11</v>
          </cell>
          <cell r="BM107">
            <v>30</v>
          </cell>
          <cell r="BN107">
            <v>30</v>
          </cell>
          <cell r="BO107">
            <v>71</v>
          </cell>
          <cell r="BP107" t="str">
            <v>EMPATE</v>
          </cell>
          <cell r="BQ107">
            <v>70</v>
          </cell>
          <cell r="BR107">
            <v>9</v>
          </cell>
          <cell r="BS107">
            <v>8</v>
          </cell>
          <cell r="BT107">
            <v>29</v>
          </cell>
          <cell r="BU107" t="str">
            <v/>
          </cell>
          <cell r="BX107">
            <v>92</v>
          </cell>
        </row>
        <row r="108">
          <cell r="C108">
            <v>15694717</v>
          </cell>
          <cell r="D108">
            <v>2</v>
          </cell>
          <cell r="E108">
            <v>1</v>
          </cell>
          <cell r="F108" t="str">
            <v>VIGIL ROJAS SEBASTIAN ANTONIO</v>
          </cell>
          <cell r="G108" t="str">
            <v>LEY 18.834</v>
          </cell>
          <cell r="H108" t="str">
            <v>TITULARES</v>
          </cell>
          <cell r="I108" t="str">
            <v>PROFESIONALES</v>
          </cell>
          <cell r="J108">
            <v>44</v>
          </cell>
          <cell r="K108">
            <v>15</v>
          </cell>
          <cell r="L108" t="str">
            <v>ENFERMERA UNIVERSITARIA</v>
          </cell>
          <cell r="M108">
            <v>9</v>
          </cell>
          <cell r="N108">
            <v>8</v>
          </cell>
          <cell r="O108">
            <v>3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146</v>
          </cell>
          <cell r="W108">
            <v>2016</v>
          </cell>
          <cell r="X108">
            <v>70</v>
          </cell>
          <cell r="Y108">
            <v>2015</v>
          </cell>
          <cell r="Z108">
            <v>70</v>
          </cell>
          <cell r="AA108">
            <v>2014</v>
          </cell>
          <cell r="AB108">
            <v>70</v>
          </cell>
          <cell r="AC108">
            <v>43551</v>
          </cell>
          <cell r="AD108" t="str">
            <v/>
          </cell>
          <cell r="AF108" t="str">
            <v/>
          </cell>
          <cell r="AM108">
            <v>43570</v>
          </cell>
          <cell r="AN108" t="str">
            <v>Sin Observaciones</v>
          </cell>
          <cell r="AO108">
            <v>10</v>
          </cell>
          <cell r="AP108">
            <v>55</v>
          </cell>
          <cell r="AQ108">
            <v>27.5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27.5</v>
          </cell>
          <cell r="AY108">
            <v>11</v>
          </cell>
          <cell r="AZ108">
            <v>146</v>
          </cell>
          <cell r="BA108">
            <v>100</v>
          </cell>
          <cell r="BB108">
            <v>30</v>
          </cell>
          <cell r="BC108">
            <v>70</v>
          </cell>
          <cell r="BD108">
            <v>70</v>
          </cell>
          <cell r="BE108">
            <v>70</v>
          </cell>
          <cell r="BF108">
            <v>70</v>
          </cell>
          <cell r="BG108">
            <v>100</v>
          </cell>
          <cell r="BH108">
            <v>30</v>
          </cell>
          <cell r="BI108">
            <v>71</v>
          </cell>
          <cell r="BJ108" t="str">
            <v/>
          </cell>
          <cell r="BK108" t="str">
            <v/>
          </cell>
          <cell r="BL108">
            <v>11</v>
          </cell>
          <cell r="BM108">
            <v>30</v>
          </cell>
          <cell r="BN108">
            <v>30</v>
          </cell>
          <cell r="BO108">
            <v>71</v>
          </cell>
          <cell r="BP108" t="str">
            <v>EMPATE</v>
          </cell>
          <cell r="BQ108">
            <v>70</v>
          </cell>
          <cell r="BR108">
            <v>9</v>
          </cell>
          <cell r="BS108">
            <v>8</v>
          </cell>
          <cell r="BT108">
            <v>3</v>
          </cell>
          <cell r="BU108" t="str">
            <v/>
          </cell>
          <cell r="BX108">
            <v>93</v>
          </cell>
        </row>
        <row r="109">
          <cell r="C109">
            <v>13414089</v>
          </cell>
          <cell r="D109">
            <v>5</v>
          </cell>
          <cell r="E109">
            <v>1</v>
          </cell>
          <cell r="F109" t="str">
            <v>ROJAS CORTES LESLIE MARIANNE</v>
          </cell>
          <cell r="G109" t="str">
            <v>LEY 18.834</v>
          </cell>
          <cell r="H109" t="str">
            <v>TITULARES</v>
          </cell>
          <cell r="I109" t="str">
            <v>PROFESIONALES</v>
          </cell>
          <cell r="J109">
            <v>44</v>
          </cell>
          <cell r="K109">
            <v>15</v>
          </cell>
          <cell r="L109" t="str">
            <v>ENFERMERA UNIVERSITARIA</v>
          </cell>
          <cell r="M109">
            <v>11</v>
          </cell>
          <cell r="N109">
            <v>0</v>
          </cell>
          <cell r="O109">
            <v>29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258</v>
          </cell>
          <cell r="W109">
            <v>2016</v>
          </cell>
          <cell r="X109">
            <v>70</v>
          </cell>
          <cell r="Y109">
            <v>2015</v>
          </cell>
          <cell r="Z109">
            <v>67</v>
          </cell>
          <cell r="AA109">
            <v>2014</v>
          </cell>
          <cell r="AB109">
            <v>66</v>
          </cell>
          <cell r="AC109">
            <v>43549</v>
          </cell>
          <cell r="AD109" t="str">
            <v/>
          </cell>
          <cell r="AF109" t="str">
            <v/>
          </cell>
          <cell r="AM109">
            <v>43570</v>
          </cell>
          <cell r="AN109" t="str">
            <v>Sin Observaciones</v>
          </cell>
          <cell r="AO109">
            <v>11</v>
          </cell>
          <cell r="AP109">
            <v>60</v>
          </cell>
          <cell r="AQ109">
            <v>30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30</v>
          </cell>
          <cell r="AY109">
            <v>12</v>
          </cell>
          <cell r="AZ109">
            <v>258</v>
          </cell>
          <cell r="BA109">
            <v>100</v>
          </cell>
          <cell r="BB109">
            <v>30</v>
          </cell>
          <cell r="BC109">
            <v>70</v>
          </cell>
          <cell r="BD109">
            <v>67</v>
          </cell>
          <cell r="BE109">
            <v>66</v>
          </cell>
          <cell r="BF109">
            <v>68</v>
          </cell>
          <cell r="BG109">
            <v>96</v>
          </cell>
          <cell r="BH109">
            <v>28.8</v>
          </cell>
          <cell r="BI109">
            <v>70.8</v>
          </cell>
          <cell r="BJ109" t="str">
            <v/>
          </cell>
          <cell r="BK109" t="str">
            <v/>
          </cell>
          <cell r="BL109">
            <v>12</v>
          </cell>
          <cell r="BM109">
            <v>30</v>
          </cell>
          <cell r="BN109">
            <v>28.8</v>
          </cell>
          <cell r="BO109">
            <v>70.8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X109">
            <v>94</v>
          </cell>
        </row>
        <row r="110">
          <cell r="C110">
            <v>13862859</v>
          </cell>
          <cell r="D110">
            <v>0</v>
          </cell>
          <cell r="E110">
            <v>1</v>
          </cell>
          <cell r="F110" t="str">
            <v>MEZA MOLINA SELVA DEL CARMEN</v>
          </cell>
          <cell r="G110" t="str">
            <v>LEY 18.834</v>
          </cell>
          <cell r="H110" t="str">
            <v>TITULARES</v>
          </cell>
          <cell r="I110" t="str">
            <v>PROFESIONALES</v>
          </cell>
          <cell r="J110">
            <v>44</v>
          </cell>
          <cell r="K110">
            <v>15</v>
          </cell>
          <cell r="L110" t="str">
            <v>PSICOLOGO</v>
          </cell>
          <cell r="M110">
            <v>9</v>
          </cell>
          <cell r="N110">
            <v>5</v>
          </cell>
          <cell r="O110">
            <v>15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1506</v>
          </cell>
          <cell r="W110">
            <v>2016</v>
          </cell>
          <cell r="X110">
            <v>70</v>
          </cell>
          <cell r="Y110">
            <v>2015</v>
          </cell>
          <cell r="Z110">
            <v>70</v>
          </cell>
          <cell r="AA110">
            <v>2014</v>
          </cell>
          <cell r="AB110">
            <v>70</v>
          </cell>
          <cell r="AC110">
            <v>43552</v>
          </cell>
          <cell r="AD110" t="str">
            <v/>
          </cell>
          <cell r="AF110" t="str">
            <v/>
          </cell>
          <cell r="AM110">
            <v>43570</v>
          </cell>
          <cell r="AN110" t="str">
            <v>Sin Observaciones</v>
          </cell>
          <cell r="AO110">
            <v>9</v>
          </cell>
          <cell r="AP110">
            <v>50</v>
          </cell>
          <cell r="AQ110">
            <v>25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25</v>
          </cell>
          <cell r="AY110">
            <v>10</v>
          </cell>
          <cell r="AZ110">
            <v>1506</v>
          </cell>
          <cell r="BA110">
            <v>100</v>
          </cell>
          <cell r="BB110">
            <v>30</v>
          </cell>
          <cell r="BC110">
            <v>70</v>
          </cell>
          <cell r="BD110">
            <v>70</v>
          </cell>
          <cell r="BE110">
            <v>70</v>
          </cell>
          <cell r="BF110">
            <v>70</v>
          </cell>
          <cell r="BG110">
            <v>100</v>
          </cell>
          <cell r="BH110">
            <v>30</v>
          </cell>
          <cell r="BI110">
            <v>70</v>
          </cell>
          <cell r="BJ110" t="str">
            <v/>
          </cell>
          <cell r="BK110" t="str">
            <v/>
          </cell>
          <cell r="BL110">
            <v>10</v>
          </cell>
          <cell r="BM110">
            <v>30</v>
          </cell>
          <cell r="BN110">
            <v>30</v>
          </cell>
          <cell r="BO110">
            <v>70</v>
          </cell>
          <cell r="BP110" t="str">
            <v>EMPATE</v>
          </cell>
          <cell r="BQ110">
            <v>70</v>
          </cell>
          <cell r="BR110">
            <v>9</v>
          </cell>
          <cell r="BS110">
            <v>5</v>
          </cell>
          <cell r="BT110">
            <v>15</v>
          </cell>
          <cell r="BU110" t="str">
            <v/>
          </cell>
          <cell r="BX110">
            <v>95</v>
          </cell>
        </row>
        <row r="111">
          <cell r="C111">
            <v>9061548</v>
          </cell>
          <cell r="D111">
            <v>3</v>
          </cell>
          <cell r="E111">
            <v>1</v>
          </cell>
          <cell r="F111" t="str">
            <v>BECERRA GAZZO OSCAR ALBERTO</v>
          </cell>
          <cell r="G111" t="str">
            <v>LEY 18.834</v>
          </cell>
          <cell r="H111" t="str">
            <v>TITULARES</v>
          </cell>
          <cell r="I111" t="str">
            <v>PROFESIONALES</v>
          </cell>
          <cell r="J111">
            <v>44</v>
          </cell>
          <cell r="K111">
            <v>15</v>
          </cell>
          <cell r="L111" t="str">
            <v>PSICOLOGO</v>
          </cell>
          <cell r="M111">
            <v>8</v>
          </cell>
          <cell r="N111">
            <v>10</v>
          </cell>
          <cell r="O111">
            <v>19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270</v>
          </cell>
          <cell r="W111">
            <v>2016</v>
          </cell>
          <cell r="X111">
            <v>70</v>
          </cell>
          <cell r="Y111">
            <v>2015</v>
          </cell>
          <cell r="Z111">
            <v>70</v>
          </cell>
          <cell r="AA111">
            <v>2014</v>
          </cell>
          <cell r="AB111">
            <v>70</v>
          </cell>
          <cell r="AC111">
            <v>43553</v>
          </cell>
          <cell r="AD111" t="str">
            <v/>
          </cell>
          <cell r="AF111" t="str">
            <v/>
          </cell>
          <cell r="AM111">
            <v>43570</v>
          </cell>
          <cell r="AN111" t="str">
            <v>Sin Observaciones</v>
          </cell>
          <cell r="AO111">
            <v>9</v>
          </cell>
          <cell r="AP111">
            <v>50</v>
          </cell>
          <cell r="AQ111">
            <v>25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25</v>
          </cell>
          <cell r="AY111">
            <v>10</v>
          </cell>
          <cell r="AZ111">
            <v>270</v>
          </cell>
          <cell r="BA111">
            <v>100</v>
          </cell>
          <cell r="BB111">
            <v>30</v>
          </cell>
          <cell r="BC111">
            <v>70</v>
          </cell>
          <cell r="BD111">
            <v>70</v>
          </cell>
          <cell r="BE111">
            <v>70</v>
          </cell>
          <cell r="BF111">
            <v>70</v>
          </cell>
          <cell r="BG111">
            <v>100</v>
          </cell>
          <cell r="BH111">
            <v>30</v>
          </cell>
          <cell r="BI111">
            <v>70</v>
          </cell>
          <cell r="BJ111" t="str">
            <v/>
          </cell>
          <cell r="BK111" t="str">
            <v/>
          </cell>
          <cell r="BL111">
            <v>10</v>
          </cell>
          <cell r="BM111">
            <v>30</v>
          </cell>
          <cell r="BN111">
            <v>30</v>
          </cell>
          <cell r="BO111">
            <v>70</v>
          </cell>
          <cell r="BP111" t="str">
            <v>EMPATE</v>
          </cell>
          <cell r="BQ111">
            <v>70</v>
          </cell>
          <cell r="BR111">
            <v>8</v>
          </cell>
          <cell r="BS111">
            <v>10</v>
          </cell>
          <cell r="BT111">
            <v>19</v>
          </cell>
          <cell r="BU111" t="str">
            <v/>
          </cell>
          <cell r="BX111">
            <v>96</v>
          </cell>
        </row>
        <row r="112">
          <cell r="C112">
            <v>15693931</v>
          </cell>
          <cell r="D112">
            <v>5</v>
          </cell>
          <cell r="E112">
            <v>1</v>
          </cell>
          <cell r="F112" t="str">
            <v>MAZUELOS BUSTOS CARLA MACARENA</v>
          </cell>
          <cell r="G112" t="str">
            <v>LEY 18.834</v>
          </cell>
          <cell r="H112" t="str">
            <v>TITULARES</v>
          </cell>
          <cell r="I112" t="str">
            <v>PROFESIONALES</v>
          </cell>
          <cell r="J112">
            <v>44</v>
          </cell>
          <cell r="K112">
            <v>15</v>
          </cell>
          <cell r="L112" t="str">
            <v>NUTRICIONISTA</v>
          </cell>
          <cell r="M112">
            <v>8</v>
          </cell>
          <cell r="N112">
            <v>10</v>
          </cell>
          <cell r="O112">
            <v>16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570</v>
          </cell>
          <cell r="W112">
            <v>2016</v>
          </cell>
          <cell r="X112">
            <v>70</v>
          </cell>
          <cell r="Y112">
            <v>2015</v>
          </cell>
          <cell r="Z112">
            <v>70</v>
          </cell>
          <cell r="AA112">
            <v>2014</v>
          </cell>
          <cell r="AB112">
            <v>70</v>
          </cell>
          <cell r="AC112">
            <v>43550</v>
          </cell>
          <cell r="AD112" t="str">
            <v/>
          </cell>
          <cell r="AF112" t="str">
            <v/>
          </cell>
          <cell r="AM112">
            <v>43570</v>
          </cell>
          <cell r="AN112" t="str">
            <v>Sin Observaciones</v>
          </cell>
          <cell r="AO112">
            <v>9</v>
          </cell>
          <cell r="AP112">
            <v>50</v>
          </cell>
          <cell r="AQ112">
            <v>25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25</v>
          </cell>
          <cell r="AY112">
            <v>10</v>
          </cell>
          <cell r="AZ112">
            <v>570</v>
          </cell>
          <cell r="BA112">
            <v>100</v>
          </cell>
          <cell r="BB112">
            <v>30</v>
          </cell>
          <cell r="BC112">
            <v>70</v>
          </cell>
          <cell r="BD112">
            <v>70</v>
          </cell>
          <cell r="BE112">
            <v>70</v>
          </cell>
          <cell r="BF112">
            <v>70</v>
          </cell>
          <cell r="BG112">
            <v>100</v>
          </cell>
          <cell r="BH112">
            <v>30</v>
          </cell>
          <cell r="BI112">
            <v>70</v>
          </cell>
          <cell r="BJ112" t="str">
            <v/>
          </cell>
          <cell r="BK112" t="str">
            <v/>
          </cell>
          <cell r="BL112">
            <v>10</v>
          </cell>
          <cell r="BM112">
            <v>30</v>
          </cell>
          <cell r="BN112">
            <v>30</v>
          </cell>
          <cell r="BO112">
            <v>70</v>
          </cell>
          <cell r="BP112" t="str">
            <v>EMPATE</v>
          </cell>
          <cell r="BQ112">
            <v>70</v>
          </cell>
          <cell r="BR112">
            <v>8</v>
          </cell>
          <cell r="BS112">
            <v>10</v>
          </cell>
          <cell r="BT112">
            <v>16</v>
          </cell>
          <cell r="BU112" t="str">
            <v/>
          </cell>
          <cell r="BX112">
            <v>97</v>
          </cell>
        </row>
        <row r="113">
          <cell r="C113">
            <v>15679750</v>
          </cell>
          <cell r="D113">
            <v>2</v>
          </cell>
          <cell r="E113">
            <v>1</v>
          </cell>
          <cell r="F113" t="str">
            <v>ORTIZ RIVERA GABRIEL ENRIQUE</v>
          </cell>
          <cell r="G113" t="str">
            <v>LEY 18.834</v>
          </cell>
          <cell r="H113" t="str">
            <v>TITULARES</v>
          </cell>
          <cell r="I113" t="str">
            <v>PROFESIONALES</v>
          </cell>
          <cell r="J113">
            <v>44</v>
          </cell>
          <cell r="K113">
            <v>15</v>
          </cell>
          <cell r="L113" t="str">
            <v>TECNOLOGO MEDICO</v>
          </cell>
          <cell r="M113">
            <v>8</v>
          </cell>
          <cell r="N113">
            <v>8</v>
          </cell>
          <cell r="O113">
            <v>21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601</v>
          </cell>
          <cell r="W113">
            <v>2016</v>
          </cell>
          <cell r="X113">
            <v>70</v>
          </cell>
          <cell r="Y113">
            <v>2015</v>
          </cell>
          <cell r="Z113">
            <v>70</v>
          </cell>
          <cell r="AA113">
            <v>2014</v>
          </cell>
          <cell r="AB113">
            <v>70</v>
          </cell>
          <cell r="AC113">
            <v>43553</v>
          </cell>
          <cell r="AD113" t="str">
            <v/>
          </cell>
          <cell r="AF113" t="str">
            <v/>
          </cell>
          <cell r="AM113">
            <v>43570</v>
          </cell>
          <cell r="AN113" t="str">
            <v>Sin Observaciones</v>
          </cell>
          <cell r="AO113">
            <v>9</v>
          </cell>
          <cell r="AP113">
            <v>50</v>
          </cell>
          <cell r="AQ113">
            <v>25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25</v>
          </cell>
          <cell r="AY113">
            <v>10</v>
          </cell>
          <cell r="AZ113">
            <v>601</v>
          </cell>
          <cell r="BA113">
            <v>100</v>
          </cell>
          <cell r="BB113">
            <v>30</v>
          </cell>
          <cell r="BC113">
            <v>70</v>
          </cell>
          <cell r="BD113">
            <v>70</v>
          </cell>
          <cell r="BE113">
            <v>70</v>
          </cell>
          <cell r="BF113">
            <v>70</v>
          </cell>
          <cell r="BG113">
            <v>100</v>
          </cell>
          <cell r="BH113">
            <v>30</v>
          </cell>
          <cell r="BI113">
            <v>70</v>
          </cell>
          <cell r="BJ113" t="str">
            <v/>
          </cell>
          <cell r="BK113" t="str">
            <v/>
          </cell>
          <cell r="BL113">
            <v>10</v>
          </cell>
          <cell r="BM113">
            <v>30</v>
          </cell>
          <cell r="BN113">
            <v>30</v>
          </cell>
          <cell r="BO113">
            <v>70</v>
          </cell>
          <cell r="BP113" t="str">
            <v>EMPATE</v>
          </cell>
          <cell r="BQ113">
            <v>70</v>
          </cell>
          <cell r="BR113">
            <v>8</v>
          </cell>
          <cell r="BS113">
            <v>8</v>
          </cell>
          <cell r="BT113">
            <v>21</v>
          </cell>
          <cell r="BU113" t="str">
            <v/>
          </cell>
          <cell r="BX113">
            <v>98</v>
          </cell>
        </row>
        <row r="114">
          <cell r="C114">
            <v>13414026</v>
          </cell>
          <cell r="D114">
            <v>7</v>
          </cell>
          <cell r="E114">
            <v>1</v>
          </cell>
          <cell r="F114" t="str">
            <v>VALENZUELA NAVARRETE JEANNETTE ALEJANDRA</v>
          </cell>
          <cell r="G114" t="str">
            <v>LEY 18.834</v>
          </cell>
          <cell r="H114" t="str">
            <v>TITULARES</v>
          </cell>
          <cell r="I114" t="str">
            <v>PROFESIONALES</v>
          </cell>
          <cell r="J114">
            <v>44</v>
          </cell>
          <cell r="K114">
            <v>15</v>
          </cell>
          <cell r="L114" t="str">
            <v>PSICOLOGO</v>
          </cell>
          <cell r="M114">
            <v>8</v>
          </cell>
          <cell r="N114">
            <v>6</v>
          </cell>
          <cell r="O114">
            <v>26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695</v>
          </cell>
          <cell r="W114">
            <v>2016</v>
          </cell>
          <cell r="X114">
            <v>70</v>
          </cell>
          <cell r="Y114">
            <v>2015</v>
          </cell>
          <cell r="Z114">
            <v>70</v>
          </cell>
          <cell r="AA114">
            <v>2014</v>
          </cell>
          <cell r="AB114">
            <v>70</v>
          </cell>
          <cell r="AC114">
            <v>43553</v>
          </cell>
          <cell r="AD114" t="str">
            <v/>
          </cell>
          <cell r="AF114" t="str">
            <v/>
          </cell>
          <cell r="AM114">
            <v>43570</v>
          </cell>
          <cell r="AN114" t="str">
            <v>Sin Observaciones</v>
          </cell>
          <cell r="AO114">
            <v>9</v>
          </cell>
          <cell r="AP114">
            <v>50</v>
          </cell>
          <cell r="AQ114">
            <v>25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25</v>
          </cell>
          <cell r="AY114">
            <v>10</v>
          </cell>
          <cell r="AZ114">
            <v>695</v>
          </cell>
          <cell r="BA114">
            <v>100</v>
          </cell>
          <cell r="BB114">
            <v>30</v>
          </cell>
          <cell r="BC114">
            <v>70</v>
          </cell>
          <cell r="BD114">
            <v>70</v>
          </cell>
          <cell r="BE114">
            <v>70</v>
          </cell>
          <cell r="BF114">
            <v>70</v>
          </cell>
          <cell r="BG114">
            <v>100</v>
          </cell>
          <cell r="BH114">
            <v>30</v>
          </cell>
          <cell r="BI114">
            <v>70</v>
          </cell>
          <cell r="BJ114" t="str">
            <v/>
          </cell>
          <cell r="BK114" t="str">
            <v/>
          </cell>
          <cell r="BL114">
            <v>10</v>
          </cell>
          <cell r="BM114">
            <v>30</v>
          </cell>
          <cell r="BN114">
            <v>30</v>
          </cell>
          <cell r="BO114">
            <v>70</v>
          </cell>
          <cell r="BP114" t="str">
            <v>EMPATE</v>
          </cell>
          <cell r="BQ114">
            <v>70</v>
          </cell>
          <cell r="BR114">
            <v>8</v>
          </cell>
          <cell r="BS114">
            <v>6</v>
          </cell>
          <cell r="BT114">
            <v>26</v>
          </cell>
          <cell r="BU114" t="str">
            <v/>
          </cell>
          <cell r="BX114">
            <v>99</v>
          </cell>
        </row>
        <row r="115">
          <cell r="C115">
            <v>12435468</v>
          </cell>
          <cell r="D115">
            <v>4</v>
          </cell>
          <cell r="E115">
            <v>1</v>
          </cell>
          <cell r="F115" t="str">
            <v>HERRERA LEIVA LUZ MARIA</v>
          </cell>
          <cell r="G115" t="str">
            <v>LEY 18.834</v>
          </cell>
          <cell r="H115" t="str">
            <v>TITULARES</v>
          </cell>
          <cell r="I115" t="str">
            <v>PROFESIONALES</v>
          </cell>
          <cell r="J115">
            <v>44</v>
          </cell>
          <cell r="K115">
            <v>15</v>
          </cell>
          <cell r="L115" t="str">
            <v>MATRONA</v>
          </cell>
          <cell r="M115">
            <v>9</v>
          </cell>
          <cell r="N115">
            <v>7</v>
          </cell>
          <cell r="O115">
            <v>28</v>
          </cell>
          <cell r="P115">
            <v>0</v>
          </cell>
          <cell r="Q115">
            <v>5</v>
          </cell>
          <cell r="R115">
            <v>29</v>
          </cell>
          <cell r="S115">
            <v>0</v>
          </cell>
          <cell r="T115">
            <v>0</v>
          </cell>
          <cell r="U115">
            <v>18</v>
          </cell>
          <cell r="V115">
            <v>356</v>
          </cell>
          <cell r="W115">
            <v>2016</v>
          </cell>
          <cell r="X115">
            <v>70</v>
          </cell>
          <cell r="Y115">
            <v>2015</v>
          </cell>
          <cell r="Z115">
            <v>69</v>
          </cell>
          <cell r="AA115">
            <v>2014</v>
          </cell>
          <cell r="AB115">
            <v>69</v>
          </cell>
          <cell r="AC115">
            <v>43556</v>
          </cell>
          <cell r="AD115" t="str">
            <v/>
          </cell>
          <cell r="AF115" t="str">
            <v/>
          </cell>
          <cell r="AM115">
            <v>43570</v>
          </cell>
          <cell r="AN115" t="str">
            <v>Sin Observaciones</v>
          </cell>
          <cell r="AO115">
            <v>10</v>
          </cell>
          <cell r="AP115">
            <v>55</v>
          </cell>
          <cell r="AQ115">
            <v>27.5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27.5</v>
          </cell>
          <cell r="AY115">
            <v>11</v>
          </cell>
          <cell r="AZ115">
            <v>356</v>
          </cell>
          <cell r="BA115">
            <v>100</v>
          </cell>
          <cell r="BB115">
            <v>30</v>
          </cell>
          <cell r="BC115">
            <v>70</v>
          </cell>
          <cell r="BD115">
            <v>69</v>
          </cell>
          <cell r="BE115">
            <v>69</v>
          </cell>
          <cell r="BF115">
            <v>69</v>
          </cell>
          <cell r="BG115">
            <v>96</v>
          </cell>
          <cell r="BH115">
            <v>28.8</v>
          </cell>
          <cell r="BI115">
            <v>69.8</v>
          </cell>
          <cell r="BJ115" t="str">
            <v/>
          </cell>
          <cell r="BK115" t="str">
            <v/>
          </cell>
          <cell r="BL115">
            <v>11</v>
          </cell>
          <cell r="BM115">
            <v>30</v>
          </cell>
          <cell r="BN115">
            <v>28.8</v>
          </cell>
          <cell r="BO115">
            <v>69.8</v>
          </cell>
          <cell r="BP115" t="str">
            <v>EMPATE</v>
          </cell>
          <cell r="BQ115">
            <v>70</v>
          </cell>
          <cell r="BR115">
            <v>9</v>
          </cell>
          <cell r="BS115">
            <v>7</v>
          </cell>
          <cell r="BT115">
            <v>28</v>
          </cell>
          <cell r="BU115" t="str">
            <v/>
          </cell>
          <cell r="BX115">
            <v>100</v>
          </cell>
        </row>
        <row r="116">
          <cell r="C116">
            <v>12608875</v>
          </cell>
          <cell r="D116">
            <v>2</v>
          </cell>
          <cell r="E116">
            <v>1</v>
          </cell>
          <cell r="F116" t="str">
            <v>PINTO CORTEZ MARCELA FABIOLA</v>
          </cell>
          <cell r="G116" t="str">
            <v>LEY 18.834</v>
          </cell>
          <cell r="H116" t="str">
            <v>TITULARES</v>
          </cell>
          <cell r="I116" t="str">
            <v>PROFESIONALES</v>
          </cell>
          <cell r="J116">
            <v>44</v>
          </cell>
          <cell r="K116">
            <v>15</v>
          </cell>
          <cell r="L116" t="str">
            <v>ENFERMERA UNIVERSITARIA</v>
          </cell>
          <cell r="M116">
            <v>9</v>
          </cell>
          <cell r="N116">
            <v>7</v>
          </cell>
          <cell r="O116">
            <v>7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384</v>
          </cell>
          <cell r="W116">
            <v>2016</v>
          </cell>
          <cell r="X116">
            <v>70</v>
          </cell>
          <cell r="Y116">
            <v>2015</v>
          </cell>
          <cell r="Z116">
            <v>69</v>
          </cell>
          <cell r="AA116">
            <v>2014</v>
          </cell>
          <cell r="AB116">
            <v>69</v>
          </cell>
          <cell r="AC116">
            <v>43552</v>
          </cell>
          <cell r="AD116" t="str">
            <v/>
          </cell>
          <cell r="AF116" t="str">
            <v/>
          </cell>
          <cell r="AM116">
            <v>43570</v>
          </cell>
          <cell r="AN116" t="str">
            <v>Sin Observaciones</v>
          </cell>
          <cell r="AO116">
            <v>10</v>
          </cell>
          <cell r="AP116">
            <v>55</v>
          </cell>
          <cell r="AQ116">
            <v>27.5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27.5</v>
          </cell>
          <cell r="AY116">
            <v>11</v>
          </cell>
          <cell r="AZ116">
            <v>384</v>
          </cell>
          <cell r="BA116">
            <v>100</v>
          </cell>
          <cell r="BB116">
            <v>30</v>
          </cell>
          <cell r="BC116">
            <v>70</v>
          </cell>
          <cell r="BD116">
            <v>69</v>
          </cell>
          <cell r="BE116">
            <v>69</v>
          </cell>
          <cell r="BF116">
            <v>69</v>
          </cell>
          <cell r="BG116">
            <v>96</v>
          </cell>
          <cell r="BH116">
            <v>28.8</v>
          </cell>
          <cell r="BI116">
            <v>69.8</v>
          </cell>
          <cell r="BJ116" t="str">
            <v/>
          </cell>
          <cell r="BK116" t="str">
            <v/>
          </cell>
          <cell r="BL116">
            <v>11</v>
          </cell>
          <cell r="BM116">
            <v>30</v>
          </cell>
          <cell r="BN116">
            <v>28.8</v>
          </cell>
          <cell r="BO116">
            <v>69.8</v>
          </cell>
          <cell r="BP116" t="str">
            <v>EMPATE</v>
          </cell>
          <cell r="BQ116">
            <v>70</v>
          </cell>
          <cell r="BR116">
            <v>9</v>
          </cell>
          <cell r="BS116">
            <v>7</v>
          </cell>
          <cell r="BT116">
            <v>7</v>
          </cell>
          <cell r="BU116" t="str">
            <v/>
          </cell>
          <cell r="BX116">
            <v>101</v>
          </cell>
        </row>
        <row r="117">
          <cell r="C117">
            <v>12607989</v>
          </cell>
          <cell r="D117">
            <v>3</v>
          </cell>
          <cell r="E117">
            <v>1</v>
          </cell>
          <cell r="F117" t="str">
            <v>ZEPEDA GUERRERO ISAAC ABEL</v>
          </cell>
          <cell r="G117" t="str">
            <v>LEY 18.834</v>
          </cell>
          <cell r="H117" t="str">
            <v>TITULARES</v>
          </cell>
          <cell r="I117" t="str">
            <v>PROFESIONALES</v>
          </cell>
          <cell r="J117">
            <v>44</v>
          </cell>
          <cell r="K117">
            <v>15</v>
          </cell>
          <cell r="L117" t="str">
            <v>PROFESIONAL UNIVERSITARIO</v>
          </cell>
          <cell r="M117">
            <v>8</v>
          </cell>
          <cell r="N117">
            <v>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628</v>
          </cell>
          <cell r="W117">
            <v>2016</v>
          </cell>
          <cell r="X117">
            <v>70</v>
          </cell>
          <cell r="Y117">
            <v>2015</v>
          </cell>
          <cell r="Z117">
            <v>70</v>
          </cell>
          <cell r="AA117">
            <v>2014</v>
          </cell>
          <cell r="AB117">
            <v>70</v>
          </cell>
          <cell r="AC117">
            <v>43549</v>
          </cell>
          <cell r="AD117" t="str">
            <v/>
          </cell>
          <cell r="AF117" t="str">
            <v/>
          </cell>
          <cell r="AM117">
            <v>43570</v>
          </cell>
          <cell r="AN117" t="str">
            <v>Sin Observaciones</v>
          </cell>
          <cell r="AO117">
            <v>8</v>
          </cell>
          <cell r="AP117">
            <v>45</v>
          </cell>
          <cell r="AQ117">
            <v>22.5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22.5</v>
          </cell>
          <cell r="AY117">
            <v>9</v>
          </cell>
          <cell r="AZ117">
            <v>628</v>
          </cell>
          <cell r="BA117">
            <v>100</v>
          </cell>
          <cell r="BB117">
            <v>30</v>
          </cell>
          <cell r="BC117">
            <v>70</v>
          </cell>
          <cell r="BD117">
            <v>70</v>
          </cell>
          <cell r="BE117">
            <v>70</v>
          </cell>
          <cell r="BF117">
            <v>70</v>
          </cell>
          <cell r="BG117">
            <v>100</v>
          </cell>
          <cell r="BH117">
            <v>30</v>
          </cell>
          <cell r="BI117">
            <v>69</v>
          </cell>
          <cell r="BJ117" t="str">
            <v/>
          </cell>
          <cell r="BK117" t="str">
            <v/>
          </cell>
          <cell r="BL117">
            <v>9</v>
          </cell>
          <cell r="BM117">
            <v>30</v>
          </cell>
          <cell r="BN117">
            <v>30</v>
          </cell>
          <cell r="BO117">
            <v>69</v>
          </cell>
          <cell r="BP117" t="str">
            <v>EMPATE</v>
          </cell>
          <cell r="BQ117">
            <v>70</v>
          </cell>
          <cell r="BR117">
            <v>8</v>
          </cell>
          <cell r="BS117">
            <v>4</v>
          </cell>
          <cell r="BT117">
            <v>0</v>
          </cell>
          <cell r="BU117" t="str">
            <v/>
          </cell>
          <cell r="BX117">
            <v>102</v>
          </cell>
        </row>
        <row r="118">
          <cell r="C118">
            <v>10866429</v>
          </cell>
          <cell r="D118">
            <v>0</v>
          </cell>
          <cell r="E118">
            <v>1</v>
          </cell>
          <cell r="F118" t="str">
            <v>YAVI PALACIOS SILVIA INES</v>
          </cell>
          <cell r="G118" t="str">
            <v>LEY 18.834</v>
          </cell>
          <cell r="H118" t="str">
            <v>TITULARES</v>
          </cell>
          <cell r="I118" t="str">
            <v>PROFESIONALES</v>
          </cell>
          <cell r="J118">
            <v>44</v>
          </cell>
          <cell r="K118">
            <v>15</v>
          </cell>
          <cell r="L118" t="str">
            <v>PROFESOR</v>
          </cell>
          <cell r="M118">
            <v>7</v>
          </cell>
          <cell r="N118">
            <v>10</v>
          </cell>
          <cell r="O118">
            <v>26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1348</v>
          </cell>
          <cell r="W118">
            <v>2016</v>
          </cell>
          <cell r="X118">
            <v>70</v>
          </cell>
          <cell r="Y118">
            <v>2015</v>
          </cell>
          <cell r="Z118">
            <v>70</v>
          </cell>
          <cell r="AA118">
            <v>2014</v>
          </cell>
          <cell r="AB118">
            <v>70</v>
          </cell>
          <cell r="AC118">
            <v>43556</v>
          </cell>
          <cell r="AD118" t="str">
            <v/>
          </cell>
          <cell r="AF118" t="str">
            <v/>
          </cell>
          <cell r="AM118">
            <v>43570</v>
          </cell>
          <cell r="AN118" t="str">
            <v>Sin Observaciones</v>
          </cell>
          <cell r="AO118">
            <v>8</v>
          </cell>
          <cell r="AP118">
            <v>45</v>
          </cell>
          <cell r="AQ118">
            <v>22.5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22.5</v>
          </cell>
          <cell r="AY118">
            <v>9</v>
          </cell>
          <cell r="AZ118">
            <v>1348</v>
          </cell>
          <cell r="BA118">
            <v>100</v>
          </cell>
          <cell r="BB118">
            <v>30</v>
          </cell>
          <cell r="BC118">
            <v>70</v>
          </cell>
          <cell r="BD118">
            <v>70</v>
          </cell>
          <cell r="BE118">
            <v>70</v>
          </cell>
          <cell r="BF118">
            <v>70</v>
          </cell>
          <cell r="BG118">
            <v>100</v>
          </cell>
          <cell r="BH118">
            <v>30</v>
          </cell>
          <cell r="BI118">
            <v>69</v>
          </cell>
          <cell r="BJ118" t="str">
            <v/>
          </cell>
          <cell r="BK118" t="str">
            <v/>
          </cell>
          <cell r="BL118">
            <v>9</v>
          </cell>
          <cell r="BM118">
            <v>30</v>
          </cell>
          <cell r="BN118">
            <v>30</v>
          </cell>
          <cell r="BO118">
            <v>69</v>
          </cell>
          <cell r="BP118" t="str">
            <v>EMPATE</v>
          </cell>
          <cell r="BQ118">
            <v>70</v>
          </cell>
          <cell r="BR118">
            <v>7</v>
          </cell>
          <cell r="BS118">
            <v>10</v>
          </cell>
          <cell r="BT118">
            <v>26</v>
          </cell>
          <cell r="BU118" t="str">
            <v>SI</v>
          </cell>
          <cell r="BV118" t="str">
            <v>Antigüedad total como funcionario</v>
          </cell>
          <cell r="BW118">
            <v>2</v>
          </cell>
          <cell r="BX118">
            <v>103</v>
          </cell>
        </row>
        <row r="119">
          <cell r="C119">
            <v>8592428</v>
          </cell>
          <cell r="D119">
            <v>1</v>
          </cell>
          <cell r="E119">
            <v>1</v>
          </cell>
          <cell r="F119" t="str">
            <v>TAPIA CARVAJAL JUAN RAUL</v>
          </cell>
          <cell r="G119" t="str">
            <v>LEY 18.834</v>
          </cell>
          <cell r="H119" t="str">
            <v>TITULARES</v>
          </cell>
          <cell r="I119" t="str">
            <v>PROFESIONALES</v>
          </cell>
          <cell r="J119">
            <v>44</v>
          </cell>
          <cell r="K119">
            <v>15</v>
          </cell>
          <cell r="L119" t="str">
            <v>INGENIERO DE EJECUCION</v>
          </cell>
          <cell r="M119">
            <v>7</v>
          </cell>
          <cell r="N119">
            <v>10</v>
          </cell>
          <cell r="O119">
            <v>26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235</v>
          </cell>
          <cell r="W119">
            <v>2016</v>
          </cell>
          <cell r="X119">
            <v>70</v>
          </cell>
          <cell r="Y119">
            <v>2015</v>
          </cell>
          <cell r="Z119">
            <v>70</v>
          </cell>
          <cell r="AA119">
            <v>2014</v>
          </cell>
          <cell r="AB119">
            <v>70</v>
          </cell>
          <cell r="AC119">
            <v>43553</v>
          </cell>
          <cell r="AD119" t="str">
            <v/>
          </cell>
          <cell r="AF119" t="str">
            <v/>
          </cell>
          <cell r="AM119">
            <v>43570</v>
          </cell>
          <cell r="AN119" t="str">
            <v>Sin Observaciones</v>
          </cell>
          <cell r="AO119">
            <v>8</v>
          </cell>
          <cell r="AP119">
            <v>45</v>
          </cell>
          <cell r="AQ119">
            <v>22.5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22.5</v>
          </cell>
          <cell r="AY119">
            <v>9</v>
          </cell>
          <cell r="AZ119">
            <v>235</v>
          </cell>
          <cell r="BA119">
            <v>100</v>
          </cell>
          <cell r="BB119">
            <v>30</v>
          </cell>
          <cell r="BC119">
            <v>70</v>
          </cell>
          <cell r="BD119">
            <v>70</v>
          </cell>
          <cell r="BE119">
            <v>70</v>
          </cell>
          <cell r="BF119">
            <v>70</v>
          </cell>
          <cell r="BG119">
            <v>100</v>
          </cell>
          <cell r="BH119">
            <v>30</v>
          </cell>
          <cell r="BI119">
            <v>69</v>
          </cell>
          <cell r="BJ119" t="str">
            <v/>
          </cell>
          <cell r="BK119" t="str">
            <v/>
          </cell>
          <cell r="BL119">
            <v>9</v>
          </cell>
          <cell r="BM119">
            <v>30</v>
          </cell>
          <cell r="BN119">
            <v>30</v>
          </cell>
          <cell r="BO119">
            <v>69</v>
          </cell>
          <cell r="BP119" t="str">
            <v>EMPATE</v>
          </cell>
          <cell r="BQ119">
            <v>70</v>
          </cell>
          <cell r="BR119">
            <v>7</v>
          </cell>
          <cell r="BS119">
            <v>10</v>
          </cell>
          <cell r="BT119">
            <v>26</v>
          </cell>
          <cell r="BU119" t="str">
            <v>SI</v>
          </cell>
          <cell r="BV119" t="str">
            <v>Antigüedad total como funcionario</v>
          </cell>
          <cell r="BW119">
            <v>1</v>
          </cell>
          <cell r="BX119">
            <v>104</v>
          </cell>
        </row>
        <row r="120">
          <cell r="C120">
            <v>15243278</v>
          </cell>
          <cell r="D120" t="str">
            <v>K</v>
          </cell>
          <cell r="E120">
            <v>1</v>
          </cell>
          <cell r="F120" t="str">
            <v>NAVARRETE CONTRERAS GLENDA ELIZABETH</v>
          </cell>
          <cell r="G120" t="str">
            <v>LEY 18.834</v>
          </cell>
          <cell r="H120" t="str">
            <v>TITULARES</v>
          </cell>
          <cell r="I120" t="str">
            <v>PROFESIONALES</v>
          </cell>
          <cell r="J120">
            <v>44</v>
          </cell>
          <cell r="K120">
            <v>15</v>
          </cell>
          <cell r="L120" t="str">
            <v>NUTRICIONISTA</v>
          </cell>
          <cell r="M120">
            <v>7</v>
          </cell>
          <cell r="N120">
            <v>10</v>
          </cell>
          <cell r="O120">
            <v>19</v>
          </cell>
          <cell r="P120">
            <v>0</v>
          </cell>
          <cell r="Q120">
            <v>1</v>
          </cell>
          <cell r="R120">
            <v>26</v>
          </cell>
          <cell r="S120">
            <v>0</v>
          </cell>
          <cell r="T120">
            <v>5</v>
          </cell>
          <cell r="U120">
            <v>0</v>
          </cell>
          <cell r="V120">
            <v>768</v>
          </cell>
          <cell r="W120">
            <v>2016</v>
          </cell>
          <cell r="X120">
            <v>70</v>
          </cell>
          <cell r="Y120">
            <v>2015</v>
          </cell>
          <cell r="Z120">
            <v>70</v>
          </cell>
          <cell r="AA120">
            <v>2014</v>
          </cell>
          <cell r="AB120">
            <v>70</v>
          </cell>
          <cell r="AC120">
            <v>43557</v>
          </cell>
          <cell r="AD120" t="str">
            <v/>
          </cell>
          <cell r="AF120" t="str">
            <v/>
          </cell>
          <cell r="AM120">
            <v>43570</v>
          </cell>
          <cell r="AN120" t="str">
            <v>Sin Observaciones</v>
          </cell>
          <cell r="AO120">
            <v>8</v>
          </cell>
          <cell r="AP120">
            <v>45</v>
          </cell>
          <cell r="AQ120">
            <v>22.5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22.5</v>
          </cell>
          <cell r="AY120">
            <v>9</v>
          </cell>
          <cell r="AZ120">
            <v>768</v>
          </cell>
          <cell r="BA120">
            <v>100</v>
          </cell>
          <cell r="BB120">
            <v>30</v>
          </cell>
          <cell r="BC120">
            <v>70</v>
          </cell>
          <cell r="BD120">
            <v>70</v>
          </cell>
          <cell r="BE120">
            <v>70</v>
          </cell>
          <cell r="BF120">
            <v>70</v>
          </cell>
          <cell r="BG120">
            <v>100</v>
          </cell>
          <cell r="BH120">
            <v>30</v>
          </cell>
          <cell r="BI120">
            <v>69</v>
          </cell>
          <cell r="BJ120" t="str">
            <v/>
          </cell>
          <cell r="BK120" t="str">
            <v/>
          </cell>
          <cell r="BL120">
            <v>9</v>
          </cell>
          <cell r="BM120">
            <v>30</v>
          </cell>
          <cell r="BN120">
            <v>30</v>
          </cell>
          <cell r="BO120">
            <v>69</v>
          </cell>
          <cell r="BP120" t="str">
            <v>EMPATE</v>
          </cell>
          <cell r="BQ120">
            <v>70</v>
          </cell>
          <cell r="BR120">
            <v>7</v>
          </cell>
          <cell r="BS120">
            <v>10</v>
          </cell>
          <cell r="BT120">
            <v>19</v>
          </cell>
          <cell r="BU120" t="str">
            <v/>
          </cell>
          <cell r="BX120">
            <v>105</v>
          </cell>
        </row>
        <row r="121">
          <cell r="C121">
            <v>13412034</v>
          </cell>
          <cell r="D121">
            <v>7</v>
          </cell>
          <cell r="E121">
            <v>1</v>
          </cell>
          <cell r="F121" t="str">
            <v>CORDOVA RUZ LORENA ALEJANDRA</v>
          </cell>
          <cell r="G121" t="str">
            <v>LEY 18.834</v>
          </cell>
          <cell r="H121" t="str">
            <v>TITULARES</v>
          </cell>
          <cell r="I121" t="str">
            <v>PROFESIONALES</v>
          </cell>
          <cell r="J121">
            <v>44</v>
          </cell>
          <cell r="K121">
            <v>15</v>
          </cell>
          <cell r="L121" t="str">
            <v>TECNOLOGO MEDICO</v>
          </cell>
          <cell r="M121">
            <v>6</v>
          </cell>
          <cell r="N121">
            <v>11</v>
          </cell>
          <cell r="O121">
            <v>0</v>
          </cell>
          <cell r="P121">
            <v>0</v>
          </cell>
          <cell r="Q121">
            <v>2</v>
          </cell>
          <cell r="R121">
            <v>29</v>
          </cell>
          <cell r="S121">
            <v>0</v>
          </cell>
          <cell r="T121">
            <v>0</v>
          </cell>
          <cell r="U121">
            <v>0</v>
          </cell>
          <cell r="V121">
            <v>1557</v>
          </cell>
          <cell r="W121">
            <v>2016</v>
          </cell>
          <cell r="X121">
            <v>70</v>
          </cell>
          <cell r="Y121">
            <v>2015</v>
          </cell>
          <cell r="Z121">
            <v>70</v>
          </cell>
          <cell r="AA121">
            <v>2014</v>
          </cell>
          <cell r="AB121">
            <v>70</v>
          </cell>
          <cell r="AC121">
            <v>43550</v>
          </cell>
          <cell r="AD121" t="str">
            <v/>
          </cell>
          <cell r="AF121" t="str">
            <v/>
          </cell>
          <cell r="AM121">
            <v>43570</v>
          </cell>
          <cell r="AN121" t="str">
            <v>Sin Observaciones</v>
          </cell>
          <cell r="AO121">
            <v>7</v>
          </cell>
          <cell r="AP121">
            <v>40</v>
          </cell>
          <cell r="AQ121">
            <v>20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20</v>
          </cell>
          <cell r="AY121">
            <v>8</v>
          </cell>
          <cell r="AZ121">
            <v>1557</v>
          </cell>
          <cell r="BA121">
            <v>100</v>
          </cell>
          <cell r="BB121">
            <v>30</v>
          </cell>
          <cell r="BC121">
            <v>70</v>
          </cell>
          <cell r="BD121">
            <v>70</v>
          </cell>
          <cell r="BE121">
            <v>70</v>
          </cell>
          <cell r="BF121">
            <v>70</v>
          </cell>
          <cell r="BG121">
            <v>100</v>
          </cell>
          <cell r="BH121">
            <v>30</v>
          </cell>
          <cell r="BI121">
            <v>68</v>
          </cell>
          <cell r="BJ121" t="str">
            <v/>
          </cell>
          <cell r="BK121" t="str">
            <v/>
          </cell>
          <cell r="BL121">
            <v>8</v>
          </cell>
          <cell r="BM121">
            <v>30</v>
          </cell>
          <cell r="BN121">
            <v>30</v>
          </cell>
          <cell r="BO121">
            <v>68</v>
          </cell>
          <cell r="BP121" t="str">
            <v>EMPATE</v>
          </cell>
          <cell r="BQ121">
            <v>70</v>
          </cell>
          <cell r="BR121">
            <v>6</v>
          </cell>
          <cell r="BS121">
            <v>11</v>
          </cell>
          <cell r="BT121">
            <v>0</v>
          </cell>
          <cell r="BU121" t="str">
            <v/>
          </cell>
          <cell r="BX121">
            <v>106</v>
          </cell>
        </row>
        <row r="122">
          <cell r="C122">
            <v>16225744</v>
          </cell>
          <cell r="D122">
            <v>7</v>
          </cell>
          <cell r="E122">
            <v>1</v>
          </cell>
          <cell r="F122" t="str">
            <v>VALDES VERGARA KATERINNE VALESKA</v>
          </cell>
          <cell r="G122" t="str">
            <v>LEY 18.834</v>
          </cell>
          <cell r="H122" t="str">
            <v>TITULARES</v>
          </cell>
          <cell r="I122" t="str">
            <v>PROFESIONALES</v>
          </cell>
          <cell r="J122">
            <v>44</v>
          </cell>
          <cell r="K122">
            <v>15</v>
          </cell>
          <cell r="L122" t="str">
            <v>MATRONA</v>
          </cell>
          <cell r="M122">
            <v>6</v>
          </cell>
          <cell r="N122">
            <v>8</v>
          </cell>
          <cell r="O122">
            <v>22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428</v>
          </cell>
          <cell r="W122">
            <v>2016</v>
          </cell>
          <cell r="X122">
            <v>70</v>
          </cell>
          <cell r="Y122">
            <v>2015</v>
          </cell>
          <cell r="Z122">
            <v>70</v>
          </cell>
          <cell r="AA122">
            <v>2014</v>
          </cell>
          <cell r="AB122">
            <v>70</v>
          </cell>
          <cell r="AC122">
            <v>43546</v>
          </cell>
          <cell r="AD122" t="str">
            <v/>
          </cell>
          <cell r="AF122" t="str">
            <v/>
          </cell>
          <cell r="AM122">
            <v>43570</v>
          </cell>
          <cell r="AN122" t="str">
            <v>Sin Observaciones</v>
          </cell>
          <cell r="AO122">
            <v>7</v>
          </cell>
          <cell r="AP122">
            <v>40</v>
          </cell>
          <cell r="AQ122">
            <v>20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20</v>
          </cell>
          <cell r="AY122">
            <v>8</v>
          </cell>
          <cell r="AZ122">
            <v>428</v>
          </cell>
          <cell r="BA122">
            <v>100</v>
          </cell>
          <cell r="BB122">
            <v>30</v>
          </cell>
          <cell r="BC122">
            <v>70</v>
          </cell>
          <cell r="BD122">
            <v>70</v>
          </cell>
          <cell r="BE122">
            <v>70</v>
          </cell>
          <cell r="BF122">
            <v>70</v>
          </cell>
          <cell r="BG122">
            <v>100</v>
          </cell>
          <cell r="BH122">
            <v>30</v>
          </cell>
          <cell r="BI122">
            <v>68</v>
          </cell>
          <cell r="BJ122" t="str">
            <v/>
          </cell>
          <cell r="BK122" t="str">
            <v/>
          </cell>
          <cell r="BL122">
            <v>8</v>
          </cell>
          <cell r="BM122">
            <v>30</v>
          </cell>
          <cell r="BN122">
            <v>30</v>
          </cell>
          <cell r="BO122">
            <v>68</v>
          </cell>
          <cell r="BP122" t="str">
            <v>EMPATE</v>
          </cell>
          <cell r="BQ122">
            <v>70</v>
          </cell>
          <cell r="BR122">
            <v>6</v>
          </cell>
          <cell r="BS122">
            <v>8</v>
          </cell>
          <cell r="BT122">
            <v>22</v>
          </cell>
          <cell r="BU122" t="str">
            <v/>
          </cell>
          <cell r="BX122">
            <v>107</v>
          </cell>
        </row>
        <row r="123">
          <cell r="C123">
            <v>15694468</v>
          </cell>
          <cell r="D123">
            <v>8</v>
          </cell>
          <cell r="E123">
            <v>1</v>
          </cell>
          <cell r="F123" t="str">
            <v>VEAS SAJAMA YOSELIN DEL CARMEN</v>
          </cell>
          <cell r="G123" t="str">
            <v>LEY 18.834</v>
          </cell>
          <cell r="H123" t="str">
            <v>TITULARES</v>
          </cell>
          <cell r="I123" t="str">
            <v>PROFESIONALES</v>
          </cell>
          <cell r="J123">
            <v>44</v>
          </cell>
          <cell r="K123">
            <v>15</v>
          </cell>
          <cell r="L123" t="str">
            <v>MATRONA</v>
          </cell>
          <cell r="M123">
            <v>6</v>
          </cell>
          <cell r="N123">
            <v>8</v>
          </cell>
          <cell r="O123">
            <v>10</v>
          </cell>
          <cell r="P123">
            <v>0</v>
          </cell>
          <cell r="Q123">
            <v>1</v>
          </cell>
          <cell r="R123">
            <v>15</v>
          </cell>
          <cell r="S123">
            <v>0</v>
          </cell>
          <cell r="T123">
            <v>0</v>
          </cell>
          <cell r="U123">
            <v>0</v>
          </cell>
          <cell r="V123">
            <v>1743</v>
          </cell>
          <cell r="W123">
            <v>2016</v>
          </cell>
          <cell r="X123">
            <v>70</v>
          </cell>
          <cell r="Y123">
            <v>2015</v>
          </cell>
          <cell r="Z123">
            <v>70</v>
          </cell>
          <cell r="AA123">
            <v>2014</v>
          </cell>
          <cell r="AB123">
            <v>70</v>
          </cell>
          <cell r="AC123">
            <v>43553</v>
          </cell>
          <cell r="AD123" t="str">
            <v/>
          </cell>
          <cell r="AF123" t="str">
            <v/>
          </cell>
          <cell r="AM123">
            <v>43570</v>
          </cell>
          <cell r="AN123" t="str">
            <v>Sin Observaciones</v>
          </cell>
          <cell r="AO123">
            <v>7</v>
          </cell>
          <cell r="AP123">
            <v>40</v>
          </cell>
          <cell r="AQ123">
            <v>20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20</v>
          </cell>
          <cell r="AY123">
            <v>8</v>
          </cell>
          <cell r="AZ123">
            <v>1743</v>
          </cell>
          <cell r="BA123">
            <v>100</v>
          </cell>
          <cell r="BB123">
            <v>30</v>
          </cell>
          <cell r="BC123">
            <v>70</v>
          </cell>
          <cell r="BD123">
            <v>70</v>
          </cell>
          <cell r="BE123">
            <v>70</v>
          </cell>
          <cell r="BF123">
            <v>70</v>
          </cell>
          <cell r="BG123">
            <v>100</v>
          </cell>
          <cell r="BH123">
            <v>30</v>
          </cell>
          <cell r="BI123">
            <v>68</v>
          </cell>
          <cell r="BJ123" t="str">
            <v/>
          </cell>
          <cell r="BK123" t="str">
            <v/>
          </cell>
          <cell r="BL123">
            <v>8</v>
          </cell>
          <cell r="BM123">
            <v>30</v>
          </cell>
          <cell r="BN123">
            <v>30</v>
          </cell>
          <cell r="BO123">
            <v>68</v>
          </cell>
          <cell r="BP123" t="str">
            <v>EMPATE</v>
          </cell>
          <cell r="BQ123">
            <v>70</v>
          </cell>
          <cell r="BR123">
            <v>6</v>
          </cell>
          <cell r="BS123">
            <v>8</v>
          </cell>
          <cell r="BT123">
            <v>10</v>
          </cell>
          <cell r="BU123" t="str">
            <v/>
          </cell>
          <cell r="BX123">
            <v>108</v>
          </cell>
        </row>
        <row r="124">
          <cell r="C124">
            <v>12608888</v>
          </cell>
          <cell r="D124">
            <v>4</v>
          </cell>
          <cell r="E124">
            <v>1</v>
          </cell>
          <cell r="F124" t="str">
            <v>LEE RODRIGUEZ JOSE GUSTAVO</v>
          </cell>
          <cell r="G124" t="str">
            <v>LEY 18.834</v>
          </cell>
          <cell r="H124" t="str">
            <v>TITULARES</v>
          </cell>
          <cell r="I124" t="str">
            <v>PROFESIONALES</v>
          </cell>
          <cell r="J124">
            <v>44</v>
          </cell>
          <cell r="K124">
            <v>15</v>
          </cell>
          <cell r="L124" t="str">
            <v>TECNOLOGO MEDICO</v>
          </cell>
          <cell r="M124">
            <v>15</v>
          </cell>
          <cell r="N124">
            <v>10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40</v>
          </cell>
          <cell r="W124">
            <v>2016</v>
          </cell>
          <cell r="X124">
            <v>70</v>
          </cell>
          <cell r="Y124">
            <v>2015</v>
          </cell>
          <cell r="Z124">
            <v>70</v>
          </cell>
          <cell r="AA124">
            <v>2014</v>
          </cell>
          <cell r="AB124">
            <v>70</v>
          </cell>
          <cell r="AC124">
            <v>43550</v>
          </cell>
          <cell r="AD124" t="str">
            <v/>
          </cell>
          <cell r="AF124" t="str">
            <v/>
          </cell>
          <cell r="AM124">
            <v>43570</v>
          </cell>
          <cell r="AN124" t="str">
            <v>Sin Observaciones</v>
          </cell>
          <cell r="AO124">
            <v>16</v>
          </cell>
          <cell r="AP124">
            <v>85</v>
          </cell>
          <cell r="AQ124">
            <v>42.5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42.5</v>
          </cell>
          <cell r="AY124">
            <v>17</v>
          </cell>
          <cell r="AZ124">
            <v>40</v>
          </cell>
          <cell r="BA124">
            <v>30</v>
          </cell>
          <cell r="BB124">
            <v>9</v>
          </cell>
          <cell r="BC124">
            <v>70</v>
          </cell>
          <cell r="BD124">
            <v>70</v>
          </cell>
          <cell r="BE124">
            <v>70</v>
          </cell>
          <cell r="BF124">
            <v>70</v>
          </cell>
          <cell r="BG124">
            <v>100</v>
          </cell>
          <cell r="BH124">
            <v>30</v>
          </cell>
          <cell r="BI124">
            <v>56</v>
          </cell>
          <cell r="BJ124" t="str">
            <v/>
          </cell>
          <cell r="BK124" t="str">
            <v/>
          </cell>
          <cell r="BL124">
            <v>17</v>
          </cell>
          <cell r="BM124">
            <v>9</v>
          </cell>
          <cell r="BN124">
            <v>30</v>
          </cell>
          <cell r="BO124">
            <v>56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 t="str">
            <v/>
          </cell>
          <cell r="BX124">
            <v>109</v>
          </cell>
        </row>
        <row r="125">
          <cell r="C125">
            <v>13005802</v>
          </cell>
          <cell r="D125">
            <v>7</v>
          </cell>
          <cell r="E125">
            <v>1</v>
          </cell>
          <cell r="F125" t="str">
            <v>VALDIVIA ATENCIO JOSE FRANCISCO</v>
          </cell>
          <cell r="G125" t="str">
            <v>LEY 18.834</v>
          </cell>
          <cell r="H125" t="str">
            <v>TITULARES</v>
          </cell>
          <cell r="I125" t="str">
            <v>PROFESIONALES</v>
          </cell>
          <cell r="J125">
            <v>44</v>
          </cell>
          <cell r="K125">
            <v>15</v>
          </cell>
          <cell r="L125" t="str">
            <v>ENFERMERA UNIVERSITARIA</v>
          </cell>
          <cell r="M125">
            <v>12</v>
          </cell>
          <cell r="N125">
            <v>6</v>
          </cell>
          <cell r="O125">
            <v>22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27</v>
          </cell>
          <cell r="W125">
            <v>2016</v>
          </cell>
          <cell r="X125">
            <v>70</v>
          </cell>
          <cell r="Y125">
            <v>2015</v>
          </cell>
          <cell r="Z125">
            <v>69</v>
          </cell>
          <cell r="AA125">
            <v>2014</v>
          </cell>
          <cell r="AB125">
            <v>70</v>
          </cell>
          <cell r="AC125">
            <v>43551</v>
          </cell>
          <cell r="AD125" t="str">
            <v/>
          </cell>
          <cell r="AF125" t="str">
            <v/>
          </cell>
          <cell r="AM125">
            <v>43570</v>
          </cell>
          <cell r="AN125" t="str">
            <v>Sin Observaciones</v>
          </cell>
          <cell r="AO125">
            <v>13</v>
          </cell>
          <cell r="AP125">
            <v>70</v>
          </cell>
          <cell r="AQ125">
            <v>35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35</v>
          </cell>
          <cell r="AY125">
            <v>14</v>
          </cell>
          <cell r="AZ125">
            <v>27</v>
          </cell>
          <cell r="BA125">
            <v>15</v>
          </cell>
          <cell r="BB125">
            <v>4.5</v>
          </cell>
          <cell r="BC125">
            <v>70</v>
          </cell>
          <cell r="BD125">
            <v>69</v>
          </cell>
          <cell r="BE125">
            <v>70</v>
          </cell>
          <cell r="BF125">
            <v>70</v>
          </cell>
          <cell r="BG125">
            <v>100</v>
          </cell>
          <cell r="BH125">
            <v>30</v>
          </cell>
          <cell r="BI125">
            <v>48.5</v>
          </cell>
          <cell r="BJ125" t="str">
            <v/>
          </cell>
          <cell r="BK125" t="str">
            <v/>
          </cell>
          <cell r="BL125">
            <v>14</v>
          </cell>
          <cell r="BM125">
            <v>4.5</v>
          </cell>
          <cell r="BN125">
            <v>30</v>
          </cell>
          <cell r="BO125">
            <v>48.5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X125">
            <v>110</v>
          </cell>
        </row>
        <row r="126">
          <cell r="C126">
            <v>13523464</v>
          </cell>
          <cell r="D126">
            <v>8</v>
          </cell>
          <cell r="E126">
            <v>1</v>
          </cell>
          <cell r="F126" t="str">
            <v>MELIAN SANCHEZ CAROLINA INES</v>
          </cell>
          <cell r="G126" t="str">
            <v>LEY 18.834</v>
          </cell>
          <cell r="H126" t="str">
            <v>TITULARES</v>
          </cell>
          <cell r="I126" t="str">
            <v>PROFESIONALES</v>
          </cell>
          <cell r="J126">
            <v>44</v>
          </cell>
          <cell r="K126">
            <v>16</v>
          </cell>
          <cell r="L126" t="str">
            <v>NUTRICIONISTA</v>
          </cell>
          <cell r="M126">
            <v>9</v>
          </cell>
          <cell r="N126">
            <v>4</v>
          </cell>
          <cell r="O126">
            <v>16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276</v>
          </cell>
          <cell r="W126">
            <v>2016</v>
          </cell>
          <cell r="X126">
            <v>70</v>
          </cell>
          <cell r="Y126">
            <v>2015</v>
          </cell>
          <cell r="Z126">
            <v>70</v>
          </cell>
          <cell r="AA126">
            <v>2014</v>
          </cell>
          <cell r="AB126">
            <v>70</v>
          </cell>
          <cell r="AC126">
            <v>43557</v>
          </cell>
          <cell r="AD126" t="str">
            <v/>
          </cell>
          <cell r="AF126" t="str">
            <v/>
          </cell>
          <cell r="AM126">
            <v>43570</v>
          </cell>
          <cell r="AN126" t="str">
            <v>Sin Observaciones</v>
          </cell>
          <cell r="AO126">
            <v>9</v>
          </cell>
          <cell r="AP126">
            <v>50</v>
          </cell>
          <cell r="AQ126">
            <v>25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25</v>
          </cell>
          <cell r="AY126">
            <v>10</v>
          </cell>
          <cell r="AZ126">
            <v>276</v>
          </cell>
          <cell r="BA126">
            <v>100</v>
          </cell>
          <cell r="BB126">
            <v>30</v>
          </cell>
          <cell r="BC126">
            <v>70</v>
          </cell>
          <cell r="BD126">
            <v>70</v>
          </cell>
          <cell r="BE126">
            <v>70</v>
          </cell>
          <cell r="BF126">
            <v>70</v>
          </cell>
          <cell r="BG126">
            <v>100</v>
          </cell>
          <cell r="BH126">
            <v>30</v>
          </cell>
          <cell r="BI126">
            <v>70</v>
          </cell>
          <cell r="BJ126" t="str">
            <v/>
          </cell>
          <cell r="BK126" t="str">
            <v/>
          </cell>
          <cell r="BL126">
            <v>10</v>
          </cell>
          <cell r="BM126">
            <v>30</v>
          </cell>
          <cell r="BN126">
            <v>30</v>
          </cell>
          <cell r="BO126">
            <v>70</v>
          </cell>
          <cell r="BP126" t="str">
            <v/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 t="str">
            <v/>
          </cell>
          <cell r="BX126">
            <v>111</v>
          </cell>
        </row>
        <row r="127">
          <cell r="C127">
            <v>13638526</v>
          </cell>
          <cell r="D127">
            <v>7</v>
          </cell>
          <cell r="E127">
            <v>1</v>
          </cell>
          <cell r="F127" t="str">
            <v>CUEVAS JIMENEZ SAMUEL IGNACIO</v>
          </cell>
          <cell r="G127" t="str">
            <v>LEY 18.834</v>
          </cell>
          <cell r="H127" t="str">
            <v>TITULARES</v>
          </cell>
          <cell r="I127" t="str">
            <v>PROFESIONALES</v>
          </cell>
          <cell r="J127">
            <v>44</v>
          </cell>
          <cell r="K127">
            <v>16</v>
          </cell>
          <cell r="L127" t="str">
            <v>TECNOLOGO MEDICO</v>
          </cell>
          <cell r="M127">
            <v>7</v>
          </cell>
          <cell r="N127">
            <v>7</v>
          </cell>
          <cell r="O127">
            <v>15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464</v>
          </cell>
          <cell r="W127">
            <v>2016</v>
          </cell>
          <cell r="X127">
            <v>70</v>
          </cell>
          <cell r="Y127">
            <v>2015</v>
          </cell>
          <cell r="Z127">
            <v>70</v>
          </cell>
          <cell r="AA127">
            <v>2014</v>
          </cell>
          <cell r="AB127">
            <v>70</v>
          </cell>
          <cell r="AC127">
            <v>43552</v>
          </cell>
          <cell r="AD127" t="str">
            <v/>
          </cell>
          <cell r="AF127" t="str">
            <v/>
          </cell>
          <cell r="AM127">
            <v>43570</v>
          </cell>
          <cell r="AN127" t="str">
            <v>Sin Observaciones</v>
          </cell>
          <cell r="AO127">
            <v>8</v>
          </cell>
          <cell r="AP127">
            <v>45</v>
          </cell>
          <cell r="AQ127">
            <v>22.5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22.5</v>
          </cell>
          <cell r="AY127">
            <v>9</v>
          </cell>
          <cell r="AZ127">
            <v>464</v>
          </cell>
          <cell r="BA127">
            <v>100</v>
          </cell>
          <cell r="BB127">
            <v>30</v>
          </cell>
          <cell r="BC127">
            <v>70</v>
          </cell>
          <cell r="BD127">
            <v>70</v>
          </cell>
          <cell r="BE127">
            <v>70</v>
          </cell>
          <cell r="BF127">
            <v>70</v>
          </cell>
          <cell r="BG127">
            <v>100</v>
          </cell>
          <cell r="BH127">
            <v>30</v>
          </cell>
          <cell r="BI127">
            <v>69</v>
          </cell>
          <cell r="BJ127" t="str">
            <v/>
          </cell>
          <cell r="BK127" t="str">
            <v/>
          </cell>
          <cell r="BL127">
            <v>9</v>
          </cell>
          <cell r="BM127">
            <v>30</v>
          </cell>
          <cell r="BN127">
            <v>30</v>
          </cell>
          <cell r="BO127">
            <v>69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 t="str">
            <v/>
          </cell>
          <cell r="BX127">
            <v>112</v>
          </cell>
        </row>
        <row r="128">
          <cell r="C128">
            <v>10733016</v>
          </cell>
          <cell r="D128" t="str">
            <v>K</v>
          </cell>
          <cell r="E128">
            <v>1</v>
          </cell>
          <cell r="F128" t="str">
            <v>ROCO DURAN MARIA GUADALUPE</v>
          </cell>
          <cell r="G128" t="str">
            <v>LEY 18.834</v>
          </cell>
          <cell r="H128" t="str">
            <v>TITULARES</v>
          </cell>
          <cell r="I128" t="str">
            <v>PROFESIONALES</v>
          </cell>
          <cell r="J128">
            <v>44</v>
          </cell>
          <cell r="K128">
            <v>16</v>
          </cell>
          <cell r="L128" t="str">
            <v>INGENIERO (A) ADMINISTRACION DE EMPRESAS</v>
          </cell>
          <cell r="M128">
            <v>6</v>
          </cell>
          <cell r="N128">
            <v>9</v>
          </cell>
          <cell r="O128">
            <v>15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463</v>
          </cell>
          <cell r="W128">
            <v>2016</v>
          </cell>
          <cell r="X128">
            <v>70</v>
          </cell>
          <cell r="Y128">
            <v>2015</v>
          </cell>
          <cell r="Z128">
            <v>70</v>
          </cell>
          <cell r="AA128">
            <v>2014</v>
          </cell>
          <cell r="AB128">
            <v>70</v>
          </cell>
          <cell r="AC128">
            <v>43549</v>
          </cell>
          <cell r="AD128" t="str">
            <v/>
          </cell>
          <cell r="AF128" t="str">
            <v/>
          </cell>
          <cell r="AM128">
            <v>43570</v>
          </cell>
          <cell r="AN128" t="str">
            <v>Sin Observaciones</v>
          </cell>
          <cell r="AO128">
            <v>7</v>
          </cell>
          <cell r="AP128">
            <v>40</v>
          </cell>
          <cell r="AQ128">
            <v>20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20</v>
          </cell>
          <cell r="AY128">
            <v>8</v>
          </cell>
          <cell r="AZ128">
            <v>463</v>
          </cell>
          <cell r="BA128">
            <v>100</v>
          </cell>
          <cell r="BB128">
            <v>30</v>
          </cell>
          <cell r="BC128">
            <v>70</v>
          </cell>
          <cell r="BD128">
            <v>70</v>
          </cell>
          <cell r="BE128">
            <v>70</v>
          </cell>
          <cell r="BF128">
            <v>70</v>
          </cell>
          <cell r="BG128">
            <v>100</v>
          </cell>
          <cell r="BH128">
            <v>30</v>
          </cell>
          <cell r="BI128">
            <v>68</v>
          </cell>
          <cell r="BJ128" t="str">
            <v/>
          </cell>
          <cell r="BK128" t="str">
            <v/>
          </cell>
          <cell r="BL128">
            <v>8</v>
          </cell>
          <cell r="BM128">
            <v>30</v>
          </cell>
          <cell r="BN128">
            <v>30</v>
          </cell>
          <cell r="BO128">
            <v>68</v>
          </cell>
          <cell r="BP128" t="str">
            <v/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X128">
            <v>113</v>
          </cell>
        </row>
        <row r="129">
          <cell r="AD129" t="str">
            <v/>
          </cell>
          <cell r="AF129" t="str">
            <v/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 t="str">
            <v/>
          </cell>
          <cell r="BK129" t="str">
            <v/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 t="str">
            <v/>
          </cell>
          <cell r="BX129">
            <v>114</v>
          </cell>
        </row>
        <row r="130">
          <cell r="AD130" t="str">
            <v/>
          </cell>
          <cell r="AF130" t="str">
            <v/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 t="str">
            <v/>
          </cell>
          <cell r="BK130" t="str">
            <v/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 t="str">
            <v/>
          </cell>
          <cell r="BX130">
            <v>115</v>
          </cell>
        </row>
        <row r="131">
          <cell r="AD131" t="str">
            <v/>
          </cell>
          <cell r="AF131" t="str">
            <v/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 t="str">
            <v/>
          </cell>
          <cell r="BK131" t="str">
            <v/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 t="str">
            <v/>
          </cell>
          <cell r="BX131">
            <v>116</v>
          </cell>
        </row>
        <row r="132">
          <cell r="AD132" t="str">
            <v/>
          </cell>
          <cell r="AF132" t="str">
            <v/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 t="str">
            <v/>
          </cell>
          <cell r="BK132" t="str">
            <v/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 t="str">
            <v/>
          </cell>
          <cell r="BX132">
            <v>117</v>
          </cell>
        </row>
        <row r="133">
          <cell r="AD133" t="str">
            <v/>
          </cell>
          <cell r="AF133" t="str">
            <v/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 t="str">
            <v/>
          </cell>
          <cell r="BK133" t="str">
            <v/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 t="str">
            <v/>
          </cell>
          <cell r="BX133">
            <v>118</v>
          </cell>
        </row>
        <row r="134">
          <cell r="AD134" t="str">
            <v/>
          </cell>
          <cell r="AF134" t="str">
            <v/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 t="str">
            <v/>
          </cell>
          <cell r="BK134" t="str">
            <v/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 t="str">
            <v/>
          </cell>
          <cell r="BX134">
            <v>119</v>
          </cell>
        </row>
        <row r="135">
          <cell r="AD135" t="str">
            <v/>
          </cell>
          <cell r="AF135" t="str">
            <v/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 t="str">
            <v/>
          </cell>
          <cell r="BK135" t="str">
            <v/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 t="str">
            <v/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 t="str">
            <v/>
          </cell>
          <cell r="BX135">
            <v>120</v>
          </cell>
        </row>
        <row r="136">
          <cell r="AD136" t="str">
            <v/>
          </cell>
          <cell r="AF136" t="str">
            <v/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 t="str">
            <v/>
          </cell>
          <cell r="BK136" t="str">
            <v/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 t="str">
            <v/>
          </cell>
          <cell r="BX136">
            <v>121</v>
          </cell>
        </row>
        <row r="137">
          <cell r="AD137" t="str">
            <v/>
          </cell>
          <cell r="AF137" t="str">
            <v/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 t="str">
            <v/>
          </cell>
          <cell r="BK137" t="str">
            <v/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 t="str">
            <v/>
          </cell>
          <cell r="BX137">
            <v>122</v>
          </cell>
        </row>
        <row r="138">
          <cell r="AD138" t="str">
            <v/>
          </cell>
          <cell r="AF138" t="str">
            <v/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 t="str">
            <v/>
          </cell>
          <cell r="BK138" t="str">
            <v/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 t="str">
            <v/>
          </cell>
          <cell r="BX138">
            <v>123</v>
          </cell>
        </row>
        <row r="139">
          <cell r="AD139" t="str">
            <v/>
          </cell>
          <cell r="AF139" t="str">
            <v/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 t="str">
            <v/>
          </cell>
          <cell r="BK139" t="str">
            <v/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 t="str">
            <v/>
          </cell>
          <cell r="BX139">
            <v>124</v>
          </cell>
        </row>
        <row r="140">
          <cell r="AD140" t="str">
            <v/>
          </cell>
          <cell r="AF140" t="str">
            <v/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 t="str">
            <v/>
          </cell>
          <cell r="BK140" t="str">
            <v/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X140">
            <v>125</v>
          </cell>
        </row>
        <row r="141">
          <cell r="AD141" t="str">
            <v/>
          </cell>
          <cell r="AF141" t="str">
            <v/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 t="str">
            <v/>
          </cell>
          <cell r="BK141" t="str">
            <v/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 t="str">
            <v/>
          </cell>
          <cell r="BX141">
            <v>126</v>
          </cell>
        </row>
        <row r="142">
          <cell r="AD142" t="str">
            <v/>
          </cell>
          <cell r="AF142" t="str">
            <v/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 t="str">
            <v/>
          </cell>
          <cell r="BK142" t="str">
            <v/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 t="str">
            <v/>
          </cell>
          <cell r="BX142">
            <v>127</v>
          </cell>
        </row>
        <row r="143">
          <cell r="AD143" t="str">
            <v/>
          </cell>
          <cell r="AF143" t="str">
            <v/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 t="str">
            <v/>
          </cell>
          <cell r="BK143" t="str">
            <v/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 t="str">
            <v/>
          </cell>
          <cell r="BX143">
            <v>128</v>
          </cell>
        </row>
        <row r="144">
          <cell r="AD144" t="str">
            <v/>
          </cell>
          <cell r="AF144" t="str">
            <v/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 t="str">
            <v/>
          </cell>
          <cell r="BK144" t="str">
            <v/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 t="str">
            <v/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X144">
            <v>129</v>
          </cell>
        </row>
        <row r="145">
          <cell r="AD145" t="str">
            <v/>
          </cell>
          <cell r="AF145" t="str">
            <v/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 t="str">
            <v/>
          </cell>
          <cell r="BK145" t="str">
            <v/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 t="str">
            <v/>
          </cell>
          <cell r="BX145">
            <v>130</v>
          </cell>
        </row>
        <row r="146">
          <cell r="AD146" t="str">
            <v/>
          </cell>
          <cell r="AF146" t="str">
            <v/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 t="str">
            <v/>
          </cell>
          <cell r="BK146" t="str">
            <v/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 t="str">
            <v/>
          </cell>
          <cell r="BX146">
            <v>131</v>
          </cell>
        </row>
        <row r="147">
          <cell r="AD147" t="str">
            <v/>
          </cell>
          <cell r="AF147" t="str">
            <v/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 t="str">
            <v/>
          </cell>
          <cell r="BK147" t="str">
            <v/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 t="str">
            <v/>
          </cell>
          <cell r="BX147">
            <v>132</v>
          </cell>
        </row>
        <row r="148">
          <cell r="AD148" t="str">
            <v/>
          </cell>
          <cell r="AF148" t="str">
            <v/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 t="str">
            <v/>
          </cell>
          <cell r="BK148" t="str">
            <v/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 t="str">
            <v/>
          </cell>
          <cell r="BX148">
            <v>133</v>
          </cell>
        </row>
        <row r="149">
          <cell r="AD149" t="str">
            <v/>
          </cell>
          <cell r="AF149" t="str">
            <v/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 t="str">
            <v/>
          </cell>
          <cell r="BK149" t="str">
            <v/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 t="str">
            <v/>
          </cell>
          <cell r="BX149">
            <v>134</v>
          </cell>
        </row>
        <row r="150">
          <cell r="AD150" t="str">
            <v/>
          </cell>
          <cell r="AF150" t="str">
            <v/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 t="str">
            <v/>
          </cell>
          <cell r="BK150" t="str">
            <v/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 t="str">
            <v/>
          </cell>
          <cell r="BX150">
            <v>135</v>
          </cell>
        </row>
        <row r="151">
          <cell r="AD151" t="str">
            <v/>
          </cell>
          <cell r="AF151" t="str">
            <v/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 t="str">
            <v/>
          </cell>
          <cell r="BK151" t="str">
            <v/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 t="str">
            <v/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 t="str">
            <v/>
          </cell>
          <cell r="BX151">
            <v>136</v>
          </cell>
        </row>
        <row r="152">
          <cell r="AD152" t="str">
            <v/>
          </cell>
          <cell r="AF152" t="str">
            <v/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 t="str">
            <v/>
          </cell>
          <cell r="BK152" t="str">
            <v/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 t="str">
            <v/>
          </cell>
          <cell r="BX152">
            <v>137</v>
          </cell>
        </row>
        <row r="153">
          <cell r="AD153" t="str">
            <v/>
          </cell>
          <cell r="AF153" t="str">
            <v/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 t="str">
            <v/>
          </cell>
          <cell r="BK153" t="str">
            <v/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 t="str">
            <v/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 t="str">
            <v/>
          </cell>
          <cell r="BX153">
            <v>138</v>
          </cell>
        </row>
        <row r="154">
          <cell r="AD154" t="str">
            <v/>
          </cell>
          <cell r="AF154" t="str">
            <v/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 t="str">
            <v/>
          </cell>
          <cell r="BK154" t="str">
            <v/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 t="str">
            <v/>
          </cell>
          <cell r="BX154">
            <v>139</v>
          </cell>
        </row>
        <row r="155">
          <cell r="AD155" t="str">
            <v/>
          </cell>
          <cell r="AF155" t="str">
            <v/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 t="str">
            <v/>
          </cell>
          <cell r="BK155" t="str">
            <v/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X155">
            <v>140</v>
          </cell>
        </row>
        <row r="156">
          <cell r="AD156" t="str">
            <v/>
          </cell>
          <cell r="AF156" t="str">
            <v/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 t="str">
            <v/>
          </cell>
          <cell r="BK156" t="str">
            <v/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 t="str">
            <v/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 t="str">
            <v/>
          </cell>
          <cell r="BX156">
            <v>141</v>
          </cell>
        </row>
        <row r="157">
          <cell r="AD157" t="str">
            <v/>
          </cell>
          <cell r="AF157" t="str">
            <v/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 t="str">
            <v/>
          </cell>
          <cell r="BK157" t="str">
            <v/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X157">
            <v>142</v>
          </cell>
        </row>
        <row r="158">
          <cell r="AD158" t="str">
            <v/>
          </cell>
          <cell r="AF158" t="str">
            <v/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 t="str">
            <v/>
          </cell>
          <cell r="BK158" t="str">
            <v/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 t="str">
            <v/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 t="str">
            <v/>
          </cell>
          <cell r="BX158">
            <v>143</v>
          </cell>
        </row>
        <row r="159">
          <cell r="AD159" t="str">
            <v/>
          </cell>
          <cell r="AF159" t="str">
            <v/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 t="str">
            <v/>
          </cell>
          <cell r="BK159" t="str">
            <v/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 t="str">
            <v/>
          </cell>
          <cell r="BX159">
            <v>144</v>
          </cell>
        </row>
        <row r="160">
          <cell r="AD160" t="str">
            <v/>
          </cell>
          <cell r="AF160" t="str">
            <v/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 t="str">
            <v/>
          </cell>
          <cell r="BK160" t="str">
            <v/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 t="str">
            <v/>
          </cell>
          <cell r="BX160">
            <v>145</v>
          </cell>
        </row>
        <row r="161">
          <cell r="AD161" t="str">
            <v/>
          </cell>
          <cell r="AF161" t="str">
            <v/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 t="str">
            <v/>
          </cell>
          <cell r="BK161" t="str">
            <v/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 t="str">
            <v/>
          </cell>
          <cell r="BX161">
            <v>146</v>
          </cell>
        </row>
        <row r="162">
          <cell r="AD162" t="str">
            <v/>
          </cell>
          <cell r="AF162" t="str">
            <v/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 t="str">
            <v/>
          </cell>
          <cell r="BK162" t="str">
            <v/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 t="str">
            <v/>
          </cell>
          <cell r="BX162">
            <v>147</v>
          </cell>
        </row>
        <row r="163">
          <cell r="AD163" t="str">
            <v/>
          </cell>
          <cell r="AF163" t="str">
            <v/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 t="str">
            <v/>
          </cell>
          <cell r="BK163" t="str">
            <v/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 t="str">
            <v/>
          </cell>
          <cell r="BX163">
            <v>148</v>
          </cell>
        </row>
        <row r="164">
          <cell r="AD164" t="str">
            <v/>
          </cell>
          <cell r="AF164" t="str">
            <v/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 t="str">
            <v/>
          </cell>
          <cell r="BK164" t="str">
            <v/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 t="str">
            <v/>
          </cell>
          <cell r="BX164">
            <v>149</v>
          </cell>
        </row>
        <row r="165">
          <cell r="AD165" t="str">
            <v/>
          </cell>
          <cell r="AF165" t="str">
            <v/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 t="str">
            <v/>
          </cell>
          <cell r="BK165" t="str">
            <v/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 t="str">
            <v/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 t="str">
            <v/>
          </cell>
          <cell r="BX165">
            <v>150</v>
          </cell>
        </row>
        <row r="166">
          <cell r="AD166" t="str">
            <v/>
          </cell>
          <cell r="AF166" t="str">
            <v/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 t="str">
            <v/>
          </cell>
          <cell r="BK166" t="str">
            <v/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 t="str">
            <v/>
          </cell>
          <cell r="BX166">
            <v>151</v>
          </cell>
        </row>
        <row r="167">
          <cell r="AD167" t="str">
            <v/>
          </cell>
          <cell r="AF167" t="str">
            <v/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 t="str">
            <v/>
          </cell>
          <cell r="BK167" t="str">
            <v/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 t="str">
            <v/>
          </cell>
          <cell r="BX167">
            <v>152</v>
          </cell>
        </row>
        <row r="168">
          <cell r="AD168" t="str">
            <v/>
          </cell>
          <cell r="AF168" t="str">
            <v/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 t="str">
            <v/>
          </cell>
          <cell r="BK168" t="str">
            <v/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 t="str">
            <v/>
          </cell>
          <cell r="BX168">
            <v>153</v>
          </cell>
        </row>
        <row r="169">
          <cell r="AD169" t="str">
            <v/>
          </cell>
          <cell r="AF169" t="str">
            <v/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 t="str">
            <v/>
          </cell>
          <cell r="BK169" t="str">
            <v/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 t="str">
            <v/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 t="str">
            <v/>
          </cell>
          <cell r="BX169">
            <v>154</v>
          </cell>
        </row>
        <row r="170">
          <cell r="AD170" t="str">
            <v/>
          </cell>
          <cell r="AF170" t="str">
            <v/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 t="str">
            <v/>
          </cell>
          <cell r="BK170" t="str">
            <v/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 t="str">
            <v/>
          </cell>
          <cell r="BX170">
            <v>155</v>
          </cell>
        </row>
        <row r="171">
          <cell r="AD171" t="str">
            <v/>
          </cell>
          <cell r="AF171" t="str">
            <v/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 t="str">
            <v/>
          </cell>
          <cell r="BK171" t="str">
            <v/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 t="str">
            <v/>
          </cell>
          <cell r="BX171">
            <v>156</v>
          </cell>
        </row>
        <row r="172">
          <cell r="AD172" t="str">
            <v/>
          </cell>
          <cell r="AF172" t="str">
            <v/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 t="str">
            <v/>
          </cell>
          <cell r="BK172" t="str">
            <v/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X172">
            <v>157</v>
          </cell>
        </row>
        <row r="173">
          <cell r="AD173" t="str">
            <v/>
          </cell>
          <cell r="AF173" t="str">
            <v/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 t="str">
            <v/>
          </cell>
          <cell r="BK173" t="str">
            <v/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 t="str">
            <v/>
          </cell>
          <cell r="BX173">
            <v>158</v>
          </cell>
        </row>
        <row r="174">
          <cell r="AD174" t="str">
            <v/>
          </cell>
          <cell r="AF174" t="str">
            <v/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 t="str">
            <v/>
          </cell>
          <cell r="BK174" t="str">
            <v/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 t="str">
            <v/>
          </cell>
          <cell r="BX174">
            <v>159</v>
          </cell>
        </row>
        <row r="175">
          <cell r="AD175" t="str">
            <v/>
          </cell>
          <cell r="AF175" t="str">
            <v/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 t="str">
            <v/>
          </cell>
          <cell r="BK175" t="str">
            <v/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X175">
            <v>160</v>
          </cell>
        </row>
        <row r="176">
          <cell r="AD176" t="str">
            <v/>
          </cell>
          <cell r="AF176" t="str">
            <v/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 t="str">
            <v/>
          </cell>
          <cell r="BK176" t="str">
            <v/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 t="str">
            <v/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 t="str">
            <v/>
          </cell>
          <cell r="BX176">
            <v>161</v>
          </cell>
        </row>
        <row r="177">
          <cell r="AD177" t="str">
            <v/>
          </cell>
          <cell r="AF177" t="str">
            <v/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 t="str">
            <v/>
          </cell>
          <cell r="BK177" t="str">
            <v/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 t="str">
            <v/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 t="str">
            <v/>
          </cell>
          <cell r="BX177">
            <v>162</v>
          </cell>
        </row>
        <row r="178">
          <cell r="AD178" t="str">
            <v/>
          </cell>
          <cell r="AF178" t="str">
            <v/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 t="str">
            <v/>
          </cell>
          <cell r="BK178" t="str">
            <v/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 t="str">
            <v/>
          </cell>
          <cell r="BX178">
            <v>163</v>
          </cell>
        </row>
        <row r="179">
          <cell r="AD179" t="str">
            <v/>
          </cell>
          <cell r="AF179" t="str">
            <v/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 t="str">
            <v/>
          </cell>
          <cell r="BK179" t="str">
            <v/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X179">
            <v>164</v>
          </cell>
        </row>
        <row r="180">
          <cell r="AD180" t="str">
            <v/>
          </cell>
          <cell r="AF180" t="str">
            <v/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 t="str">
            <v/>
          </cell>
          <cell r="BK180" t="str">
            <v/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 t="str">
            <v/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 t="str">
            <v/>
          </cell>
          <cell r="BX180">
            <v>165</v>
          </cell>
        </row>
        <row r="181">
          <cell r="AD181" t="str">
            <v/>
          </cell>
          <cell r="AF181" t="str">
            <v/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 t="str">
            <v/>
          </cell>
          <cell r="BK181" t="str">
            <v/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/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 t="str">
            <v/>
          </cell>
          <cell r="BX181">
            <v>166</v>
          </cell>
        </row>
        <row r="182">
          <cell r="AD182" t="str">
            <v/>
          </cell>
          <cell r="AF182" t="str">
            <v/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 t="str">
            <v/>
          </cell>
          <cell r="BK182" t="str">
            <v/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/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 t="str">
            <v/>
          </cell>
          <cell r="BX182">
            <v>167</v>
          </cell>
        </row>
        <row r="183">
          <cell r="AD183" t="str">
            <v/>
          </cell>
          <cell r="AF183" t="str">
            <v/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 t="str">
            <v/>
          </cell>
          <cell r="BK183" t="str">
            <v/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 t="str">
            <v/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 t="str">
            <v/>
          </cell>
          <cell r="BX183">
            <v>168</v>
          </cell>
        </row>
        <row r="184">
          <cell r="AD184" t="str">
            <v/>
          </cell>
          <cell r="AF184" t="str">
            <v/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 t="str">
            <v/>
          </cell>
          <cell r="BK184" t="str">
            <v/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 t="str">
            <v/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X184">
            <v>169</v>
          </cell>
        </row>
        <row r="185">
          <cell r="AD185" t="str">
            <v/>
          </cell>
          <cell r="AF185" t="str">
            <v/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 t="str">
            <v/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 t="str">
            <v/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 t="str">
            <v/>
          </cell>
          <cell r="BX185">
            <v>170</v>
          </cell>
        </row>
        <row r="186">
          <cell r="AD186" t="str">
            <v/>
          </cell>
          <cell r="AF186" t="str">
            <v/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 t="str">
            <v/>
          </cell>
          <cell r="BK186" t="str">
            <v/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 t="str">
            <v/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X186">
            <v>171</v>
          </cell>
        </row>
        <row r="187">
          <cell r="AD187" t="str">
            <v/>
          </cell>
          <cell r="AF187" t="str">
            <v/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 t="str">
            <v/>
          </cell>
          <cell r="BK187" t="str">
            <v/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X187">
            <v>172</v>
          </cell>
        </row>
        <row r="188">
          <cell r="AD188" t="str">
            <v/>
          </cell>
          <cell r="AF188" t="str">
            <v/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 t="str">
            <v/>
          </cell>
          <cell r="BK188" t="str">
            <v/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 t="str">
            <v/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 t="str">
            <v/>
          </cell>
          <cell r="BX188">
            <v>173</v>
          </cell>
        </row>
        <row r="189">
          <cell r="AD189" t="str">
            <v/>
          </cell>
          <cell r="AF189" t="str">
            <v/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 t="str">
            <v/>
          </cell>
          <cell r="BK189" t="str">
            <v/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 t="str">
            <v/>
          </cell>
          <cell r="BX189">
            <v>174</v>
          </cell>
        </row>
        <row r="190">
          <cell r="AD190" t="str">
            <v/>
          </cell>
          <cell r="AF190" t="str">
            <v/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 t="str">
            <v/>
          </cell>
          <cell r="BK190" t="str">
            <v/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X190">
            <v>175</v>
          </cell>
        </row>
        <row r="191">
          <cell r="AD191" t="str">
            <v/>
          </cell>
          <cell r="AF191" t="str">
            <v/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 t="str">
            <v/>
          </cell>
          <cell r="BK191" t="str">
            <v/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 t="str">
            <v/>
          </cell>
          <cell r="BX191">
            <v>176</v>
          </cell>
        </row>
        <row r="192">
          <cell r="AD192" t="str">
            <v/>
          </cell>
          <cell r="AF192" t="str">
            <v/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 t="str">
            <v/>
          </cell>
          <cell r="BK192" t="str">
            <v/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 t="str">
            <v/>
          </cell>
          <cell r="BX192">
            <v>177</v>
          </cell>
        </row>
        <row r="193">
          <cell r="AD193" t="str">
            <v/>
          </cell>
          <cell r="AF193" t="str">
            <v/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 t="str">
            <v/>
          </cell>
          <cell r="BK193" t="str">
            <v/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X193">
            <v>178</v>
          </cell>
        </row>
        <row r="194">
          <cell r="AD194" t="str">
            <v/>
          </cell>
          <cell r="AF194" t="str">
            <v/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 t="str">
            <v/>
          </cell>
          <cell r="BK194" t="str">
            <v/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 t="str">
            <v/>
          </cell>
          <cell r="BX194">
            <v>179</v>
          </cell>
        </row>
        <row r="195">
          <cell r="AD195" t="str">
            <v/>
          </cell>
          <cell r="AF195" t="str">
            <v/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 t="str">
            <v/>
          </cell>
          <cell r="BK195" t="str">
            <v/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X195">
            <v>180</v>
          </cell>
        </row>
        <row r="196">
          <cell r="AD196" t="str">
            <v/>
          </cell>
          <cell r="AF196" t="str">
            <v/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 t="str">
            <v/>
          </cell>
          <cell r="BK196" t="str">
            <v/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 t="str">
            <v/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 t="str">
            <v/>
          </cell>
          <cell r="BX196">
            <v>181</v>
          </cell>
        </row>
        <row r="197">
          <cell r="AD197" t="str">
            <v/>
          </cell>
          <cell r="AF197" t="str">
            <v/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 t="str">
            <v/>
          </cell>
          <cell r="BK197" t="str">
            <v/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 t="str">
            <v/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 t="str">
            <v/>
          </cell>
          <cell r="BX197">
            <v>182</v>
          </cell>
        </row>
        <row r="198">
          <cell r="AD198" t="str">
            <v/>
          </cell>
          <cell r="AF198" t="str">
            <v/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 t="str">
            <v/>
          </cell>
          <cell r="BK198" t="str">
            <v/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 t="str">
            <v/>
          </cell>
          <cell r="BX198">
            <v>183</v>
          </cell>
        </row>
        <row r="199">
          <cell r="AD199" t="str">
            <v/>
          </cell>
          <cell r="AF199" t="str">
            <v/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 t="str">
            <v/>
          </cell>
          <cell r="BK199" t="str">
            <v/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 t="str">
            <v/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 t="str">
            <v/>
          </cell>
          <cell r="BX199">
            <v>184</v>
          </cell>
        </row>
        <row r="200">
          <cell r="AD200" t="str">
            <v/>
          </cell>
          <cell r="AF200" t="str">
            <v/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 t="str">
            <v/>
          </cell>
          <cell r="BK200" t="str">
            <v/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X200">
            <v>185</v>
          </cell>
        </row>
        <row r="201">
          <cell r="AD201" t="str">
            <v/>
          </cell>
          <cell r="AF201" t="str">
            <v/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 t="str">
            <v/>
          </cell>
          <cell r="BK201" t="str">
            <v/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 t="str">
            <v/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 t="str">
            <v/>
          </cell>
          <cell r="BX201">
            <v>186</v>
          </cell>
        </row>
        <row r="202">
          <cell r="AD202" t="str">
            <v/>
          </cell>
          <cell r="AF202" t="str">
            <v/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 t="str">
            <v/>
          </cell>
          <cell r="BK202" t="str">
            <v/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 t="str">
            <v/>
          </cell>
          <cell r="BX202">
            <v>187</v>
          </cell>
        </row>
        <row r="203">
          <cell r="AD203" t="str">
            <v/>
          </cell>
          <cell r="AF203" t="str">
            <v/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 t="str">
            <v/>
          </cell>
          <cell r="BK203" t="str">
            <v/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 t="str">
            <v/>
          </cell>
          <cell r="BX203">
            <v>188</v>
          </cell>
        </row>
        <row r="204">
          <cell r="AD204" t="str">
            <v/>
          </cell>
          <cell r="AF204" t="str">
            <v/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 t="str">
            <v/>
          </cell>
          <cell r="BK204" t="str">
            <v/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 t="str">
            <v/>
          </cell>
          <cell r="BX204">
            <v>189</v>
          </cell>
        </row>
        <row r="205">
          <cell r="AD205" t="str">
            <v/>
          </cell>
          <cell r="AF205" t="str">
            <v/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 t="str">
            <v/>
          </cell>
          <cell r="BK205" t="str">
            <v/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 t="str">
            <v/>
          </cell>
          <cell r="BX205">
            <v>190</v>
          </cell>
        </row>
        <row r="206">
          <cell r="AD206" t="str">
            <v/>
          </cell>
          <cell r="AF206" t="str">
            <v/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 t="str">
            <v/>
          </cell>
          <cell r="BK206" t="str">
            <v/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 t="str">
            <v/>
          </cell>
          <cell r="BX206">
            <v>191</v>
          </cell>
        </row>
        <row r="207">
          <cell r="AD207" t="str">
            <v/>
          </cell>
          <cell r="AF207" t="str">
            <v/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 t="str">
            <v/>
          </cell>
          <cell r="BK207" t="str">
            <v/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X207">
            <v>192</v>
          </cell>
        </row>
        <row r="208">
          <cell r="AD208" t="str">
            <v/>
          </cell>
          <cell r="AF208" t="str">
            <v/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 t="str">
            <v/>
          </cell>
          <cell r="BK208" t="str">
            <v/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 t="str">
            <v/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 t="str">
            <v/>
          </cell>
          <cell r="BX208">
            <v>193</v>
          </cell>
        </row>
        <row r="209">
          <cell r="AD209" t="str">
            <v/>
          </cell>
          <cell r="AF209" t="str">
            <v/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 t="str">
            <v/>
          </cell>
          <cell r="BK209" t="str">
            <v/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 t="str">
            <v/>
          </cell>
          <cell r="BX209">
            <v>194</v>
          </cell>
        </row>
        <row r="210">
          <cell r="AD210" t="str">
            <v/>
          </cell>
          <cell r="AF210" t="str">
            <v/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 t="str">
            <v/>
          </cell>
          <cell r="BK210" t="str">
            <v/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 t="str">
            <v/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 t="str">
            <v/>
          </cell>
          <cell r="BX210">
            <v>195</v>
          </cell>
        </row>
        <row r="211">
          <cell r="AD211" t="str">
            <v/>
          </cell>
          <cell r="AF211" t="str">
            <v/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 t="str">
            <v/>
          </cell>
          <cell r="BK211" t="str">
            <v/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 t="str">
            <v/>
          </cell>
          <cell r="BX211">
            <v>196</v>
          </cell>
        </row>
        <row r="212">
          <cell r="AD212" t="str">
            <v/>
          </cell>
          <cell r="AF212" t="str">
            <v/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 t="str">
            <v/>
          </cell>
          <cell r="BK212" t="str">
            <v/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 t="str">
            <v/>
          </cell>
          <cell r="BX212">
            <v>197</v>
          </cell>
        </row>
        <row r="213">
          <cell r="AD213" t="str">
            <v/>
          </cell>
          <cell r="AF213" t="str">
            <v/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 t="str">
            <v/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X213">
            <v>198</v>
          </cell>
        </row>
        <row r="214">
          <cell r="AD214" t="str">
            <v/>
          </cell>
          <cell r="AF214" t="str">
            <v/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 t="str">
            <v/>
          </cell>
          <cell r="BK214" t="str">
            <v/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 t="str">
            <v/>
          </cell>
          <cell r="BX214">
            <v>199</v>
          </cell>
        </row>
        <row r="215">
          <cell r="AD215" t="str">
            <v/>
          </cell>
          <cell r="AF215" t="str">
            <v/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 t="str">
            <v/>
          </cell>
          <cell r="BK215" t="str">
            <v/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X215">
            <v>200</v>
          </cell>
        </row>
        <row r="216">
          <cell r="AD216" t="str">
            <v/>
          </cell>
          <cell r="AF216" t="str">
            <v/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 t="str">
            <v/>
          </cell>
          <cell r="BK216" t="str">
            <v/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 t="str">
            <v/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 t="str">
            <v/>
          </cell>
          <cell r="BX216">
            <v>201</v>
          </cell>
        </row>
        <row r="217">
          <cell r="AD217" t="str">
            <v/>
          </cell>
          <cell r="AF217" t="str">
            <v/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 t="str">
            <v/>
          </cell>
          <cell r="BK217" t="str">
            <v/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 t="str">
            <v/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X217">
            <v>202</v>
          </cell>
        </row>
        <row r="218">
          <cell r="AD218" t="str">
            <v/>
          </cell>
          <cell r="AF218" t="str">
            <v/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 t="str">
            <v/>
          </cell>
          <cell r="BK218" t="str">
            <v/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 t="str">
            <v/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X218">
            <v>203</v>
          </cell>
        </row>
        <row r="219">
          <cell r="AD219" t="str">
            <v/>
          </cell>
          <cell r="AF219" t="str">
            <v/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 t="str">
            <v/>
          </cell>
          <cell r="BK219" t="str">
            <v/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 t="str">
            <v/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 t="str">
            <v/>
          </cell>
          <cell r="BX219">
            <v>204</v>
          </cell>
        </row>
        <row r="220">
          <cell r="AD220" t="str">
            <v/>
          </cell>
          <cell r="AF220" t="str">
            <v/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 t="str">
            <v/>
          </cell>
          <cell r="BK220" t="str">
            <v/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 t="str">
            <v/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 t="str">
            <v/>
          </cell>
          <cell r="BX220">
            <v>205</v>
          </cell>
        </row>
        <row r="221">
          <cell r="AD221" t="str">
            <v/>
          </cell>
          <cell r="AF221" t="str">
            <v/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 t="str">
            <v/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 t="str">
            <v/>
          </cell>
          <cell r="BX221">
            <v>206</v>
          </cell>
        </row>
        <row r="222">
          <cell r="AD222" t="str">
            <v/>
          </cell>
          <cell r="AF222" t="str">
            <v/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 t="str">
            <v/>
          </cell>
          <cell r="BK222" t="str">
            <v/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X222">
            <v>207</v>
          </cell>
        </row>
        <row r="223">
          <cell r="AD223" t="str">
            <v/>
          </cell>
          <cell r="AF223" t="str">
            <v/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 t="str">
            <v/>
          </cell>
          <cell r="BK223" t="str">
            <v/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 t="str">
            <v/>
          </cell>
          <cell r="BX223">
            <v>208</v>
          </cell>
        </row>
        <row r="224">
          <cell r="AD224" t="str">
            <v/>
          </cell>
          <cell r="AF224" t="str">
            <v/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 t="str">
            <v/>
          </cell>
          <cell r="BK224" t="str">
            <v/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 t="str">
            <v/>
          </cell>
          <cell r="BX224">
            <v>209</v>
          </cell>
        </row>
        <row r="225">
          <cell r="AD225" t="str">
            <v/>
          </cell>
          <cell r="AF225" t="str">
            <v/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 t="str">
            <v/>
          </cell>
          <cell r="BK225" t="str">
            <v/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X225">
            <v>210</v>
          </cell>
        </row>
        <row r="226">
          <cell r="AD226" t="str">
            <v/>
          </cell>
          <cell r="AF226" t="str">
            <v/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 t="str">
            <v/>
          </cell>
          <cell r="BK226" t="str">
            <v/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 t="str">
            <v/>
          </cell>
          <cell r="BX226">
            <v>211</v>
          </cell>
        </row>
        <row r="227">
          <cell r="AD227" t="str">
            <v/>
          </cell>
          <cell r="AF227" t="str">
            <v/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 t="str">
            <v/>
          </cell>
          <cell r="BK227" t="str">
            <v/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 t="str">
            <v/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X227">
            <v>212</v>
          </cell>
        </row>
        <row r="228">
          <cell r="AD228" t="str">
            <v/>
          </cell>
          <cell r="AF228" t="str">
            <v/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 t="str">
            <v/>
          </cell>
          <cell r="BK228" t="str">
            <v/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 t="str">
            <v/>
          </cell>
          <cell r="BX228">
            <v>213</v>
          </cell>
        </row>
        <row r="229">
          <cell r="AD229" t="str">
            <v/>
          </cell>
          <cell r="AF229" t="str">
            <v/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 t="str">
            <v/>
          </cell>
          <cell r="BK229" t="str">
            <v/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 t="str">
            <v/>
          </cell>
          <cell r="BX229">
            <v>214</v>
          </cell>
        </row>
        <row r="230">
          <cell r="AD230" t="str">
            <v/>
          </cell>
          <cell r="AF230" t="str">
            <v/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 t="str">
            <v/>
          </cell>
          <cell r="BK230" t="str">
            <v/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 t="str">
            <v/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 t="str">
            <v/>
          </cell>
          <cell r="BX230">
            <v>215</v>
          </cell>
        </row>
        <row r="231">
          <cell r="AD231" t="str">
            <v/>
          </cell>
          <cell r="AF231" t="str">
            <v/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 t="str">
            <v/>
          </cell>
          <cell r="BK231" t="str">
            <v/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 t="str">
            <v/>
          </cell>
          <cell r="BX231">
            <v>216</v>
          </cell>
        </row>
        <row r="232">
          <cell r="AD232" t="str">
            <v/>
          </cell>
          <cell r="AF232" t="str">
            <v/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 t="str">
            <v/>
          </cell>
          <cell r="BK232" t="str">
            <v/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 t="str">
            <v/>
          </cell>
          <cell r="BX232">
            <v>217</v>
          </cell>
        </row>
        <row r="233">
          <cell r="AD233" t="str">
            <v/>
          </cell>
          <cell r="AF233" t="str">
            <v/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 t="str">
            <v/>
          </cell>
          <cell r="BK233" t="str">
            <v/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 t="str">
            <v/>
          </cell>
          <cell r="BX233">
            <v>218</v>
          </cell>
        </row>
        <row r="234">
          <cell r="AD234" t="str">
            <v/>
          </cell>
          <cell r="AF234" t="str">
            <v/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 t="str">
            <v/>
          </cell>
          <cell r="BK234" t="str">
            <v/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 t="str">
            <v/>
          </cell>
          <cell r="BX234">
            <v>219</v>
          </cell>
        </row>
        <row r="235">
          <cell r="AD235" t="str">
            <v/>
          </cell>
          <cell r="AF235" t="str">
            <v/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 t="str">
            <v/>
          </cell>
          <cell r="BK235" t="str">
            <v/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 t="str">
            <v/>
          </cell>
          <cell r="BX235">
            <v>220</v>
          </cell>
        </row>
        <row r="236">
          <cell r="AD236" t="str">
            <v/>
          </cell>
          <cell r="AF236" t="str">
            <v/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 t="str">
            <v/>
          </cell>
          <cell r="BK236" t="str">
            <v/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X236">
            <v>221</v>
          </cell>
        </row>
        <row r="237">
          <cell r="AD237" t="str">
            <v/>
          </cell>
          <cell r="AF237" t="str">
            <v/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 t="str">
            <v/>
          </cell>
          <cell r="BK237" t="str">
            <v/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 t="str">
            <v/>
          </cell>
          <cell r="BX237">
            <v>222</v>
          </cell>
        </row>
        <row r="238">
          <cell r="AD238" t="str">
            <v/>
          </cell>
          <cell r="AF238" t="str">
            <v/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 t="str">
            <v/>
          </cell>
          <cell r="BK238" t="str">
            <v/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 t="str">
            <v/>
          </cell>
          <cell r="BX238">
            <v>223</v>
          </cell>
        </row>
        <row r="239">
          <cell r="AD239" t="str">
            <v/>
          </cell>
          <cell r="AF239" t="str">
            <v/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 t="str">
            <v/>
          </cell>
          <cell r="BK239" t="str">
            <v/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 t="str">
            <v/>
          </cell>
          <cell r="BX239">
            <v>224</v>
          </cell>
        </row>
        <row r="240">
          <cell r="AD240" t="str">
            <v/>
          </cell>
          <cell r="AF240" t="str">
            <v/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 t="str">
            <v/>
          </cell>
          <cell r="BK240" t="str">
            <v/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X240">
            <v>225</v>
          </cell>
        </row>
        <row r="241">
          <cell r="AD241" t="str">
            <v/>
          </cell>
          <cell r="AF241" t="str">
            <v/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 t="str">
            <v/>
          </cell>
          <cell r="BK241" t="str">
            <v/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X241">
            <v>226</v>
          </cell>
        </row>
        <row r="242">
          <cell r="AD242" t="str">
            <v/>
          </cell>
          <cell r="AF242" t="str">
            <v/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 t="str">
            <v/>
          </cell>
          <cell r="BK242" t="str">
            <v/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X242">
            <v>227</v>
          </cell>
        </row>
        <row r="243">
          <cell r="AD243" t="str">
            <v/>
          </cell>
          <cell r="AF243" t="str">
            <v/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 t="str">
            <v/>
          </cell>
          <cell r="BK243" t="str">
            <v/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 t="str">
            <v/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 t="str">
            <v/>
          </cell>
          <cell r="BX243">
            <v>228</v>
          </cell>
        </row>
        <row r="244">
          <cell r="AD244" t="str">
            <v/>
          </cell>
          <cell r="AF244" t="str">
            <v/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 t="str">
            <v/>
          </cell>
          <cell r="BK244" t="str">
            <v/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 t="str">
            <v/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 t="str">
            <v/>
          </cell>
          <cell r="BX244">
            <v>229</v>
          </cell>
        </row>
        <row r="245">
          <cell r="AD245" t="str">
            <v/>
          </cell>
          <cell r="AF245" t="str">
            <v/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 t="str">
            <v/>
          </cell>
          <cell r="BK245" t="str">
            <v/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 t="str">
            <v/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 t="str">
            <v/>
          </cell>
          <cell r="BX245">
            <v>230</v>
          </cell>
        </row>
        <row r="246">
          <cell r="AD246" t="str">
            <v/>
          </cell>
          <cell r="AF246" t="str">
            <v/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 t="str">
            <v/>
          </cell>
          <cell r="BK246" t="str">
            <v/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 t="str">
            <v/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X246">
            <v>231</v>
          </cell>
        </row>
        <row r="247">
          <cell r="AD247" t="str">
            <v/>
          </cell>
          <cell r="AF247" t="str">
            <v/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 t="str">
            <v/>
          </cell>
          <cell r="BK247" t="str">
            <v/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 t="str">
            <v/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X247">
            <v>232</v>
          </cell>
        </row>
        <row r="248">
          <cell r="AD248" t="str">
            <v/>
          </cell>
          <cell r="AF248" t="str">
            <v/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 t="str">
            <v/>
          </cell>
          <cell r="BK248" t="str">
            <v/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 t="str">
            <v/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X248">
            <v>233</v>
          </cell>
        </row>
        <row r="249">
          <cell r="AD249" t="str">
            <v/>
          </cell>
          <cell r="AF249" t="str">
            <v/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 t="str">
            <v/>
          </cell>
          <cell r="BK249" t="str">
            <v/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 t="str">
            <v/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 t="str">
            <v/>
          </cell>
          <cell r="BX249">
            <v>234</v>
          </cell>
        </row>
        <row r="250">
          <cell r="AD250" t="str">
            <v/>
          </cell>
          <cell r="AF250" t="str">
            <v/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 t="str">
            <v/>
          </cell>
          <cell r="BK250" t="str">
            <v/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 t="str">
            <v/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 t="str">
            <v/>
          </cell>
          <cell r="BX250">
            <v>235</v>
          </cell>
        </row>
        <row r="251">
          <cell r="AD251" t="str">
            <v/>
          </cell>
          <cell r="AF251" t="str">
            <v/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 t="str">
            <v/>
          </cell>
          <cell r="BK251" t="str">
            <v/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 t="str">
            <v/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 t="str">
            <v/>
          </cell>
          <cell r="BX251">
            <v>236</v>
          </cell>
        </row>
        <row r="252">
          <cell r="AD252" t="str">
            <v/>
          </cell>
          <cell r="AF252" t="str">
            <v/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 t="str">
            <v/>
          </cell>
          <cell r="BK252" t="str">
            <v/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 t="str">
            <v/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 t="str">
            <v/>
          </cell>
          <cell r="BX252">
            <v>237</v>
          </cell>
        </row>
        <row r="253">
          <cell r="AD253" t="str">
            <v/>
          </cell>
          <cell r="AF253" t="str">
            <v/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 t="str">
            <v/>
          </cell>
          <cell r="BK253" t="str">
            <v/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 t="str">
            <v/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X253">
            <v>238</v>
          </cell>
        </row>
        <row r="254">
          <cell r="AD254" t="str">
            <v/>
          </cell>
          <cell r="AF254" t="str">
            <v/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 t="str">
            <v/>
          </cell>
          <cell r="BK254" t="str">
            <v/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 t="str">
            <v/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 t="str">
            <v/>
          </cell>
          <cell r="BX254">
            <v>239</v>
          </cell>
        </row>
        <row r="255">
          <cell r="AD255" t="str">
            <v/>
          </cell>
          <cell r="AF255" t="str">
            <v/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 t="str">
            <v/>
          </cell>
          <cell r="BK255" t="str">
            <v/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 t="str">
            <v/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X255">
            <v>240</v>
          </cell>
        </row>
        <row r="256">
          <cell r="AD256" t="str">
            <v/>
          </cell>
          <cell r="AF256" t="str">
            <v/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 t="str">
            <v/>
          </cell>
          <cell r="BK256" t="str">
            <v/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 t="str">
            <v/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 t="str">
            <v/>
          </cell>
          <cell r="BX256">
            <v>241</v>
          </cell>
        </row>
        <row r="257">
          <cell r="AD257" t="str">
            <v/>
          </cell>
          <cell r="AF257" t="str">
            <v/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 t="str">
            <v/>
          </cell>
          <cell r="BK257" t="str">
            <v/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 t="str">
            <v/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X257">
            <v>242</v>
          </cell>
        </row>
        <row r="258">
          <cell r="AD258" t="str">
            <v/>
          </cell>
          <cell r="AF258" t="str">
            <v/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 t="str">
            <v/>
          </cell>
          <cell r="BK258" t="str">
            <v/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 t="str">
            <v/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 t="str">
            <v/>
          </cell>
          <cell r="BX258">
            <v>243</v>
          </cell>
        </row>
        <row r="259">
          <cell r="AD259" t="str">
            <v/>
          </cell>
          <cell r="AF259" t="str">
            <v/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 t="str">
            <v/>
          </cell>
          <cell r="BK259" t="str">
            <v/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 t="str">
            <v/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X259">
            <v>244</v>
          </cell>
        </row>
        <row r="260">
          <cell r="AD260" t="str">
            <v/>
          </cell>
          <cell r="AF260" t="str">
            <v/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 t="str">
            <v/>
          </cell>
          <cell r="BK260" t="str">
            <v/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 t="str">
            <v/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 t="str">
            <v/>
          </cell>
          <cell r="BX260">
            <v>245</v>
          </cell>
        </row>
        <row r="261">
          <cell r="AD261" t="str">
            <v/>
          </cell>
          <cell r="AF261" t="str">
            <v/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 t="str">
            <v/>
          </cell>
          <cell r="BK261" t="str">
            <v/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 t="str">
            <v/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X261">
            <v>246</v>
          </cell>
        </row>
        <row r="262">
          <cell r="AD262" t="str">
            <v/>
          </cell>
          <cell r="AF262" t="str">
            <v/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 t="str">
            <v/>
          </cell>
          <cell r="BK262" t="str">
            <v/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 t="str">
            <v/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 t="str">
            <v/>
          </cell>
          <cell r="BX262">
            <v>247</v>
          </cell>
        </row>
        <row r="263">
          <cell r="AD263" t="str">
            <v/>
          </cell>
          <cell r="AF263" t="str">
            <v/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 t="str">
            <v/>
          </cell>
          <cell r="BK263" t="str">
            <v/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 t="str">
            <v/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 t="str">
            <v/>
          </cell>
          <cell r="BX263">
            <v>248</v>
          </cell>
        </row>
        <row r="264">
          <cell r="AD264" t="str">
            <v/>
          </cell>
          <cell r="AF264" t="str">
            <v/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 t="str">
            <v/>
          </cell>
          <cell r="BK264" t="str">
            <v/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 t="str">
            <v/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 t="str">
            <v/>
          </cell>
          <cell r="BX264">
            <v>249</v>
          </cell>
        </row>
        <row r="265">
          <cell r="AD265" t="str">
            <v/>
          </cell>
          <cell r="AF265" t="str">
            <v/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 t="str">
            <v/>
          </cell>
          <cell r="BK265" t="str">
            <v/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 t="str">
            <v/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 t="str">
            <v/>
          </cell>
          <cell r="BX265">
            <v>250</v>
          </cell>
        </row>
        <row r="266">
          <cell r="AD266" t="str">
            <v/>
          </cell>
          <cell r="AF266" t="str">
            <v/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 t="str">
            <v/>
          </cell>
          <cell r="BK266" t="str">
            <v/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 t="str">
            <v/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X266">
            <v>251</v>
          </cell>
        </row>
        <row r="267">
          <cell r="AD267" t="str">
            <v/>
          </cell>
          <cell r="AF267" t="str">
            <v/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 t="str">
            <v/>
          </cell>
          <cell r="BK267" t="str">
            <v/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 t="str">
            <v/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X267">
            <v>252</v>
          </cell>
        </row>
        <row r="268">
          <cell r="AD268" t="str">
            <v/>
          </cell>
          <cell r="AF268" t="str">
            <v/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 t="str">
            <v/>
          </cell>
          <cell r="BK268" t="str">
            <v/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 t="str">
            <v/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 t="str">
            <v/>
          </cell>
          <cell r="BX268">
            <v>253</v>
          </cell>
        </row>
        <row r="269">
          <cell r="AD269" t="str">
            <v/>
          </cell>
          <cell r="AF269" t="str">
            <v/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 t="str">
            <v/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 t="str">
            <v/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 t="str">
            <v/>
          </cell>
          <cell r="BX269">
            <v>254</v>
          </cell>
        </row>
        <row r="270">
          <cell r="AD270" t="str">
            <v/>
          </cell>
          <cell r="AF270" t="str">
            <v/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 t="str">
            <v/>
          </cell>
          <cell r="BK270" t="str">
            <v/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 t="str">
            <v/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 t="str">
            <v/>
          </cell>
          <cell r="BX270">
            <v>255</v>
          </cell>
        </row>
        <row r="271">
          <cell r="AD271" t="str">
            <v/>
          </cell>
          <cell r="AF271" t="str">
            <v/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 t="str">
            <v/>
          </cell>
          <cell r="BK271" t="str">
            <v/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 t="str">
            <v/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 t="str">
            <v/>
          </cell>
          <cell r="BX271">
            <v>256</v>
          </cell>
        </row>
        <row r="272">
          <cell r="AD272" t="str">
            <v/>
          </cell>
          <cell r="AF272" t="str">
            <v/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 t="str">
            <v/>
          </cell>
          <cell r="BK272" t="str">
            <v/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 t="str">
            <v/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 t="str">
            <v/>
          </cell>
          <cell r="BX272">
            <v>257</v>
          </cell>
        </row>
        <row r="273">
          <cell r="AD273" t="str">
            <v/>
          </cell>
          <cell r="AF273" t="str">
            <v/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 t="str">
            <v/>
          </cell>
          <cell r="BK273" t="str">
            <v/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 t="str">
            <v/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 t="str">
            <v/>
          </cell>
          <cell r="BX273">
            <v>258</v>
          </cell>
        </row>
        <row r="274">
          <cell r="AD274" t="str">
            <v/>
          </cell>
          <cell r="AF274" t="str">
            <v/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 t="str">
            <v/>
          </cell>
          <cell r="BK274" t="str">
            <v/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 t="str">
            <v/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 t="str">
            <v/>
          </cell>
          <cell r="BX274">
            <v>259</v>
          </cell>
        </row>
        <row r="275">
          <cell r="AD275" t="str">
            <v/>
          </cell>
          <cell r="AF275" t="str">
            <v/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 t="str">
            <v/>
          </cell>
          <cell r="BK275" t="str">
            <v/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 t="str">
            <v/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 t="str">
            <v/>
          </cell>
          <cell r="BX275">
            <v>260</v>
          </cell>
        </row>
        <row r="276">
          <cell r="AD276" t="str">
            <v/>
          </cell>
          <cell r="AF276" t="str">
            <v/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 t="str">
            <v/>
          </cell>
          <cell r="BK276" t="str">
            <v/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 t="str">
            <v/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 t="str">
            <v/>
          </cell>
          <cell r="BX276">
            <v>261</v>
          </cell>
        </row>
        <row r="277">
          <cell r="AD277" t="str">
            <v/>
          </cell>
          <cell r="AF277" t="str">
            <v/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 t="str">
            <v/>
          </cell>
          <cell r="BK277" t="str">
            <v/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 t="str">
            <v/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 t="str">
            <v/>
          </cell>
          <cell r="BX277">
            <v>262</v>
          </cell>
        </row>
        <row r="278">
          <cell r="AD278" t="str">
            <v/>
          </cell>
          <cell r="AF278" t="str">
            <v/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 t="str">
            <v/>
          </cell>
          <cell r="BK278" t="str">
            <v/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 t="str">
            <v/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 t="str">
            <v/>
          </cell>
          <cell r="BX278">
            <v>263</v>
          </cell>
        </row>
        <row r="279">
          <cell r="AD279" t="str">
            <v/>
          </cell>
          <cell r="AF279" t="str">
            <v/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 t="str">
            <v/>
          </cell>
          <cell r="BK279" t="str">
            <v/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 t="str">
            <v/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 t="str">
            <v/>
          </cell>
          <cell r="BX279">
            <v>264</v>
          </cell>
        </row>
        <row r="280">
          <cell r="AD280" t="str">
            <v/>
          </cell>
          <cell r="AF280" t="str">
            <v/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 t="str">
            <v/>
          </cell>
          <cell r="BK280" t="str">
            <v/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 t="str">
            <v/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 t="str">
            <v/>
          </cell>
          <cell r="BX280">
            <v>265</v>
          </cell>
        </row>
        <row r="281">
          <cell r="AD281" t="str">
            <v/>
          </cell>
          <cell r="AF281" t="str">
            <v/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 t="str">
            <v/>
          </cell>
          <cell r="BK281" t="str">
            <v/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 t="str">
            <v/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 t="str">
            <v/>
          </cell>
          <cell r="BX281">
            <v>266</v>
          </cell>
        </row>
        <row r="282">
          <cell r="AD282" t="str">
            <v/>
          </cell>
          <cell r="AF282" t="str">
            <v/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 t="str">
            <v/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 t="str">
            <v/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 t="str">
            <v/>
          </cell>
          <cell r="BX282">
            <v>267</v>
          </cell>
        </row>
        <row r="283">
          <cell r="AD283" t="str">
            <v/>
          </cell>
          <cell r="AF283" t="str">
            <v/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 t="str">
            <v/>
          </cell>
          <cell r="BK283" t="str">
            <v/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 t="str">
            <v/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X283">
            <v>268</v>
          </cell>
        </row>
        <row r="284">
          <cell r="AD284" t="str">
            <v/>
          </cell>
          <cell r="AF284" t="str">
            <v/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 t="str">
            <v/>
          </cell>
          <cell r="BK284" t="str">
            <v/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 t="str">
            <v/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X284">
            <v>269</v>
          </cell>
        </row>
        <row r="285">
          <cell r="AD285" t="str">
            <v/>
          </cell>
          <cell r="AF285" t="str">
            <v/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 t="str">
            <v/>
          </cell>
          <cell r="BK285" t="str">
            <v/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 t="str">
            <v/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X285">
            <v>270</v>
          </cell>
        </row>
        <row r="286">
          <cell r="AD286" t="str">
            <v/>
          </cell>
          <cell r="AF286" t="str">
            <v/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 t="str">
            <v/>
          </cell>
          <cell r="BK286" t="str">
            <v/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 t="str">
            <v/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 t="str">
            <v/>
          </cell>
          <cell r="BX286">
            <v>271</v>
          </cell>
        </row>
        <row r="287">
          <cell r="AD287" t="str">
            <v/>
          </cell>
          <cell r="AF287" t="str">
            <v/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 t="str">
            <v/>
          </cell>
          <cell r="BK287" t="str">
            <v/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 t="str">
            <v/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 t="str">
            <v/>
          </cell>
          <cell r="BX287">
            <v>272</v>
          </cell>
        </row>
        <row r="288">
          <cell r="AD288" t="str">
            <v/>
          </cell>
          <cell r="AF288" t="str">
            <v/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 t="str">
            <v/>
          </cell>
          <cell r="BK288" t="str">
            <v/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 t="str">
            <v/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X288">
            <v>273</v>
          </cell>
        </row>
        <row r="289">
          <cell r="AD289" t="str">
            <v/>
          </cell>
          <cell r="AF289" t="str">
            <v/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 t="str">
            <v/>
          </cell>
          <cell r="BK289" t="str">
            <v/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 t="str">
            <v/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X289">
            <v>274</v>
          </cell>
        </row>
        <row r="290">
          <cell r="AD290" t="str">
            <v/>
          </cell>
          <cell r="AF290" t="str">
            <v/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 t="str">
            <v/>
          </cell>
          <cell r="BK290" t="str">
            <v/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 t="str">
            <v/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 t="str">
            <v/>
          </cell>
          <cell r="BX290">
            <v>275</v>
          </cell>
        </row>
        <row r="291">
          <cell r="AD291" t="str">
            <v/>
          </cell>
          <cell r="AF291" t="str">
            <v/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 t="str">
            <v/>
          </cell>
          <cell r="BK291" t="str">
            <v/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 t="str">
            <v/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 t="str">
            <v/>
          </cell>
          <cell r="BX291">
            <v>276</v>
          </cell>
        </row>
        <row r="292">
          <cell r="AD292" t="str">
            <v/>
          </cell>
          <cell r="AF292" t="str">
            <v/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 t="str">
            <v/>
          </cell>
          <cell r="BK292" t="str">
            <v/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 t="str">
            <v/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 t="str">
            <v/>
          </cell>
          <cell r="BX292">
            <v>277</v>
          </cell>
        </row>
        <row r="293">
          <cell r="AD293" t="str">
            <v/>
          </cell>
          <cell r="AF293" t="str">
            <v/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 t="str">
            <v/>
          </cell>
          <cell r="BK293" t="str">
            <v/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 t="str">
            <v/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 t="str">
            <v/>
          </cell>
          <cell r="BX293">
            <v>278</v>
          </cell>
        </row>
        <row r="294">
          <cell r="AD294" t="str">
            <v/>
          </cell>
          <cell r="AF294" t="str">
            <v/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 t="str">
            <v/>
          </cell>
          <cell r="BK294" t="str">
            <v/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 t="str">
            <v/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 t="str">
            <v/>
          </cell>
          <cell r="BX294">
            <v>279</v>
          </cell>
        </row>
        <row r="295">
          <cell r="AD295" t="str">
            <v/>
          </cell>
          <cell r="AF295" t="str">
            <v/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 t="str">
            <v/>
          </cell>
          <cell r="BK295" t="str">
            <v/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 t="str">
            <v/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 t="str">
            <v/>
          </cell>
          <cell r="BX295">
            <v>280</v>
          </cell>
        </row>
        <row r="296">
          <cell r="AD296" t="str">
            <v/>
          </cell>
          <cell r="AF296" t="str">
            <v/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 t="str">
            <v/>
          </cell>
          <cell r="BK296" t="str">
            <v/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 t="str">
            <v/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 t="str">
            <v/>
          </cell>
          <cell r="BX296">
            <v>281</v>
          </cell>
        </row>
        <row r="297">
          <cell r="AD297" t="str">
            <v/>
          </cell>
          <cell r="AF297" t="str">
            <v/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 t="str">
            <v/>
          </cell>
          <cell r="BK297" t="str">
            <v/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 t="str">
            <v/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 t="str">
            <v/>
          </cell>
          <cell r="BX297">
            <v>282</v>
          </cell>
        </row>
        <row r="298">
          <cell r="AD298" t="str">
            <v/>
          </cell>
          <cell r="AF298" t="str">
            <v/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 t="str">
            <v/>
          </cell>
          <cell r="BK298" t="str">
            <v/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 t="str">
            <v/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 t="str">
            <v/>
          </cell>
          <cell r="BX298">
            <v>283</v>
          </cell>
        </row>
        <row r="299">
          <cell r="AD299" t="str">
            <v/>
          </cell>
          <cell r="AF299" t="str">
            <v/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 t="str">
            <v/>
          </cell>
          <cell r="BK299" t="str">
            <v/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 t="str">
            <v/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 t="str">
            <v/>
          </cell>
          <cell r="BX299">
            <v>284</v>
          </cell>
        </row>
        <row r="300">
          <cell r="AD300" t="str">
            <v/>
          </cell>
          <cell r="AF300" t="str">
            <v/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 t="str">
            <v/>
          </cell>
          <cell r="BK300" t="str">
            <v/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 t="str">
            <v/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 t="str">
            <v/>
          </cell>
          <cell r="BX300">
            <v>285</v>
          </cell>
        </row>
        <row r="301">
          <cell r="AD301" t="str">
            <v/>
          </cell>
          <cell r="AF301" t="str">
            <v/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 t="str">
            <v/>
          </cell>
          <cell r="BK301" t="str">
            <v/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 t="str">
            <v/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 t="str">
            <v/>
          </cell>
          <cell r="BX301">
            <v>286</v>
          </cell>
        </row>
        <row r="302">
          <cell r="AD302" t="str">
            <v/>
          </cell>
          <cell r="AF302" t="str">
            <v/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 t="str">
            <v/>
          </cell>
          <cell r="BK302" t="str">
            <v/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 t="str">
            <v/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 t="str">
            <v/>
          </cell>
          <cell r="BX302">
            <v>287</v>
          </cell>
        </row>
        <row r="303">
          <cell r="AD303" t="str">
            <v/>
          </cell>
          <cell r="AF303" t="str">
            <v/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 t="str">
            <v/>
          </cell>
          <cell r="BK303" t="str">
            <v/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 t="str">
            <v/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 t="str">
            <v/>
          </cell>
          <cell r="BX303">
            <v>288</v>
          </cell>
        </row>
        <row r="304">
          <cell r="AD304" t="str">
            <v/>
          </cell>
          <cell r="AF304" t="str">
            <v/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 t="str">
            <v/>
          </cell>
          <cell r="BK304" t="str">
            <v/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 t="str">
            <v/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 t="str">
            <v/>
          </cell>
          <cell r="BX304">
            <v>289</v>
          </cell>
        </row>
        <row r="305">
          <cell r="AD305" t="str">
            <v/>
          </cell>
          <cell r="AF305" t="str">
            <v/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 t="str">
            <v/>
          </cell>
          <cell r="BK305" t="str">
            <v/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 t="str">
            <v/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 t="str">
            <v/>
          </cell>
          <cell r="BX305">
            <v>290</v>
          </cell>
        </row>
        <row r="306">
          <cell r="AD306" t="str">
            <v/>
          </cell>
          <cell r="AF306" t="str">
            <v/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 t="str">
            <v/>
          </cell>
          <cell r="BK306" t="str">
            <v/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 t="str">
            <v/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 t="str">
            <v/>
          </cell>
          <cell r="BX306">
            <v>291</v>
          </cell>
        </row>
        <row r="307">
          <cell r="AD307" t="str">
            <v/>
          </cell>
          <cell r="AF307" t="str">
            <v/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 t="str">
            <v/>
          </cell>
          <cell r="BK307" t="str">
            <v/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 t="str">
            <v/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 t="str">
            <v/>
          </cell>
          <cell r="BX307">
            <v>292</v>
          </cell>
        </row>
        <row r="308">
          <cell r="AD308" t="str">
            <v/>
          </cell>
          <cell r="AF308" t="str">
            <v/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 t="str">
            <v/>
          </cell>
          <cell r="BK308" t="str">
            <v/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 t="str">
            <v/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X308">
            <v>293</v>
          </cell>
        </row>
        <row r="309">
          <cell r="AD309" t="str">
            <v/>
          </cell>
          <cell r="AF309" t="str">
            <v/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 t="str">
            <v/>
          </cell>
          <cell r="BK309" t="str">
            <v/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 t="str">
            <v/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 t="str">
            <v/>
          </cell>
          <cell r="BX309">
            <v>294</v>
          </cell>
        </row>
        <row r="310">
          <cell r="AD310" t="str">
            <v/>
          </cell>
          <cell r="AF310" t="str">
            <v/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 t="str">
            <v/>
          </cell>
          <cell r="BK310" t="str">
            <v/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 t="str">
            <v/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 t="str">
            <v/>
          </cell>
          <cell r="BX310">
            <v>295</v>
          </cell>
        </row>
        <row r="311">
          <cell r="AD311" t="str">
            <v/>
          </cell>
          <cell r="AF311" t="str">
            <v/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 t="str">
            <v/>
          </cell>
          <cell r="BK311" t="str">
            <v/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 t="str">
            <v/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 t="str">
            <v/>
          </cell>
          <cell r="BX311">
            <v>296</v>
          </cell>
        </row>
        <row r="312">
          <cell r="AD312" t="str">
            <v/>
          </cell>
          <cell r="AF312" t="str">
            <v/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 t="str">
            <v/>
          </cell>
          <cell r="BK312" t="str">
            <v/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 t="str">
            <v/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 t="str">
            <v/>
          </cell>
          <cell r="BX312">
            <v>297</v>
          </cell>
        </row>
        <row r="313">
          <cell r="AD313" t="str">
            <v/>
          </cell>
          <cell r="AF313" t="str">
            <v/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 t="str">
            <v/>
          </cell>
          <cell r="BK313" t="str">
            <v/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 t="str">
            <v/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 t="str">
            <v/>
          </cell>
          <cell r="BX313">
            <v>298</v>
          </cell>
        </row>
        <row r="314">
          <cell r="AD314" t="str">
            <v/>
          </cell>
          <cell r="AF314" t="str">
            <v/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 t="str">
            <v/>
          </cell>
          <cell r="BK314" t="str">
            <v/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 t="str">
            <v/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 t="str">
            <v/>
          </cell>
          <cell r="BX314">
            <v>299</v>
          </cell>
        </row>
        <row r="315">
          <cell r="AD315" t="str">
            <v/>
          </cell>
          <cell r="AF315" t="str">
            <v/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 t="str">
            <v/>
          </cell>
          <cell r="BK315" t="str">
            <v/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 t="str">
            <v/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 t="str">
            <v/>
          </cell>
          <cell r="BX315">
            <v>300</v>
          </cell>
        </row>
        <row r="316">
          <cell r="AD316" t="str">
            <v/>
          </cell>
          <cell r="AF316" t="str">
            <v/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 t="str">
            <v/>
          </cell>
          <cell r="BK316" t="str">
            <v/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 t="str">
            <v/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 t="str">
            <v/>
          </cell>
          <cell r="BX316">
            <v>301</v>
          </cell>
        </row>
        <row r="317">
          <cell r="AD317" t="str">
            <v/>
          </cell>
          <cell r="AF317" t="str">
            <v/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 t="str">
            <v/>
          </cell>
          <cell r="BK317" t="str">
            <v/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 t="str">
            <v/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 t="str">
            <v/>
          </cell>
          <cell r="BX317">
            <v>302</v>
          </cell>
        </row>
        <row r="318">
          <cell r="AD318" t="str">
            <v/>
          </cell>
          <cell r="AF318" t="str">
            <v/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 t="str">
            <v/>
          </cell>
          <cell r="BK318" t="str">
            <v/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 t="str">
            <v/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 t="str">
            <v/>
          </cell>
          <cell r="BX318">
            <v>303</v>
          </cell>
        </row>
        <row r="319">
          <cell r="AD319" t="str">
            <v/>
          </cell>
          <cell r="AF319" t="str">
            <v/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 t="str">
            <v/>
          </cell>
          <cell r="BK319" t="str">
            <v/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 t="str">
            <v/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 t="str">
            <v/>
          </cell>
          <cell r="BX319">
            <v>304</v>
          </cell>
        </row>
        <row r="320">
          <cell r="AD320" t="str">
            <v/>
          </cell>
          <cell r="AF320" t="str">
            <v/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 t="str">
            <v/>
          </cell>
          <cell r="BK320" t="str">
            <v/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 t="str">
            <v/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 t="str">
            <v/>
          </cell>
          <cell r="BX320">
            <v>305</v>
          </cell>
        </row>
        <row r="321">
          <cell r="AD321" t="str">
            <v/>
          </cell>
          <cell r="AF321" t="str">
            <v/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 t="str">
            <v/>
          </cell>
          <cell r="BK321" t="str">
            <v/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 t="str">
            <v/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 t="str">
            <v/>
          </cell>
          <cell r="BX321">
            <v>306</v>
          </cell>
        </row>
        <row r="322">
          <cell r="AD322" t="str">
            <v/>
          </cell>
          <cell r="AF322" t="str">
            <v/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 t="str">
            <v/>
          </cell>
          <cell r="BK322" t="str">
            <v/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 t="str">
            <v/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 t="str">
            <v/>
          </cell>
          <cell r="BX322">
            <v>307</v>
          </cell>
        </row>
        <row r="323">
          <cell r="AD323" t="str">
            <v/>
          </cell>
          <cell r="AF323" t="str">
            <v/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 t="str">
            <v/>
          </cell>
          <cell r="BK323" t="str">
            <v/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 t="str">
            <v/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 t="str">
            <v/>
          </cell>
          <cell r="BX323">
            <v>308</v>
          </cell>
        </row>
        <row r="324">
          <cell r="AD324" t="str">
            <v/>
          </cell>
          <cell r="AF324" t="str">
            <v/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 t="str">
            <v/>
          </cell>
          <cell r="BK324" t="str">
            <v/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 t="str">
            <v/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 t="str">
            <v/>
          </cell>
          <cell r="BX324">
            <v>309</v>
          </cell>
        </row>
        <row r="325">
          <cell r="AD325" t="str">
            <v/>
          </cell>
          <cell r="AF325" t="str">
            <v/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 t="str">
            <v/>
          </cell>
          <cell r="BK325" t="str">
            <v/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 t="str">
            <v/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 t="str">
            <v/>
          </cell>
          <cell r="BX325">
            <v>310</v>
          </cell>
        </row>
        <row r="326">
          <cell r="AD326" t="str">
            <v/>
          </cell>
          <cell r="AF326" t="str">
            <v/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 t="str">
            <v/>
          </cell>
          <cell r="BK326" t="str">
            <v/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 t="str">
            <v/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 t="str">
            <v/>
          </cell>
          <cell r="BX326">
            <v>311</v>
          </cell>
        </row>
        <row r="327">
          <cell r="AD327" t="str">
            <v/>
          </cell>
          <cell r="AF327" t="str">
            <v/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 t="str">
            <v/>
          </cell>
          <cell r="BK327" t="str">
            <v/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 t="str">
            <v/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 t="str">
            <v/>
          </cell>
          <cell r="BX327">
            <v>312</v>
          </cell>
        </row>
        <row r="328">
          <cell r="AD328" t="str">
            <v/>
          </cell>
          <cell r="AF328" t="str">
            <v/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 t="str">
            <v/>
          </cell>
          <cell r="BK328" t="str">
            <v/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 t="str">
            <v/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 t="str">
            <v/>
          </cell>
          <cell r="BX328">
            <v>313</v>
          </cell>
        </row>
        <row r="329">
          <cell r="AD329" t="str">
            <v/>
          </cell>
          <cell r="AF329" t="str">
            <v/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 t="str">
            <v/>
          </cell>
          <cell r="BK329" t="str">
            <v/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 t="str">
            <v/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 t="str">
            <v/>
          </cell>
          <cell r="BX329">
            <v>314</v>
          </cell>
        </row>
        <row r="330">
          <cell r="AD330" t="str">
            <v/>
          </cell>
          <cell r="AF330" t="str">
            <v/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 t="str">
            <v/>
          </cell>
          <cell r="BK330" t="str">
            <v/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 t="str">
            <v/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 t="str">
            <v/>
          </cell>
          <cell r="BX330">
            <v>315</v>
          </cell>
        </row>
        <row r="331">
          <cell r="AD331" t="str">
            <v/>
          </cell>
          <cell r="AF331" t="str">
            <v/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 t="str">
            <v/>
          </cell>
          <cell r="BK331" t="str">
            <v/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 t="str">
            <v/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 t="str">
            <v/>
          </cell>
          <cell r="BX331">
            <v>316</v>
          </cell>
        </row>
        <row r="332">
          <cell r="AD332" t="str">
            <v/>
          </cell>
          <cell r="AF332" t="str">
            <v/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 t="str">
            <v/>
          </cell>
          <cell r="BK332" t="str">
            <v/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 t="str">
            <v/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 t="str">
            <v/>
          </cell>
          <cell r="BX332">
            <v>317</v>
          </cell>
        </row>
        <row r="333">
          <cell r="AD333" t="str">
            <v/>
          </cell>
          <cell r="AF333" t="str">
            <v/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 t="str">
            <v/>
          </cell>
          <cell r="BK333" t="str">
            <v/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 t="str">
            <v/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 t="str">
            <v/>
          </cell>
          <cell r="BX333">
            <v>318</v>
          </cell>
        </row>
        <row r="334">
          <cell r="AD334" t="str">
            <v/>
          </cell>
          <cell r="AF334" t="str">
            <v/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 t="str">
            <v/>
          </cell>
          <cell r="BK334" t="str">
            <v/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 t="str">
            <v/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 t="str">
            <v/>
          </cell>
          <cell r="BX334">
            <v>319</v>
          </cell>
        </row>
        <row r="335">
          <cell r="AD335" t="str">
            <v/>
          </cell>
          <cell r="AF335" t="str">
            <v/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 t="str">
            <v/>
          </cell>
          <cell r="BK335" t="str">
            <v/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 t="str">
            <v/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 t="str">
            <v/>
          </cell>
          <cell r="BX335">
            <v>320</v>
          </cell>
        </row>
        <row r="336">
          <cell r="AD336" t="str">
            <v/>
          </cell>
          <cell r="AF336" t="str">
            <v/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 t="str">
            <v/>
          </cell>
          <cell r="BK336" t="str">
            <v/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 t="str">
            <v/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 t="str">
            <v/>
          </cell>
          <cell r="BX336">
            <v>321</v>
          </cell>
        </row>
        <row r="337">
          <cell r="AD337" t="str">
            <v/>
          </cell>
          <cell r="AF337" t="str">
            <v/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 t="str">
            <v/>
          </cell>
          <cell r="BK337" t="str">
            <v/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 t="str">
            <v/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 t="str">
            <v/>
          </cell>
          <cell r="BX337">
            <v>322</v>
          </cell>
        </row>
        <row r="338">
          <cell r="AD338" t="str">
            <v/>
          </cell>
          <cell r="AF338" t="str">
            <v/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 t="str">
            <v/>
          </cell>
          <cell r="BK338" t="str">
            <v/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 t="str">
            <v/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 t="str">
            <v/>
          </cell>
          <cell r="BX338">
            <v>323</v>
          </cell>
        </row>
        <row r="339">
          <cell r="AD339" t="str">
            <v/>
          </cell>
          <cell r="AF339" t="str">
            <v/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 t="str">
            <v/>
          </cell>
          <cell r="BK339" t="str">
            <v/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 t="str">
            <v/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 t="str">
            <v/>
          </cell>
          <cell r="BX339">
            <v>324</v>
          </cell>
        </row>
        <row r="340">
          <cell r="AD340" t="str">
            <v/>
          </cell>
          <cell r="AF340" t="str">
            <v/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 t="str">
            <v/>
          </cell>
          <cell r="BK340" t="str">
            <v/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 t="str">
            <v/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 t="str">
            <v/>
          </cell>
          <cell r="BX340">
            <v>325</v>
          </cell>
        </row>
        <row r="341">
          <cell r="AD341" t="str">
            <v/>
          </cell>
          <cell r="AF341" t="str">
            <v/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 t="str">
            <v/>
          </cell>
          <cell r="BK341" t="str">
            <v/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 t="str">
            <v/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 t="str">
            <v/>
          </cell>
          <cell r="BX341">
            <v>326</v>
          </cell>
        </row>
        <row r="342">
          <cell r="AD342" t="str">
            <v/>
          </cell>
          <cell r="AF342" t="str">
            <v/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 t="str">
            <v/>
          </cell>
          <cell r="BK342" t="str">
            <v/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 t="str">
            <v/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 t="str">
            <v/>
          </cell>
          <cell r="BX342">
            <v>327</v>
          </cell>
        </row>
        <row r="343">
          <cell r="AD343" t="str">
            <v/>
          </cell>
          <cell r="AF343" t="str">
            <v/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 t="str">
            <v/>
          </cell>
          <cell r="BK343" t="str">
            <v/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 t="str">
            <v/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 t="str">
            <v/>
          </cell>
          <cell r="BX343">
            <v>328</v>
          </cell>
        </row>
        <row r="344">
          <cell r="AD344" t="str">
            <v/>
          </cell>
          <cell r="AF344" t="str">
            <v/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 t="str">
            <v/>
          </cell>
          <cell r="BK344" t="str">
            <v/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 t="str">
            <v/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 t="str">
            <v/>
          </cell>
          <cell r="BX344">
            <v>329</v>
          </cell>
        </row>
        <row r="345">
          <cell r="AD345" t="str">
            <v/>
          </cell>
          <cell r="AF345" t="str">
            <v/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 t="str">
            <v/>
          </cell>
          <cell r="BK345" t="str">
            <v/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 t="str">
            <v/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 t="str">
            <v/>
          </cell>
          <cell r="BX345">
            <v>330</v>
          </cell>
        </row>
        <row r="346">
          <cell r="AD346" t="str">
            <v/>
          </cell>
          <cell r="AF346" t="str">
            <v/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 t="str">
            <v/>
          </cell>
          <cell r="BK346" t="str">
            <v/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 t="str">
            <v/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 t="str">
            <v/>
          </cell>
          <cell r="BX346">
            <v>331</v>
          </cell>
        </row>
        <row r="347">
          <cell r="AD347" t="str">
            <v/>
          </cell>
          <cell r="AF347" t="str">
            <v/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 t="str">
            <v/>
          </cell>
          <cell r="BK347" t="str">
            <v/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 t="str">
            <v/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 t="str">
            <v/>
          </cell>
          <cell r="BX347">
            <v>332</v>
          </cell>
        </row>
        <row r="348">
          <cell r="AD348" t="str">
            <v/>
          </cell>
          <cell r="AF348" t="str">
            <v/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 t="str">
            <v/>
          </cell>
          <cell r="BK348" t="str">
            <v/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 t="str">
            <v/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 t="str">
            <v/>
          </cell>
          <cell r="BX348">
            <v>333</v>
          </cell>
        </row>
        <row r="349">
          <cell r="AD349" t="str">
            <v/>
          </cell>
          <cell r="AF349" t="str">
            <v/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 t="str">
            <v/>
          </cell>
          <cell r="BK349" t="str">
            <v/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 t="str">
            <v/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 t="str">
            <v/>
          </cell>
          <cell r="BX349">
            <v>334</v>
          </cell>
        </row>
        <row r="350">
          <cell r="AD350" t="str">
            <v/>
          </cell>
          <cell r="AF350" t="str">
            <v/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 t="str">
            <v/>
          </cell>
          <cell r="BK350" t="str">
            <v/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 t="str">
            <v/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 t="str">
            <v/>
          </cell>
          <cell r="BX350">
            <v>335</v>
          </cell>
        </row>
        <row r="351">
          <cell r="AD351" t="str">
            <v/>
          </cell>
          <cell r="AF351" t="str">
            <v/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 t="str">
            <v/>
          </cell>
          <cell r="BK351" t="str">
            <v/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 t="str">
            <v/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 t="str">
            <v/>
          </cell>
          <cell r="BX351">
            <v>336</v>
          </cell>
        </row>
        <row r="352">
          <cell r="AD352" t="str">
            <v/>
          </cell>
          <cell r="AF352" t="str">
            <v/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 t="str">
            <v/>
          </cell>
          <cell r="BK352" t="str">
            <v/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 t="str">
            <v/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 t="str">
            <v/>
          </cell>
          <cell r="BX352">
            <v>337</v>
          </cell>
        </row>
        <row r="353">
          <cell r="AD353" t="str">
            <v/>
          </cell>
          <cell r="AF353" t="str">
            <v/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 t="str">
            <v/>
          </cell>
          <cell r="BK353" t="str">
            <v/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 t="str">
            <v/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 t="str">
            <v/>
          </cell>
          <cell r="BX353">
            <v>338</v>
          </cell>
        </row>
        <row r="354">
          <cell r="AD354" t="str">
            <v/>
          </cell>
          <cell r="AF354" t="str">
            <v/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 t="str">
            <v/>
          </cell>
          <cell r="BK354" t="str">
            <v/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 t="str">
            <v/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 t="str">
            <v/>
          </cell>
          <cell r="BX354">
            <v>339</v>
          </cell>
        </row>
        <row r="355">
          <cell r="AD355" t="str">
            <v/>
          </cell>
          <cell r="AF355" t="str">
            <v/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 t="str">
            <v/>
          </cell>
          <cell r="BK355" t="str">
            <v/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 t="str">
            <v/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 t="str">
            <v/>
          </cell>
          <cell r="BX355">
            <v>340</v>
          </cell>
        </row>
        <row r="356">
          <cell r="AD356" t="str">
            <v/>
          </cell>
          <cell r="AF356" t="str">
            <v/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 t="str">
            <v/>
          </cell>
          <cell r="BK356" t="str">
            <v/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 t="str">
            <v/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 t="str">
            <v/>
          </cell>
          <cell r="BX356">
            <v>341</v>
          </cell>
        </row>
        <row r="357">
          <cell r="AD357" t="str">
            <v/>
          </cell>
          <cell r="AF357" t="str">
            <v/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 t="str">
            <v/>
          </cell>
          <cell r="BK357" t="str">
            <v/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 t="str">
            <v/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 t="str">
            <v/>
          </cell>
          <cell r="BX357">
            <v>342</v>
          </cell>
        </row>
        <row r="358">
          <cell r="AD358" t="str">
            <v/>
          </cell>
          <cell r="AF358" t="str">
            <v/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 t="str">
            <v/>
          </cell>
          <cell r="BK358" t="str">
            <v/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 t="str">
            <v/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 t="str">
            <v/>
          </cell>
          <cell r="BX358">
            <v>343</v>
          </cell>
        </row>
        <row r="359">
          <cell r="AD359" t="str">
            <v/>
          </cell>
          <cell r="AF359" t="str">
            <v/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 t="str">
            <v/>
          </cell>
          <cell r="BK359" t="str">
            <v/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 t="str">
            <v/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 t="str">
            <v/>
          </cell>
          <cell r="BX359">
            <v>344</v>
          </cell>
        </row>
        <row r="360">
          <cell r="AD360" t="str">
            <v/>
          </cell>
          <cell r="AF360" t="str">
            <v/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 t="str">
            <v/>
          </cell>
          <cell r="BK360" t="str">
            <v/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 t="str">
            <v/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 t="str">
            <v/>
          </cell>
          <cell r="BX360">
            <v>345</v>
          </cell>
        </row>
        <row r="361">
          <cell r="AD361" t="str">
            <v/>
          </cell>
          <cell r="AF361" t="str">
            <v/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 t="str">
            <v/>
          </cell>
          <cell r="BK361" t="str">
            <v/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 t="str">
            <v/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 t="str">
            <v/>
          </cell>
          <cell r="BX361">
            <v>346</v>
          </cell>
        </row>
        <row r="362">
          <cell r="AD362" t="str">
            <v/>
          </cell>
          <cell r="AF362" t="str">
            <v/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 t="str">
            <v/>
          </cell>
          <cell r="BK362" t="str">
            <v/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 t="str">
            <v/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 t="str">
            <v/>
          </cell>
          <cell r="BX362">
            <v>347</v>
          </cell>
        </row>
        <row r="363">
          <cell r="AD363" t="str">
            <v/>
          </cell>
          <cell r="AF363" t="str">
            <v/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 t="str">
            <v/>
          </cell>
          <cell r="BK363" t="str">
            <v/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 t="str">
            <v/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 t="str">
            <v/>
          </cell>
          <cell r="BX363">
            <v>348</v>
          </cell>
        </row>
        <row r="364">
          <cell r="AD364" t="str">
            <v/>
          </cell>
          <cell r="AF364" t="str">
            <v/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 t="str">
            <v/>
          </cell>
          <cell r="BK364" t="str">
            <v/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 t="str">
            <v/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 t="str">
            <v/>
          </cell>
          <cell r="BX364">
            <v>349</v>
          </cell>
        </row>
        <row r="365">
          <cell r="AD365" t="str">
            <v/>
          </cell>
          <cell r="AF365" t="str">
            <v/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 t="str">
            <v/>
          </cell>
          <cell r="BK365" t="str">
            <v/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 t="str">
            <v/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 t="str">
            <v/>
          </cell>
          <cell r="BX365">
            <v>350</v>
          </cell>
        </row>
        <row r="366">
          <cell r="AD366" t="str">
            <v/>
          </cell>
          <cell r="AF366" t="str">
            <v/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 t="str">
            <v/>
          </cell>
          <cell r="BK366" t="str">
            <v/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 t="str">
            <v/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 t="str">
            <v/>
          </cell>
          <cell r="BX366">
            <v>351</v>
          </cell>
        </row>
        <row r="367">
          <cell r="AD367" t="str">
            <v/>
          </cell>
          <cell r="AF367" t="str">
            <v/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 t="str">
            <v/>
          </cell>
          <cell r="BK367" t="str">
            <v/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 t="str">
            <v/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 t="str">
            <v/>
          </cell>
          <cell r="BX367">
            <v>352</v>
          </cell>
        </row>
        <row r="368">
          <cell r="AD368" t="str">
            <v/>
          </cell>
          <cell r="AF368" t="str">
            <v/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 t="str">
            <v/>
          </cell>
          <cell r="BK368" t="str">
            <v/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 t="str">
            <v/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 t="str">
            <v/>
          </cell>
          <cell r="BX368">
            <v>353</v>
          </cell>
        </row>
        <row r="369">
          <cell r="AD369" t="str">
            <v/>
          </cell>
          <cell r="AF369" t="str">
            <v/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 t="str">
            <v/>
          </cell>
          <cell r="BK369" t="str">
            <v/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 t="str">
            <v/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 t="str">
            <v/>
          </cell>
          <cell r="BX369">
            <v>354</v>
          </cell>
        </row>
        <row r="370">
          <cell r="AD370" t="str">
            <v/>
          </cell>
          <cell r="AF370" t="str">
            <v/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 t="str">
            <v/>
          </cell>
          <cell r="BK370" t="str">
            <v/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 t="str">
            <v/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 t="str">
            <v/>
          </cell>
          <cell r="BX370">
            <v>355</v>
          </cell>
        </row>
        <row r="371">
          <cell r="AD371" t="str">
            <v/>
          </cell>
          <cell r="AF371" t="str">
            <v/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 t="str">
            <v/>
          </cell>
          <cell r="BK371" t="str">
            <v/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 t="str">
            <v/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 t="str">
            <v/>
          </cell>
          <cell r="BX371">
            <v>356</v>
          </cell>
        </row>
        <row r="372">
          <cell r="AD372" t="str">
            <v/>
          </cell>
          <cell r="AF372" t="str">
            <v/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 t="str">
            <v/>
          </cell>
          <cell r="BK372" t="str">
            <v/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 t="str">
            <v/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 t="str">
            <v/>
          </cell>
          <cell r="BX372">
            <v>357</v>
          </cell>
        </row>
        <row r="373">
          <cell r="AD373" t="str">
            <v/>
          </cell>
          <cell r="AF373" t="str">
            <v/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 t="str">
            <v/>
          </cell>
          <cell r="BK373" t="str">
            <v/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 t="str">
            <v/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 t="str">
            <v/>
          </cell>
          <cell r="BX373">
            <v>358</v>
          </cell>
        </row>
        <row r="374">
          <cell r="AD374" t="str">
            <v/>
          </cell>
          <cell r="AF374" t="str">
            <v/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 t="str">
            <v/>
          </cell>
          <cell r="BK374" t="str">
            <v/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 t="str">
            <v/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 t="str">
            <v/>
          </cell>
          <cell r="BX374">
            <v>359</v>
          </cell>
        </row>
        <row r="375">
          <cell r="AD375" t="str">
            <v/>
          </cell>
          <cell r="AF375" t="str">
            <v/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 t="str">
            <v/>
          </cell>
          <cell r="BK375" t="str">
            <v/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 t="str">
            <v/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 t="str">
            <v/>
          </cell>
          <cell r="BX375">
            <v>360</v>
          </cell>
        </row>
        <row r="376">
          <cell r="AD376" t="str">
            <v/>
          </cell>
          <cell r="AF376" t="str">
            <v/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 t="str">
            <v/>
          </cell>
          <cell r="BK376" t="str">
            <v/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 t="str">
            <v/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 t="str">
            <v/>
          </cell>
          <cell r="BX376">
            <v>361</v>
          </cell>
        </row>
        <row r="377">
          <cell r="AD377" t="str">
            <v/>
          </cell>
          <cell r="AF377" t="str">
            <v/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 t="str">
            <v/>
          </cell>
          <cell r="BK377" t="str">
            <v/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 t="str">
            <v/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 t="str">
            <v/>
          </cell>
          <cell r="BX377">
            <v>362</v>
          </cell>
        </row>
        <row r="378">
          <cell r="AD378" t="str">
            <v/>
          </cell>
          <cell r="AF378" t="str">
            <v/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 t="str">
            <v/>
          </cell>
          <cell r="BK378" t="str">
            <v/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 t="str">
            <v/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 t="str">
            <v/>
          </cell>
          <cell r="BX378">
            <v>363</v>
          </cell>
        </row>
        <row r="379">
          <cell r="AD379" t="str">
            <v/>
          </cell>
          <cell r="AF379" t="str">
            <v/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 t="str">
            <v/>
          </cell>
          <cell r="BK379" t="str">
            <v/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 t="str">
            <v/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 t="str">
            <v/>
          </cell>
          <cell r="BX379">
            <v>364</v>
          </cell>
        </row>
        <row r="380">
          <cell r="AD380" t="str">
            <v/>
          </cell>
          <cell r="AF380" t="str">
            <v/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 t="str">
            <v/>
          </cell>
          <cell r="BK380" t="str">
            <v/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 t="str">
            <v/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 t="str">
            <v/>
          </cell>
          <cell r="BX380">
            <v>365</v>
          </cell>
        </row>
        <row r="381">
          <cell r="AD381" t="str">
            <v/>
          </cell>
          <cell r="AF381" t="str">
            <v/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 t="str">
            <v/>
          </cell>
          <cell r="BK381" t="str">
            <v/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 t="str">
            <v/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 t="str">
            <v/>
          </cell>
          <cell r="BX381">
            <v>366</v>
          </cell>
        </row>
        <row r="382">
          <cell r="AD382" t="str">
            <v/>
          </cell>
          <cell r="AF382" t="str">
            <v/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 t="str">
            <v/>
          </cell>
          <cell r="BK382" t="str">
            <v/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 t="str">
            <v/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 t="str">
            <v/>
          </cell>
          <cell r="BX382">
            <v>367</v>
          </cell>
        </row>
        <row r="383">
          <cell r="AD383" t="str">
            <v/>
          </cell>
          <cell r="AF383" t="str">
            <v/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 t="str">
            <v/>
          </cell>
          <cell r="BK383" t="str">
            <v/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 t="str">
            <v/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 t="str">
            <v/>
          </cell>
          <cell r="BX383">
            <v>368</v>
          </cell>
        </row>
        <row r="384">
          <cell r="AD384" t="str">
            <v/>
          </cell>
          <cell r="AF384" t="str">
            <v/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 t="str">
            <v/>
          </cell>
          <cell r="BK384" t="str">
            <v/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 t="str">
            <v/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 t="str">
            <v/>
          </cell>
          <cell r="BX384">
            <v>369</v>
          </cell>
        </row>
        <row r="385">
          <cell r="AD385" t="str">
            <v/>
          </cell>
          <cell r="AF385" t="str">
            <v/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 t="str">
            <v/>
          </cell>
          <cell r="BK385" t="str">
            <v/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 t="str">
            <v/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 t="str">
            <v/>
          </cell>
          <cell r="BX385">
            <v>370</v>
          </cell>
        </row>
        <row r="386">
          <cell r="AD386" t="str">
            <v/>
          </cell>
          <cell r="AF386" t="str">
            <v/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 t="str">
            <v/>
          </cell>
          <cell r="BK386" t="str">
            <v/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 t="str">
            <v/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 t="str">
            <v/>
          </cell>
          <cell r="BX386">
            <v>371</v>
          </cell>
        </row>
        <row r="387">
          <cell r="AD387" t="str">
            <v/>
          </cell>
          <cell r="AF387" t="str">
            <v/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 t="str">
            <v/>
          </cell>
          <cell r="BK387" t="str">
            <v/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 t="str">
            <v/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 t="str">
            <v/>
          </cell>
          <cell r="BX387">
            <v>372</v>
          </cell>
        </row>
        <row r="388">
          <cell r="AD388" t="str">
            <v/>
          </cell>
          <cell r="AF388" t="str">
            <v/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 t="str">
            <v/>
          </cell>
          <cell r="BK388" t="str">
            <v/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 t="str">
            <v/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 t="str">
            <v/>
          </cell>
          <cell r="BX388">
            <v>373</v>
          </cell>
        </row>
        <row r="389">
          <cell r="AD389" t="str">
            <v/>
          </cell>
          <cell r="AF389" t="str">
            <v/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 t="str">
            <v/>
          </cell>
          <cell r="BK389" t="str">
            <v/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 t="str">
            <v/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 t="str">
            <v/>
          </cell>
          <cell r="BX389">
            <v>374</v>
          </cell>
        </row>
        <row r="390">
          <cell r="AD390" t="str">
            <v/>
          </cell>
          <cell r="AF390" t="str">
            <v/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 t="str">
            <v/>
          </cell>
          <cell r="BK390" t="str">
            <v/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 t="str">
            <v/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 t="str">
            <v/>
          </cell>
          <cell r="BX390">
            <v>375</v>
          </cell>
        </row>
        <row r="391">
          <cell r="AD391" t="str">
            <v/>
          </cell>
          <cell r="AF391" t="str">
            <v/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 t="str">
            <v/>
          </cell>
          <cell r="BK391" t="str">
            <v/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 t="str">
            <v/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 t="str">
            <v/>
          </cell>
          <cell r="BX391">
            <v>376</v>
          </cell>
        </row>
        <row r="392">
          <cell r="AD392" t="str">
            <v/>
          </cell>
          <cell r="AF392" t="str">
            <v/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 t="str">
            <v/>
          </cell>
          <cell r="BK392" t="str">
            <v/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 t="str">
            <v/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 t="str">
            <v/>
          </cell>
          <cell r="BX392">
            <v>377</v>
          </cell>
        </row>
        <row r="393">
          <cell r="AD393" t="str">
            <v/>
          </cell>
          <cell r="AF393" t="str">
            <v/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 t="str">
            <v/>
          </cell>
          <cell r="BK393" t="str">
            <v/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 t="str">
            <v/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 t="str">
            <v/>
          </cell>
          <cell r="BX393">
            <v>378</v>
          </cell>
        </row>
        <row r="394">
          <cell r="AD394" t="str">
            <v/>
          </cell>
          <cell r="AF394" t="str">
            <v/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 t="str">
            <v/>
          </cell>
          <cell r="BK394" t="str">
            <v/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 t="str">
            <v/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 t="str">
            <v/>
          </cell>
          <cell r="BX394">
            <v>379</v>
          </cell>
        </row>
        <row r="395">
          <cell r="AD395" t="str">
            <v/>
          </cell>
          <cell r="AF395" t="str">
            <v/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 t="str">
            <v/>
          </cell>
          <cell r="BK395" t="str">
            <v/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 t="str">
            <v/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 t="str">
            <v/>
          </cell>
          <cell r="BX395">
            <v>380</v>
          </cell>
        </row>
        <row r="396">
          <cell r="AD396" t="str">
            <v/>
          </cell>
          <cell r="AF396" t="str">
            <v/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 t="str">
            <v/>
          </cell>
          <cell r="BK396" t="str">
            <v/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 t="str">
            <v/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 t="str">
            <v/>
          </cell>
          <cell r="BX396">
            <v>381</v>
          </cell>
        </row>
        <row r="397">
          <cell r="AD397" t="str">
            <v/>
          </cell>
          <cell r="AF397" t="str">
            <v/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 t="str">
            <v/>
          </cell>
          <cell r="BK397" t="str">
            <v/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 t="str">
            <v/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 t="str">
            <v/>
          </cell>
          <cell r="BX397">
            <v>382</v>
          </cell>
        </row>
        <row r="398">
          <cell r="AD398" t="str">
            <v/>
          </cell>
          <cell r="AF398" t="str">
            <v/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 t="str">
            <v/>
          </cell>
          <cell r="BK398" t="str">
            <v/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 t="str">
            <v/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 t="str">
            <v/>
          </cell>
          <cell r="BX398">
            <v>383</v>
          </cell>
        </row>
        <row r="399">
          <cell r="AD399" t="str">
            <v/>
          </cell>
          <cell r="AF399" t="str">
            <v/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 t="str">
            <v/>
          </cell>
          <cell r="BK399" t="str">
            <v/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 t="str">
            <v/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 t="str">
            <v/>
          </cell>
          <cell r="BX399">
            <v>384</v>
          </cell>
        </row>
        <row r="400">
          <cell r="AD400" t="str">
            <v/>
          </cell>
          <cell r="AF400" t="str">
            <v/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 t="str">
            <v/>
          </cell>
          <cell r="BK400" t="str">
            <v/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 t="str">
            <v/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 t="str">
            <v/>
          </cell>
          <cell r="BX400">
            <v>385</v>
          </cell>
        </row>
        <row r="401">
          <cell r="AD401" t="str">
            <v/>
          </cell>
          <cell r="AF401" t="str">
            <v/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 t="str">
            <v/>
          </cell>
          <cell r="BK401" t="str">
            <v/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 t="str">
            <v/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 t="str">
            <v/>
          </cell>
          <cell r="BX401">
            <v>386</v>
          </cell>
        </row>
        <row r="402">
          <cell r="AD402" t="str">
            <v/>
          </cell>
          <cell r="AF402" t="str">
            <v/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 t="str">
            <v/>
          </cell>
          <cell r="BK402" t="str">
            <v/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 t="str">
            <v/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 t="str">
            <v/>
          </cell>
          <cell r="BX402">
            <v>387</v>
          </cell>
        </row>
        <row r="403">
          <cell r="AD403" t="str">
            <v/>
          </cell>
          <cell r="AF403" t="str">
            <v/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 t="str">
            <v/>
          </cell>
          <cell r="BK403" t="str">
            <v/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 t="str">
            <v/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 t="str">
            <v/>
          </cell>
          <cell r="BX403">
            <v>388</v>
          </cell>
        </row>
        <row r="404">
          <cell r="AD404" t="str">
            <v/>
          </cell>
          <cell r="AF404" t="str">
            <v/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 t="str">
            <v/>
          </cell>
          <cell r="BK404" t="str">
            <v/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 t="str">
            <v/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 t="str">
            <v/>
          </cell>
          <cell r="BX404">
            <v>389</v>
          </cell>
        </row>
        <row r="405">
          <cell r="AD405" t="str">
            <v/>
          </cell>
          <cell r="AF405" t="str">
            <v/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 t="str">
            <v/>
          </cell>
          <cell r="BK405" t="str">
            <v/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 t="str">
            <v/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 t="str">
            <v/>
          </cell>
          <cell r="BX405">
            <v>390</v>
          </cell>
        </row>
        <row r="406">
          <cell r="AD406" t="str">
            <v/>
          </cell>
          <cell r="AF406" t="str">
            <v/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 t="str">
            <v/>
          </cell>
          <cell r="BK406" t="str">
            <v/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 t="str">
            <v/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 t="str">
            <v/>
          </cell>
          <cell r="BX406">
            <v>391</v>
          </cell>
        </row>
        <row r="407">
          <cell r="AD407" t="str">
            <v/>
          </cell>
          <cell r="AF407" t="str">
            <v/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 t="str">
            <v/>
          </cell>
          <cell r="BK407" t="str">
            <v/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 t="str">
            <v/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 t="str">
            <v/>
          </cell>
          <cell r="BX407">
            <v>392</v>
          </cell>
        </row>
        <row r="408">
          <cell r="AD408" t="str">
            <v/>
          </cell>
          <cell r="AF408" t="str">
            <v/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 t="str">
            <v/>
          </cell>
          <cell r="BK408" t="str">
            <v/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 t="str">
            <v/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 t="str">
            <v/>
          </cell>
          <cell r="BX408">
            <v>393</v>
          </cell>
        </row>
        <row r="409">
          <cell r="AD409" t="str">
            <v/>
          </cell>
          <cell r="AF409" t="str">
            <v/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 t="str">
            <v/>
          </cell>
          <cell r="BK409" t="str">
            <v/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 t="str">
            <v/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 t="str">
            <v/>
          </cell>
          <cell r="BX409">
            <v>394</v>
          </cell>
        </row>
        <row r="410">
          <cell r="AD410" t="str">
            <v/>
          </cell>
          <cell r="AF410" t="str">
            <v/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 t="str">
            <v/>
          </cell>
          <cell r="BK410" t="str">
            <v/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 t="str">
            <v/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 t="str">
            <v/>
          </cell>
          <cell r="BX410">
            <v>395</v>
          </cell>
        </row>
        <row r="411">
          <cell r="AD411" t="str">
            <v/>
          </cell>
          <cell r="AF411" t="str">
            <v/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 t="str">
            <v/>
          </cell>
          <cell r="BK411" t="str">
            <v/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 t="str">
            <v/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 t="str">
            <v/>
          </cell>
          <cell r="BX411">
            <v>396</v>
          </cell>
        </row>
        <row r="412">
          <cell r="AD412" t="str">
            <v/>
          </cell>
          <cell r="AF412" t="str">
            <v/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 t="str">
            <v/>
          </cell>
          <cell r="BK412" t="str">
            <v/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 t="str">
            <v/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 t="str">
            <v/>
          </cell>
          <cell r="BX412">
            <v>397</v>
          </cell>
        </row>
        <row r="413">
          <cell r="AD413" t="str">
            <v/>
          </cell>
          <cell r="AF413" t="str">
            <v/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 t="str">
            <v/>
          </cell>
          <cell r="BK413" t="str">
            <v/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 t="str">
            <v/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 t="str">
            <v/>
          </cell>
          <cell r="BX413">
            <v>398</v>
          </cell>
        </row>
        <row r="414">
          <cell r="AD414" t="str">
            <v/>
          </cell>
          <cell r="AF414" t="str">
            <v/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 t="str">
            <v/>
          </cell>
          <cell r="BK414" t="str">
            <v/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 t="str">
            <v/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 t="str">
            <v/>
          </cell>
          <cell r="BX414">
            <v>399</v>
          </cell>
        </row>
        <row r="415">
          <cell r="AD415" t="str">
            <v/>
          </cell>
          <cell r="AF415" t="str">
            <v/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 t="str">
            <v/>
          </cell>
          <cell r="BK415" t="str">
            <v/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 t="str">
            <v/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 t="str">
            <v/>
          </cell>
          <cell r="BX415">
            <v>400</v>
          </cell>
        </row>
        <row r="416">
          <cell r="AD416" t="str">
            <v/>
          </cell>
          <cell r="AF416" t="str">
            <v/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 t="str">
            <v/>
          </cell>
          <cell r="BK416" t="str">
            <v/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 t="str">
            <v/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 t="str">
            <v/>
          </cell>
          <cell r="BX416">
            <v>401</v>
          </cell>
        </row>
        <row r="417">
          <cell r="AD417" t="str">
            <v/>
          </cell>
          <cell r="AF417" t="str">
            <v/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 t="str">
            <v/>
          </cell>
          <cell r="BK417" t="str">
            <v/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 t="str">
            <v/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 t="str">
            <v/>
          </cell>
          <cell r="BX417">
            <v>402</v>
          </cell>
        </row>
        <row r="418">
          <cell r="AD418" t="str">
            <v/>
          </cell>
          <cell r="AF418" t="str">
            <v/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 t="str">
            <v/>
          </cell>
          <cell r="BK418" t="str">
            <v/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 t="str">
            <v/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 t="str">
            <v/>
          </cell>
          <cell r="BX418">
            <v>403</v>
          </cell>
        </row>
        <row r="419">
          <cell r="AD419" t="str">
            <v/>
          </cell>
          <cell r="AF419" t="str">
            <v/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 t="str">
            <v/>
          </cell>
          <cell r="BK419" t="str">
            <v/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 t="str">
            <v/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 t="str">
            <v/>
          </cell>
          <cell r="BX419">
            <v>404</v>
          </cell>
        </row>
        <row r="420">
          <cell r="AD420" t="str">
            <v/>
          </cell>
          <cell r="AF420" t="str">
            <v/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 t="str">
            <v/>
          </cell>
          <cell r="BK420" t="str">
            <v/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 t="str">
            <v/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 t="str">
            <v/>
          </cell>
          <cell r="BX420">
            <v>405</v>
          </cell>
        </row>
        <row r="421">
          <cell r="AD421" t="str">
            <v/>
          </cell>
          <cell r="AF421" t="str">
            <v/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 t="str">
            <v/>
          </cell>
          <cell r="BK421" t="str">
            <v/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 t="str">
            <v/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 t="str">
            <v/>
          </cell>
          <cell r="BX421">
            <v>406</v>
          </cell>
        </row>
        <row r="422">
          <cell r="AD422" t="str">
            <v/>
          </cell>
          <cell r="AF422" t="str">
            <v/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 t="str">
            <v/>
          </cell>
          <cell r="BK422" t="str">
            <v/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 t="str">
            <v/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 t="str">
            <v/>
          </cell>
          <cell r="BX422">
            <v>407</v>
          </cell>
        </row>
        <row r="423">
          <cell r="AD423" t="str">
            <v/>
          </cell>
          <cell r="AF423" t="str">
            <v/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 t="str">
            <v/>
          </cell>
          <cell r="BK423" t="str">
            <v/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 t="str">
            <v/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 t="str">
            <v/>
          </cell>
          <cell r="BX423">
            <v>408</v>
          </cell>
        </row>
        <row r="424">
          <cell r="AD424" t="str">
            <v/>
          </cell>
          <cell r="AF424" t="str">
            <v/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 t="str">
            <v/>
          </cell>
          <cell r="BK424" t="str">
            <v/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 t="str">
            <v/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 t="str">
            <v/>
          </cell>
          <cell r="BX424">
            <v>409</v>
          </cell>
        </row>
        <row r="425">
          <cell r="AD425" t="str">
            <v/>
          </cell>
          <cell r="AF425" t="str">
            <v/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 t="str">
            <v/>
          </cell>
          <cell r="BK425" t="str">
            <v/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 t="str">
            <v/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 t="str">
            <v/>
          </cell>
          <cell r="BX425">
            <v>410</v>
          </cell>
        </row>
        <row r="426">
          <cell r="AD426" t="str">
            <v/>
          </cell>
          <cell r="AF426" t="str">
            <v/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 t="str">
            <v/>
          </cell>
          <cell r="BK426" t="str">
            <v/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 t="str">
            <v/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 t="str">
            <v/>
          </cell>
          <cell r="BX426">
            <v>411</v>
          </cell>
        </row>
        <row r="427">
          <cell r="AD427" t="str">
            <v/>
          </cell>
          <cell r="AF427" t="str">
            <v/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 t="str">
            <v/>
          </cell>
          <cell r="BK427" t="str">
            <v/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 t="str">
            <v/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 t="str">
            <v/>
          </cell>
          <cell r="BX427">
            <v>412</v>
          </cell>
        </row>
        <row r="428">
          <cell r="AD428" t="str">
            <v/>
          </cell>
          <cell r="AF428" t="str">
            <v/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 t="str">
            <v/>
          </cell>
          <cell r="BK428" t="str">
            <v/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 t="str">
            <v/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 t="str">
            <v/>
          </cell>
          <cell r="BX428">
            <v>413</v>
          </cell>
        </row>
        <row r="429">
          <cell r="AD429" t="str">
            <v/>
          </cell>
          <cell r="AF429" t="str">
            <v/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 t="str">
            <v/>
          </cell>
          <cell r="BK429" t="str">
            <v/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 t="str">
            <v/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 t="str">
            <v/>
          </cell>
          <cell r="BX429">
            <v>414</v>
          </cell>
        </row>
        <row r="430">
          <cell r="AD430" t="str">
            <v/>
          </cell>
          <cell r="AF430" t="str">
            <v/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 t="str">
            <v/>
          </cell>
          <cell r="BK430" t="str">
            <v/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 t="str">
            <v/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 t="str">
            <v/>
          </cell>
          <cell r="BX430">
            <v>415</v>
          </cell>
        </row>
        <row r="431">
          <cell r="AD431" t="str">
            <v/>
          </cell>
          <cell r="AF431" t="str">
            <v/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 t="str">
            <v/>
          </cell>
          <cell r="BK431" t="str">
            <v/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 t="str">
            <v/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 t="str">
            <v/>
          </cell>
          <cell r="BX431">
            <v>416</v>
          </cell>
        </row>
        <row r="432">
          <cell r="AD432" t="str">
            <v/>
          </cell>
          <cell r="AF432" t="str">
            <v/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 t="str">
            <v/>
          </cell>
          <cell r="BK432" t="str">
            <v/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 t="str">
            <v/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 t="str">
            <v/>
          </cell>
          <cell r="BX432">
            <v>417</v>
          </cell>
        </row>
        <row r="433">
          <cell r="AD433" t="str">
            <v/>
          </cell>
          <cell r="AF433" t="str">
            <v/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 t="str">
            <v/>
          </cell>
          <cell r="BK433" t="str">
            <v/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 t="str">
            <v/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 t="str">
            <v/>
          </cell>
          <cell r="BX433">
            <v>418</v>
          </cell>
        </row>
        <row r="434">
          <cell r="AD434" t="str">
            <v/>
          </cell>
          <cell r="AF434" t="str">
            <v/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 t="str">
            <v/>
          </cell>
          <cell r="BK434" t="str">
            <v/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 t="str">
            <v/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 t="str">
            <v/>
          </cell>
          <cell r="BX434">
            <v>419</v>
          </cell>
        </row>
        <row r="435">
          <cell r="AD435" t="str">
            <v/>
          </cell>
          <cell r="AF435" t="str">
            <v/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 t="str">
            <v/>
          </cell>
          <cell r="BK435" t="str">
            <v/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 t="str">
            <v/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 t="str">
            <v/>
          </cell>
          <cell r="BX435">
            <v>420</v>
          </cell>
        </row>
        <row r="436">
          <cell r="AD436" t="str">
            <v/>
          </cell>
          <cell r="AF436" t="str">
            <v/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 t="str">
            <v/>
          </cell>
          <cell r="BK436" t="str">
            <v/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 t="str">
            <v/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 t="str">
            <v/>
          </cell>
          <cell r="BX436">
            <v>421</v>
          </cell>
        </row>
        <row r="437">
          <cell r="AD437" t="str">
            <v/>
          </cell>
          <cell r="AF437" t="str">
            <v/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 t="str">
            <v/>
          </cell>
          <cell r="BK437" t="str">
            <v/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 t="str">
            <v/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 t="str">
            <v/>
          </cell>
          <cell r="BX437">
            <v>422</v>
          </cell>
        </row>
        <row r="438">
          <cell r="AD438" t="str">
            <v/>
          </cell>
          <cell r="AF438" t="str">
            <v/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 t="str">
            <v/>
          </cell>
          <cell r="BK438" t="str">
            <v/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 t="str">
            <v/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 t="str">
            <v/>
          </cell>
          <cell r="BX438">
            <v>423</v>
          </cell>
        </row>
        <row r="439">
          <cell r="AD439" t="str">
            <v/>
          </cell>
          <cell r="AF439" t="str">
            <v/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 t="str">
            <v/>
          </cell>
          <cell r="BK439" t="str">
            <v/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 t="str">
            <v/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 t="str">
            <v/>
          </cell>
          <cell r="BX439">
            <v>424</v>
          </cell>
        </row>
        <row r="440">
          <cell r="AD440" t="str">
            <v/>
          </cell>
          <cell r="AF440" t="str">
            <v/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 t="str">
            <v/>
          </cell>
          <cell r="BK440" t="str">
            <v/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 t="str">
            <v/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 t="str">
            <v/>
          </cell>
          <cell r="BX440">
            <v>425</v>
          </cell>
        </row>
        <row r="441">
          <cell r="AD441" t="str">
            <v/>
          </cell>
          <cell r="AF441" t="str">
            <v/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 t="str">
            <v/>
          </cell>
          <cell r="BK441" t="str">
            <v/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 t="str">
            <v/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 t="str">
            <v/>
          </cell>
          <cell r="BX441">
            <v>426</v>
          </cell>
        </row>
        <row r="442">
          <cell r="AD442" t="str">
            <v/>
          </cell>
          <cell r="AF442" t="str">
            <v/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 t="str">
            <v/>
          </cell>
          <cell r="BK442" t="str">
            <v/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 t="str">
            <v/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 t="str">
            <v/>
          </cell>
          <cell r="BX442">
            <v>427</v>
          </cell>
        </row>
        <row r="443">
          <cell r="AD443" t="str">
            <v/>
          </cell>
          <cell r="AF443" t="str">
            <v/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 t="str">
            <v/>
          </cell>
          <cell r="BK443" t="str">
            <v/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 t="str">
            <v/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 t="str">
            <v/>
          </cell>
          <cell r="BX443">
            <v>428</v>
          </cell>
        </row>
        <row r="444">
          <cell r="AD444" t="str">
            <v/>
          </cell>
          <cell r="AF444" t="str">
            <v/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 t="str">
            <v/>
          </cell>
          <cell r="BK444" t="str">
            <v/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 t="str">
            <v/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 t="str">
            <v/>
          </cell>
          <cell r="BX444">
            <v>429</v>
          </cell>
        </row>
        <row r="445">
          <cell r="AD445" t="str">
            <v/>
          </cell>
          <cell r="AF445" t="str">
            <v/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 t="str">
            <v/>
          </cell>
          <cell r="BK445" t="str">
            <v/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 t="str">
            <v/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 t="str">
            <v/>
          </cell>
          <cell r="BX445">
            <v>430</v>
          </cell>
        </row>
        <row r="446">
          <cell r="AD446" t="str">
            <v/>
          </cell>
          <cell r="AF446" t="str">
            <v/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 t="str">
            <v/>
          </cell>
          <cell r="BK446" t="str">
            <v/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 t="str">
            <v/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 t="str">
            <v/>
          </cell>
          <cell r="BX446">
            <v>431</v>
          </cell>
        </row>
        <row r="447">
          <cell r="AD447" t="str">
            <v/>
          </cell>
          <cell r="AF447" t="str">
            <v/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 t="str">
            <v/>
          </cell>
          <cell r="BK447" t="str">
            <v/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 t="str">
            <v/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 t="str">
            <v/>
          </cell>
          <cell r="BX447">
            <v>432</v>
          </cell>
        </row>
        <row r="448">
          <cell r="AD448" t="str">
            <v/>
          </cell>
          <cell r="AF448" t="str">
            <v/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 t="str">
            <v/>
          </cell>
          <cell r="BK448" t="str">
            <v/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 t="str">
            <v/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 t="str">
            <v/>
          </cell>
          <cell r="BX448">
            <v>433</v>
          </cell>
        </row>
        <row r="449">
          <cell r="AD449" t="str">
            <v/>
          </cell>
          <cell r="AF449" t="str">
            <v/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 t="str">
            <v/>
          </cell>
          <cell r="BK449" t="str">
            <v/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 t="str">
            <v/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 t="str">
            <v/>
          </cell>
          <cell r="BX449">
            <v>434</v>
          </cell>
        </row>
        <row r="450">
          <cell r="AD450" t="str">
            <v/>
          </cell>
          <cell r="AF450" t="str">
            <v/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 t="str">
            <v/>
          </cell>
          <cell r="BK450" t="str">
            <v/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 t="str">
            <v/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 t="str">
            <v/>
          </cell>
          <cell r="BX450">
            <v>435</v>
          </cell>
        </row>
        <row r="451">
          <cell r="AD451" t="str">
            <v/>
          </cell>
          <cell r="AF451" t="str">
            <v/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 t="str">
            <v/>
          </cell>
          <cell r="BK451" t="str">
            <v/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 t="str">
            <v/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 t="str">
            <v/>
          </cell>
          <cell r="BX451">
            <v>436</v>
          </cell>
        </row>
        <row r="452">
          <cell r="AD452" t="str">
            <v/>
          </cell>
          <cell r="AF452" t="str">
            <v/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 t="str">
            <v/>
          </cell>
          <cell r="BK452" t="str">
            <v/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 t="str">
            <v/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 t="str">
            <v/>
          </cell>
          <cell r="BX452">
            <v>437</v>
          </cell>
        </row>
        <row r="453">
          <cell r="AD453" t="str">
            <v/>
          </cell>
          <cell r="AF453" t="str">
            <v/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 t="str">
            <v/>
          </cell>
          <cell r="BK453" t="str">
            <v/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 t="str">
            <v/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 t="str">
            <v/>
          </cell>
          <cell r="BX453">
            <v>438</v>
          </cell>
        </row>
        <row r="454">
          <cell r="AD454" t="str">
            <v/>
          </cell>
          <cell r="AF454" t="str">
            <v/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 t="str">
            <v/>
          </cell>
          <cell r="BK454" t="str">
            <v/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 t="str">
            <v/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 t="str">
            <v/>
          </cell>
          <cell r="BX454">
            <v>439</v>
          </cell>
        </row>
        <row r="455">
          <cell r="AD455" t="str">
            <v/>
          </cell>
          <cell r="AF455" t="str">
            <v/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 t="str">
            <v/>
          </cell>
          <cell r="BK455" t="str">
            <v/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 t="str">
            <v/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 t="str">
            <v/>
          </cell>
          <cell r="BX455">
            <v>440</v>
          </cell>
        </row>
        <row r="456">
          <cell r="AD456" t="str">
            <v/>
          </cell>
          <cell r="AF456" t="str">
            <v/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 t="str">
            <v/>
          </cell>
          <cell r="BK456" t="str">
            <v/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 t="str">
            <v/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 t="str">
            <v/>
          </cell>
          <cell r="BX456">
            <v>441</v>
          </cell>
        </row>
        <row r="457">
          <cell r="AD457" t="str">
            <v/>
          </cell>
          <cell r="AF457" t="str">
            <v/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 t="str">
            <v/>
          </cell>
          <cell r="BK457" t="str">
            <v/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 t="str">
            <v/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 t="str">
            <v/>
          </cell>
          <cell r="BX457">
            <v>442</v>
          </cell>
        </row>
        <row r="458">
          <cell r="AD458" t="str">
            <v/>
          </cell>
          <cell r="AF458" t="str">
            <v/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 t="str">
            <v/>
          </cell>
          <cell r="BK458" t="str">
            <v/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 t="str">
            <v/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 t="str">
            <v/>
          </cell>
          <cell r="BX458">
            <v>443</v>
          </cell>
        </row>
        <row r="459">
          <cell r="AD459" t="str">
            <v/>
          </cell>
          <cell r="AF459" t="str">
            <v/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 t="str">
            <v/>
          </cell>
          <cell r="BK459" t="str">
            <v/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 t="str">
            <v/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 t="str">
            <v/>
          </cell>
          <cell r="BX459">
            <v>444</v>
          </cell>
        </row>
        <row r="460">
          <cell r="AD460" t="str">
            <v/>
          </cell>
          <cell r="AF460" t="str">
            <v/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 t="str">
            <v/>
          </cell>
          <cell r="BK460" t="str">
            <v/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 t="str">
            <v/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 t="str">
            <v/>
          </cell>
          <cell r="BX460">
            <v>445</v>
          </cell>
        </row>
        <row r="461">
          <cell r="AD461" t="str">
            <v/>
          </cell>
          <cell r="AF461" t="str">
            <v/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 t="str">
            <v/>
          </cell>
          <cell r="BK461" t="str">
            <v/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 t="str">
            <v/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 t="str">
            <v/>
          </cell>
          <cell r="BX461">
            <v>446</v>
          </cell>
        </row>
        <row r="462">
          <cell r="AD462" t="str">
            <v/>
          </cell>
          <cell r="AF462" t="str">
            <v/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 t="str">
            <v/>
          </cell>
          <cell r="BK462" t="str">
            <v/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 t="str">
            <v/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 t="str">
            <v/>
          </cell>
          <cell r="BX462">
            <v>447</v>
          </cell>
        </row>
        <row r="463">
          <cell r="AD463" t="str">
            <v/>
          </cell>
          <cell r="AF463" t="str">
            <v/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 t="str">
            <v/>
          </cell>
          <cell r="BK463" t="str">
            <v/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 t="str">
            <v/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 t="str">
            <v/>
          </cell>
          <cell r="BX463">
            <v>448</v>
          </cell>
        </row>
        <row r="464">
          <cell r="AD464" t="str">
            <v/>
          </cell>
          <cell r="AF464" t="str">
            <v/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 t="str">
            <v/>
          </cell>
          <cell r="BK464" t="str">
            <v/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 t="str">
            <v/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 t="str">
            <v/>
          </cell>
          <cell r="BX464">
            <v>449</v>
          </cell>
        </row>
        <row r="465">
          <cell r="AD465" t="str">
            <v/>
          </cell>
          <cell r="AF465" t="str">
            <v/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 t="str">
            <v/>
          </cell>
          <cell r="BK465" t="str">
            <v/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P465" t="str">
            <v/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 t="str">
            <v/>
          </cell>
          <cell r="BX465">
            <v>450</v>
          </cell>
        </row>
      </sheetData>
      <sheetData sheetId="3"/>
      <sheetData sheetId="4"/>
      <sheetData sheetId="5"/>
      <sheetData sheetId="6"/>
      <sheetData sheetId="7">
        <row r="1">
          <cell r="F1" t="str">
            <v>ETAPA 1 (ART. SEXTO TRANSITORIO NUMERAL 3 DEL D.F.L.)
CONCURSO INTERNO DE ENCASILLAMIENTO: TITULARES DE LA PLANTA DE PROFESIONALES</v>
          </cell>
        </row>
        <row r="6">
          <cell r="F6" t="str">
            <v>APELACIONES
Si el funcionario apela y el Comité de Selección acoge la apelación, por no haber ponderado correctamente los antecedentes, se habilitan las siguientes opciones de ingreso:
a) Antigüedad en años, debiendo registrarse la antigüedad en el SS y en otros SS y en otras instituciones; b) Horas pedagógicas de capacitación, para el registro de horas pedagógicas de capacitación; c) Últimas tres calificaciones.
La información acá registrada será utilizada para la nueva contabilización de los puntajes de factores y subfactores y si modifica la antigüedad en el SS y antecesores legales, modifica el criterio de desempate, por lo que debe completar las últimas tres columnas</v>
          </cell>
        </row>
        <row r="7">
          <cell r="V7" t="str">
            <v>SUBFACTOR: Antigüedad en el actual Servicio de Salud y antecesores legales</v>
          </cell>
          <cell r="Y7" t="str">
            <v>SUBFACTOR: Antigüedad en otros Servicios de Salud y antecesores legales y/o Autónomos y/o Corporaciones SSMC</v>
          </cell>
          <cell r="AB7" t="str">
            <v>SUBFACTOR: Antigüedad en otras instituciones de la Administración Pública</v>
          </cell>
          <cell r="AG7" t="str">
            <v>TOTAL FACTOR CAPACITACIÓN PERTINENTE</v>
          </cell>
          <cell r="AM7" t="str">
            <v>TOTAL FACTOR EVALUACIÓN DE DESEMPEÑO</v>
          </cell>
        </row>
        <row r="12">
          <cell r="F12" t="str">
            <v>FUNCIONARIO</v>
          </cell>
          <cell r="H12" t="str">
            <v>COMITÉ DE SELECCIÓN</v>
          </cell>
          <cell r="L12" t="str">
            <v>ANTIGÜEDADES EN AÑOS</v>
          </cell>
          <cell r="O12" t="str">
            <v>CAPACITACIÓN</v>
          </cell>
          <cell r="P12" t="str">
            <v>CALIFICACIONES</v>
          </cell>
          <cell r="V12">
            <v>0.5</v>
          </cell>
          <cell r="Y12">
            <v>0.3</v>
          </cell>
          <cell r="AB12">
            <v>0.2</v>
          </cell>
        </row>
        <row r="13">
          <cell r="C13" t="str">
            <v>RUN</v>
          </cell>
          <cell r="D13" t="str">
            <v>DV</v>
          </cell>
          <cell r="E13" t="str">
            <v>G°</v>
          </cell>
          <cell r="F13" t="str">
            <v>FECHA APELACIÓN</v>
          </cell>
          <cell r="G13" t="str">
            <v>APELA</v>
          </cell>
          <cell r="H13" t="str">
            <v>FECHA RESOLUCIÓN APELACIÓN</v>
          </cell>
          <cell r="I13" t="str">
            <v>ACOGE APELACIÓN SI/NO</v>
          </cell>
          <cell r="J13" t="str">
            <v>OBSERVACIÓN</v>
          </cell>
          <cell r="K13" t="str">
            <v>FECHA NOTIFICACIÓN RESOLUCIÓN</v>
          </cell>
          <cell r="L13" t="str">
            <v>SS. y antecesores legales</v>
          </cell>
          <cell r="M13" t="str">
            <v>Otros SS. y Antec. legales y/o Autónomos y/o Corporaciones SSMC</v>
          </cell>
          <cell r="N13" t="str">
            <v>Otras instituciones de la Adm. Pública</v>
          </cell>
          <cell r="O13" t="str">
            <v>Horas pedagógicas</v>
          </cell>
          <cell r="P13" t="str">
            <v>AÑO 1</v>
          </cell>
          <cell r="Q13" t="str">
            <v>NOTA 1</v>
          </cell>
          <cell r="R13" t="str">
            <v>AÑO 2</v>
          </cell>
          <cell r="S13" t="str">
            <v>NOTA 2</v>
          </cell>
          <cell r="T13" t="str">
            <v>AÑO 3</v>
          </cell>
          <cell r="U13" t="str">
            <v>NOTA 3</v>
          </cell>
          <cell r="V13" t="str">
            <v>AÑOS</v>
          </cell>
          <cell r="W13" t="str">
            <v>PUNTAJE SUBFAC.</v>
          </cell>
          <cell r="X13" t="str">
            <v>PJE PONDERADO</v>
          </cell>
          <cell r="Y13" t="str">
            <v>AÑOS</v>
          </cell>
          <cell r="Z13" t="str">
            <v>PUNTAJE SUBFAC.</v>
          </cell>
          <cell r="AA13" t="str">
            <v>PJE PONDERADO</v>
          </cell>
          <cell r="AB13" t="str">
            <v>AÑOS</v>
          </cell>
          <cell r="AC13" t="str">
            <v>PUNTAJE SUBFAC.</v>
          </cell>
          <cell r="AD13" t="str">
            <v>PJE PONDERADO</v>
          </cell>
          <cell r="AE13" t="str">
            <v>HORAS</v>
          </cell>
          <cell r="AF13" t="str">
            <v>PUNTAJE</v>
          </cell>
          <cell r="AG13">
            <v>0.3</v>
          </cell>
          <cell r="AH13" t="str">
            <v>NOTA 1</v>
          </cell>
          <cell r="AI13" t="str">
            <v>NOTA 2</v>
          </cell>
          <cell r="AJ13" t="str">
            <v>NOTA 3</v>
          </cell>
          <cell r="AK13" t="str">
            <v>PROMEDIO</v>
          </cell>
          <cell r="AL13" t="str">
            <v>PUNTAJE</v>
          </cell>
          <cell r="AM13">
            <v>0.3</v>
          </cell>
        </row>
        <row r="16">
          <cell r="C16">
            <v>7218384</v>
          </cell>
          <cell r="D16">
            <v>3</v>
          </cell>
          <cell r="E16">
            <v>12</v>
          </cell>
          <cell r="F16">
            <v>43579</v>
          </cell>
          <cell r="G16" t="str">
            <v>SI</v>
          </cell>
          <cell r="H16">
            <v>43587</v>
          </cell>
          <cell r="I16" t="str">
            <v>NO</v>
          </cell>
          <cell r="J16" t="str">
            <v>No se acoge apelacion</v>
          </cell>
          <cell r="K16">
            <v>43587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8681731</v>
          </cell>
          <cell r="D17">
            <v>4</v>
          </cell>
          <cell r="E17">
            <v>15</v>
          </cell>
          <cell r="G17" t="str">
            <v/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>
            <v>9061548</v>
          </cell>
          <cell r="D18">
            <v>3</v>
          </cell>
          <cell r="E18">
            <v>15</v>
          </cell>
          <cell r="G18" t="str">
            <v/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>
            <v>9413255</v>
          </cell>
          <cell r="D19" t="str">
            <v>K</v>
          </cell>
          <cell r="E19">
            <v>11</v>
          </cell>
          <cell r="G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10192040</v>
          </cell>
          <cell r="D20">
            <v>2</v>
          </cell>
          <cell r="E20">
            <v>15</v>
          </cell>
          <cell r="G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>
            <v>10351752</v>
          </cell>
          <cell r="D21">
            <v>4</v>
          </cell>
          <cell r="E21">
            <v>15</v>
          </cell>
          <cell r="G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>
            <v>10508407</v>
          </cell>
          <cell r="D22">
            <v>2</v>
          </cell>
          <cell r="E22">
            <v>13</v>
          </cell>
          <cell r="G22" t="str">
            <v/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>
            <v>10733016</v>
          </cell>
          <cell r="D23" t="str">
            <v>K</v>
          </cell>
          <cell r="E23">
            <v>16</v>
          </cell>
          <cell r="G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>
            <v>10738676</v>
          </cell>
          <cell r="D24">
            <v>9</v>
          </cell>
          <cell r="E24">
            <v>8</v>
          </cell>
          <cell r="G24" t="str">
            <v/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>
            <v>10848764</v>
          </cell>
          <cell r="D25" t="str">
            <v>K</v>
          </cell>
          <cell r="E25">
            <v>13</v>
          </cell>
          <cell r="G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>
            <v>10866429</v>
          </cell>
          <cell r="D26">
            <v>0</v>
          </cell>
          <cell r="E26">
            <v>15</v>
          </cell>
          <cell r="G26" t="str">
            <v/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10970611</v>
          </cell>
          <cell r="D27">
            <v>6</v>
          </cell>
          <cell r="E27">
            <v>14</v>
          </cell>
          <cell r="G27" t="str">
            <v/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>
            <v>11550078</v>
          </cell>
          <cell r="D28">
            <v>3</v>
          </cell>
          <cell r="E28">
            <v>15</v>
          </cell>
          <cell r="G28" t="str">
            <v/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11814345</v>
          </cell>
          <cell r="D29">
            <v>0</v>
          </cell>
          <cell r="E29">
            <v>14</v>
          </cell>
          <cell r="G29" t="str">
            <v/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12834675</v>
          </cell>
          <cell r="D30">
            <v>9</v>
          </cell>
          <cell r="E30">
            <v>13</v>
          </cell>
          <cell r="G30" t="str">
            <v/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13006416</v>
          </cell>
          <cell r="D31">
            <v>7</v>
          </cell>
          <cell r="E31">
            <v>14</v>
          </cell>
          <cell r="G31" t="str">
            <v/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>
            <v>13332481</v>
          </cell>
          <cell r="D32" t="str">
            <v>K</v>
          </cell>
          <cell r="E32">
            <v>8</v>
          </cell>
          <cell r="G32" t="str">
            <v/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13414026</v>
          </cell>
          <cell r="D33">
            <v>7</v>
          </cell>
          <cell r="E33">
            <v>15</v>
          </cell>
          <cell r="G33" t="str">
            <v/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13862859</v>
          </cell>
          <cell r="D34">
            <v>0</v>
          </cell>
          <cell r="E34">
            <v>15</v>
          </cell>
          <cell r="G34" t="str">
            <v/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14309589</v>
          </cell>
          <cell r="D35">
            <v>4</v>
          </cell>
          <cell r="E35">
            <v>14</v>
          </cell>
          <cell r="G35" t="str">
            <v/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15694717</v>
          </cell>
          <cell r="D36">
            <v>2</v>
          </cell>
          <cell r="E36">
            <v>15</v>
          </cell>
          <cell r="G36" t="str">
            <v/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5704513</v>
          </cell>
          <cell r="D37">
            <v>2</v>
          </cell>
          <cell r="E37">
            <v>6</v>
          </cell>
          <cell r="G37" t="str">
            <v/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6460299</v>
          </cell>
          <cell r="D38">
            <v>3</v>
          </cell>
          <cell r="E38">
            <v>6</v>
          </cell>
          <cell r="G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6502296</v>
          </cell>
          <cell r="D39">
            <v>6</v>
          </cell>
          <cell r="E39">
            <v>8</v>
          </cell>
          <cell r="G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6586354</v>
          </cell>
          <cell r="D40">
            <v>5</v>
          </cell>
          <cell r="E40">
            <v>7</v>
          </cell>
          <cell r="G40" t="str">
            <v/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6606063</v>
          </cell>
          <cell r="D41">
            <v>2</v>
          </cell>
          <cell r="E41">
            <v>9</v>
          </cell>
          <cell r="G41" t="str">
            <v/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>
            <v>6641752</v>
          </cell>
          <cell r="D42">
            <v>2</v>
          </cell>
          <cell r="E42">
            <v>6</v>
          </cell>
          <cell r="G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>
            <v>6660766</v>
          </cell>
          <cell r="D43">
            <v>6</v>
          </cell>
          <cell r="E43">
            <v>8</v>
          </cell>
          <cell r="G43" t="str">
            <v/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6784144</v>
          </cell>
          <cell r="D44">
            <v>1</v>
          </cell>
          <cell r="E44">
            <v>8</v>
          </cell>
          <cell r="G44" t="str">
            <v/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6888697</v>
          </cell>
          <cell r="D45" t="str">
            <v>K</v>
          </cell>
          <cell r="E45">
            <v>8</v>
          </cell>
          <cell r="G45" t="str">
            <v/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7068621</v>
          </cell>
          <cell r="D46" t="str">
            <v>K</v>
          </cell>
          <cell r="E46">
            <v>9</v>
          </cell>
          <cell r="G46" t="str">
            <v/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7140509</v>
          </cell>
          <cell r="D47">
            <v>5</v>
          </cell>
          <cell r="E47">
            <v>6</v>
          </cell>
          <cell r="G47" t="str">
            <v/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C48">
            <v>7149006</v>
          </cell>
          <cell r="D48">
            <v>8</v>
          </cell>
          <cell r="E48">
            <v>13</v>
          </cell>
          <cell r="G48" t="str">
            <v/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C49">
            <v>7215191</v>
          </cell>
          <cell r="D49">
            <v>7</v>
          </cell>
          <cell r="E49">
            <v>8</v>
          </cell>
          <cell r="G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7218384</v>
          </cell>
          <cell r="D50">
            <v>3</v>
          </cell>
          <cell r="E50">
            <v>12</v>
          </cell>
          <cell r="G50" t="str">
            <v/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7269936</v>
          </cell>
          <cell r="D51" t="str">
            <v>K</v>
          </cell>
          <cell r="E51">
            <v>15</v>
          </cell>
          <cell r="G51" t="str">
            <v/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7357112</v>
          </cell>
          <cell r="D52" t="str">
            <v>K</v>
          </cell>
          <cell r="E52">
            <v>10</v>
          </cell>
          <cell r="G52" t="str">
            <v/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7492083</v>
          </cell>
          <cell r="D53">
            <v>7</v>
          </cell>
          <cell r="E53">
            <v>8</v>
          </cell>
          <cell r="G53" t="str">
            <v/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C54">
            <v>7492521</v>
          </cell>
          <cell r="D54">
            <v>9</v>
          </cell>
          <cell r="E54">
            <v>14</v>
          </cell>
          <cell r="G54" t="str">
            <v/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C55">
            <v>7752981</v>
          </cell>
          <cell r="D55">
            <v>0</v>
          </cell>
          <cell r="E55">
            <v>7</v>
          </cell>
          <cell r="G55" t="str">
            <v/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7760991</v>
          </cell>
          <cell r="D56">
            <v>1</v>
          </cell>
          <cell r="E56">
            <v>6</v>
          </cell>
          <cell r="G56" t="str">
            <v/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7795237</v>
          </cell>
          <cell r="D57">
            <v>3</v>
          </cell>
          <cell r="E57">
            <v>9</v>
          </cell>
          <cell r="G57" t="str">
            <v/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8286755</v>
          </cell>
          <cell r="D58">
            <v>4</v>
          </cell>
          <cell r="E58">
            <v>12</v>
          </cell>
          <cell r="G58" t="str">
            <v/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8592428</v>
          </cell>
          <cell r="D59">
            <v>1</v>
          </cell>
          <cell r="E59">
            <v>15</v>
          </cell>
          <cell r="G59" t="str">
            <v/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>
            <v>8800078</v>
          </cell>
          <cell r="D60">
            <v>1</v>
          </cell>
          <cell r="E60">
            <v>11</v>
          </cell>
          <cell r="G60" t="str">
            <v/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>
            <v>9063573</v>
          </cell>
          <cell r="D61">
            <v>5</v>
          </cell>
          <cell r="E61">
            <v>11</v>
          </cell>
          <cell r="G61" t="str">
            <v/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9138597</v>
          </cell>
          <cell r="D62" t="str">
            <v>K</v>
          </cell>
          <cell r="E62">
            <v>13</v>
          </cell>
          <cell r="G62" t="str">
            <v/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9349729</v>
          </cell>
          <cell r="D63">
            <v>5</v>
          </cell>
          <cell r="E63">
            <v>10</v>
          </cell>
          <cell r="G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9414982</v>
          </cell>
          <cell r="D64">
            <v>7</v>
          </cell>
          <cell r="E64">
            <v>10</v>
          </cell>
          <cell r="G64" t="str">
            <v/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9522050</v>
          </cell>
          <cell r="D65">
            <v>9</v>
          </cell>
          <cell r="E65">
            <v>11</v>
          </cell>
          <cell r="G65" t="str">
            <v/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>
            <v>9643782</v>
          </cell>
          <cell r="D66" t="str">
            <v>K</v>
          </cell>
          <cell r="E66">
            <v>15</v>
          </cell>
          <cell r="G66" t="str">
            <v/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>
            <v>9777336</v>
          </cell>
          <cell r="D67" t="str">
            <v>K</v>
          </cell>
          <cell r="E67">
            <v>13</v>
          </cell>
          <cell r="G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9788842</v>
          </cell>
          <cell r="D68">
            <v>6</v>
          </cell>
          <cell r="E68">
            <v>9</v>
          </cell>
          <cell r="G68" t="str">
            <v/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9940260</v>
          </cell>
          <cell r="D69">
            <v>1</v>
          </cell>
          <cell r="E69">
            <v>15</v>
          </cell>
          <cell r="G69" t="str">
            <v/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9943179</v>
          </cell>
          <cell r="D70">
            <v>2</v>
          </cell>
          <cell r="E70">
            <v>14</v>
          </cell>
          <cell r="G70" t="str">
            <v/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10028801</v>
          </cell>
          <cell r="D71" t="str">
            <v>K</v>
          </cell>
          <cell r="E71">
            <v>9</v>
          </cell>
          <cell r="G71" t="str">
            <v/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>
            <v>10175382</v>
          </cell>
          <cell r="D72">
            <v>4</v>
          </cell>
          <cell r="E72">
            <v>14</v>
          </cell>
          <cell r="G72" t="str">
            <v/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>
            <v>10229564</v>
          </cell>
          <cell r="D73">
            <v>1</v>
          </cell>
          <cell r="E73">
            <v>14</v>
          </cell>
          <cell r="G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10245784</v>
          </cell>
          <cell r="D74">
            <v>6</v>
          </cell>
          <cell r="E74">
            <v>13</v>
          </cell>
          <cell r="G74" t="str">
            <v/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10249628</v>
          </cell>
          <cell r="D75">
            <v>0</v>
          </cell>
          <cell r="E75">
            <v>9</v>
          </cell>
          <cell r="G75" t="str">
            <v/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10280426</v>
          </cell>
          <cell r="D76">
            <v>0</v>
          </cell>
          <cell r="E76">
            <v>14</v>
          </cell>
          <cell r="G76" t="str">
            <v/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10331437</v>
          </cell>
          <cell r="D77">
            <v>2</v>
          </cell>
          <cell r="E77">
            <v>15</v>
          </cell>
          <cell r="G77" t="str">
            <v/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>
            <v>10335614</v>
          </cell>
          <cell r="D78">
            <v>8</v>
          </cell>
          <cell r="E78">
            <v>13</v>
          </cell>
          <cell r="G78" t="str">
            <v/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>
            <v>10362771</v>
          </cell>
          <cell r="D79">
            <v>0</v>
          </cell>
          <cell r="E79">
            <v>14</v>
          </cell>
          <cell r="G79" t="str">
            <v/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10375801</v>
          </cell>
          <cell r="D80">
            <v>7</v>
          </cell>
          <cell r="E80">
            <v>11</v>
          </cell>
          <cell r="G80" t="str">
            <v/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10412448</v>
          </cell>
          <cell r="D81">
            <v>8</v>
          </cell>
          <cell r="E81">
            <v>14</v>
          </cell>
          <cell r="G81" t="str">
            <v/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10426520</v>
          </cell>
          <cell r="D82">
            <v>0</v>
          </cell>
          <cell r="E82">
            <v>13</v>
          </cell>
          <cell r="G82" t="str">
            <v/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10543623</v>
          </cell>
          <cell r="D83">
            <v>8</v>
          </cell>
          <cell r="E83">
            <v>9</v>
          </cell>
          <cell r="G83" t="str">
            <v/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C84">
            <v>10613721</v>
          </cell>
          <cell r="D84">
            <v>8</v>
          </cell>
          <cell r="E84">
            <v>12</v>
          </cell>
          <cell r="G84" t="str">
            <v/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C85">
            <v>10614450</v>
          </cell>
          <cell r="D85">
            <v>8</v>
          </cell>
          <cell r="E85">
            <v>14</v>
          </cell>
          <cell r="G85" t="str">
            <v/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10644056</v>
          </cell>
          <cell r="D86">
            <v>5</v>
          </cell>
          <cell r="E86">
            <v>11</v>
          </cell>
          <cell r="G86" t="str">
            <v/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10783344</v>
          </cell>
          <cell r="D87">
            <v>7</v>
          </cell>
          <cell r="E87">
            <v>15</v>
          </cell>
          <cell r="G87" t="str">
            <v/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10948415</v>
          </cell>
          <cell r="D88">
            <v>6</v>
          </cell>
          <cell r="E88">
            <v>13</v>
          </cell>
          <cell r="G88" t="str">
            <v/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10962962</v>
          </cell>
          <cell r="D89">
            <v>6</v>
          </cell>
          <cell r="E89">
            <v>14</v>
          </cell>
          <cell r="G89" t="str">
            <v/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C90">
            <v>11611319</v>
          </cell>
          <cell r="D90">
            <v>8</v>
          </cell>
          <cell r="E90">
            <v>10</v>
          </cell>
          <cell r="G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C91">
            <v>11813124</v>
          </cell>
          <cell r="D91" t="str">
            <v>K</v>
          </cell>
          <cell r="E91">
            <v>15</v>
          </cell>
          <cell r="G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11814867</v>
          </cell>
          <cell r="D92">
            <v>3</v>
          </cell>
          <cell r="E92">
            <v>15</v>
          </cell>
          <cell r="G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12078255</v>
          </cell>
          <cell r="D93" t="str">
            <v>K</v>
          </cell>
          <cell r="E93">
            <v>10</v>
          </cell>
          <cell r="G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12194437</v>
          </cell>
          <cell r="D94">
            <v>5</v>
          </cell>
          <cell r="E94">
            <v>11</v>
          </cell>
          <cell r="G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12209054</v>
          </cell>
          <cell r="D95" t="str">
            <v>K</v>
          </cell>
          <cell r="E95">
            <v>14</v>
          </cell>
          <cell r="G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C96">
            <v>12210006</v>
          </cell>
          <cell r="D96">
            <v>5</v>
          </cell>
          <cell r="E96">
            <v>14</v>
          </cell>
          <cell r="G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C97">
            <v>12210647</v>
          </cell>
          <cell r="D97">
            <v>0</v>
          </cell>
          <cell r="E97">
            <v>14</v>
          </cell>
          <cell r="G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12210983</v>
          </cell>
          <cell r="D98">
            <v>6</v>
          </cell>
          <cell r="E98">
            <v>13</v>
          </cell>
          <cell r="G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12372502</v>
          </cell>
          <cell r="D99">
            <v>6</v>
          </cell>
          <cell r="E99">
            <v>14</v>
          </cell>
          <cell r="G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12435468</v>
          </cell>
          <cell r="D100">
            <v>4</v>
          </cell>
          <cell r="E100">
            <v>15</v>
          </cell>
          <cell r="G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12607989</v>
          </cell>
          <cell r="D101">
            <v>3</v>
          </cell>
          <cell r="E101">
            <v>15</v>
          </cell>
          <cell r="G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C102">
            <v>12608875</v>
          </cell>
          <cell r="D102">
            <v>2</v>
          </cell>
          <cell r="E102">
            <v>15</v>
          </cell>
          <cell r="G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C103">
            <v>12608888</v>
          </cell>
          <cell r="D103">
            <v>4</v>
          </cell>
          <cell r="E103">
            <v>15</v>
          </cell>
          <cell r="G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12609364</v>
          </cell>
          <cell r="D104">
            <v>0</v>
          </cell>
          <cell r="E104">
            <v>14</v>
          </cell>
          <cell r="G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12610162</v>
          </cell>
          <cell r="D105">
            <v>7</v>
          </cell>
          <cell r="E105">
            <v>14</v>
          </cell>
          <cell r="G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12610585</v>
          </cell>
          <cell r="D106">
            <v>1</v>
          </cell>
          <cell r="E106">
            <v>10</v>
          </cell>
          <cell r="G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12613594</v>
          </cell>
          <cell r="D107">
            <v>7</v>
          </cell>
          <cell r="E107">
            <v>14</v>
          </cell>
          <cell r="G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C108">
            <v>13005300</v>
          </cell>
          <cell r="D108">
            <v>9</v>
          </cell>
          <cell r="E108">
            <v>14</v>
          </cell>
          <cell r="G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C109">
            <v>13005802</v>
          </cell>
          <cell r="D109">
            <v>7</v>
          </cell>
          <cell r="E109">
            <v>15</v>
          </cell>
          <cell r="G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C110">
            <v>13010562</v>
          </cell>
          <cell r="D110">
            <v>9</v>
          </cell>
          <cell r="E110">
            <v>15</v>
          </cell>
          <cell r="G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C111">
            <v>13412034</v>
          </cell>
          <cell r="D111">
            <v>7</v>
          </cell>
          <cell r="E111">
            <v>15</v>
          </cell>
          <cell r="G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C112">
            <v>13414089</v>
          </cell>
          <cell r="D112">
            <v>5</v>
          </cell>
          <cell r="E112">
            <v>15</v>
          </cell>
          <cell r="G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  <row r="113">
          <cell r="C113">
            <v>13523464</v>
          </cell>
          <cell r="D113">
            <v>8</v>
          </cell>
          <cell r="E113">
            <v>16</v>
          </cell>
          <cell r="G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C114">
            <v>13549451</v>
          </cell>
          <cell r="D114">
            <v>8</v>
          </cell>
          <cell r="E114">
            <v>15</v>
          </cell>
          <cell r="G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5">
          <cell r="C115">
            <v>13638526</v>
          </cell>
          <cell r="D115">
            <v>7</v>
          </cell>
          <cell r="E115">
            <v>16</v>
          </cell>
          <cell r="G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C116">
            <v>13864909</v>
          </cell>
          <cell r="D116">
            <v>1</v>
          </cell>
          <cell r="E116">
            <v>14</v>
          </cell>
          <cell r="G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C117">
            <v>13870338</v>
          </cell>
          <cell r="D117" t="str">
            <v>K</v>
          </cell>
          <cell r="E117">
            <v>14</v>
          </cell>
          <cell r="G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C118">
            <v>14480487</v>
          </cell>
          <cell r="D118">
            <v>2</v>
          </cell>
          <cell r="E118">
            <v>15</v>
          </cell>
          <cell r="G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C119">
            <v>14618156</v>
          </cell>
          <cell r="D119">
            <v>2</v>
          </cell>
          <cell r="E119">
            <v>14</v>
          </cell>
          <cell r="G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C120">
            <v>15007689</v>
          </cell>
          <cell r="D120">
            <v>7</v>
          </cell>
          <cell r="E120">
            <v>13</v>
          </cell>
          <cell r="G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1">
          <cell r="C121">
            <v>15243278</v>
          </cell>
          <cell r="D121" t="str">
            <v>K</v>
          </cell>
          <cell r="E121">
            <v>15</v>
          </cell>
          <cell r="G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</row>
        <row r="122">
          <cell r="C122">
            <v>15599754</v>
          </cell>
          <cell r="D122">
            <v>0</v>
          </cell>
          <cell r="E122">
            <v>13</v>
          </cell>
          <cell r="G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C123">
            <v>15679750</v>
          </cell>
          <cell r="D123">
            <v>2</v>
          </cell>
          <cell r="E123">
            <v>15</v>
          </cell>
          <cell r="G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C124">
            <v>15693931</v>
          </cell>
          <cell r="D124">
            <v>5</v>
          </cell>
          <cell r="E124">
            <v>15</v>
          </cell>
          <cell r="G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5">
          <cell r="C125">
            <v>15694468</v>
          </cell>
          <cell r="D125">
            <v>8</v>
          </cell>
          <cell r="E125">
            <v>15</v>
          </cell>
          <cell r="G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C126">
            <v>15962774</v>
          </cell>
          <cell r="D126">
            <v>8</v>
          </cell>
          <cell r="E126">
            <v>13</v>
          </cell>
          <cell r="G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C127">
            <v>16225744</v>
          </cell>
          <cell r="D127">
            <v>7</v>
          </cell>
          <cell r="E127">
            <v>15</v>
          </cell>
          <cell r="G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C128">
            <v>16466172</v>
          </cell>
          <cell r="D128">
            <v>5</v>
          </cell>
          <cell r="E128">
            <v>14</v>
          </cell>
          <cell r="G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G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G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G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G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G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G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G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G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G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G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G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G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G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G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G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G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G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G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G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G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G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G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G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G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G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G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G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G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G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G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G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G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G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G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G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G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G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G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G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G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G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G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G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G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G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G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G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G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G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G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G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G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G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G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G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G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G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G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G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G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G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G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G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G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G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G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G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G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G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G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G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G200" t="str">
            <v/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G201" t="str">
            <v/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G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G203" t="str">
            <v/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G204" t="str">
            <v/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G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G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G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G208" t="str">
            <v/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G209" t="str">
            <v/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G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G211" t="str">
            <v/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G212" t="str">
            <v/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G213" t="str">
            <v/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G214" t="str">
            <v/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G215" t="str">
            <v/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G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G217" t="str">
            <v/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G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G219" t="str">
            <v/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G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G221" t="str">
            <v/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G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G223" t="str">
            <v/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G224" t="str">
            <v/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G225" t="str">
            <v/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G226" t="str">
            <v/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G227" t="str">
            <v/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G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G229" t="str">
            <v/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G230" t="str">
            <v/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G231" t="str">
            <v/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G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G233" t="str">
            <v/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G234" t="str">
            <v/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G235" t="str">
            <v/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G236" t="str">
            <v/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G237" t="str">
            <v/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G238" t="str">
            <v/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G239" t="str">
            <v/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G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G241" t="str">
            <v/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G242" t="str">
            <v/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G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G244" t="str">
            <v/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G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G246" t="str">
            <v/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G247" t="str">
            <v/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G248" t="str">
            <v/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G249" t="str">
            <v/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G250" t="str">
            <v/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G251" t="str">
            <v/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G252" t="str">
            <v/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G253" t="str">
            <v/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G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G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G256" t="str">
            <v/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G257" t="str">
            <v/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G258" t="str">
            <v/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G259" t="str">
            <v/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G260" t="str">
            <v/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G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G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G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G264" t="str">
            <v/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G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G266" t="str">
            <v/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G267" t="str">
            <v/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G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G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  <cell r="G270" t="str">
            <v/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G271" t="str">
            <v/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G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G273" t="str">
            <v/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</row>
        <row r="274">
          <cell r="C274">
            <v>0</v>
          </cell>
          <cell r="D274">
            <v>0</v>
          </cell>
          <cell r="E274">
            <v>0</v>
          </cell>
          <cell r="G274" t="str">
            <v/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G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  <cell r="G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</row>
        <row r="277">
          <cell r="C277">
            <v>0</v>
          </cell>
          <cell r="D277">
            <v>0</v>
          </cell>
          <cell r="E277">
            <v>0</v>
          </cell>
          <cell r="G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</row>
        <row r="278">
          <cell r="C278">
            <v>0</v>
          </cell>
          <cell r="D278">
            <v>0</v>
          </cell>
          <cell r="E278">
            <v>0</v>
          </cell>
          <cell r="G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  <cell r="G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G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G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</row>
        <row r="282">
          <cell r="C282">
            <v>0</v>
          </cell>
          <cell r="D282">
            <v>0</v>
          </cell>
          <cell r="E282">
            <v>0</v>
          </cell>
          <cell r="G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</row>
        <row r="283">
          <cell r="C283">
            <v>0</v>
          </cell>
          <cell r="D283">
            <v>0</v>
          </cell>
          <cell r="E283">
            <v>0</v>
          </cell>
          <cell r="G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</row>
        <row r="284">
          <cell r="C284">
            <v>0</v>
          </cell>
          <cell r="D284">
            <v>0</v>
          </cell>
          <cell r="E284">
            <v>0</v>
          </cell>
          <cell r="G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</row>
        <row r="285">
          <cell r="C285">
            <v>0</v>
          </cell>
          <cell r="D285">
            <v>0</v>
          </cell>
          <cell r="E285">
            <v>0</v>
          </cell>
          <cell r="G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</row>
        <row r="286">
          <cell r="C286">
            <v>0</v>
          </cell>
          <cell r="D286">
            <v>0</v>
          </cell>
          <cell r="E286">
            <v>0</v>
          </cell>
          <cell r="G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</row>
        <row r="287">
          <cell r="C287">
            <v>0</v>
          </cell>
          <cell r="D287">
            <v>0</v>
          </cell>
          <cell r="E287">
            <v>0</v>
          </cell>
          <cell r="G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</row>
        <row r="288">
          <cell r="C288">
            <v>0</v>
          </cell>
          <cell r="D288">
            <v>0</v>
          </cell>
          <cell r="E288">
            <v>0</v>
          </cell>
          <cell r="G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</row>
        <row r="289">
          <cell r="C289">
            <v>0</v>
          </cell>
          <cell r="D289">
            <v>0</v>
          </cell>
          <cell r="E289">
            <v>0</v>
          </cell>
          <cell r="G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  <cell r="G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</row>
        <row r="291">
          <cell r="C291">
            <v>0</v>
          </cell>
          <cell r="D291">
            <v>0</v>
          </cell>
          <cell r="E291">
            <v>0</v>
          </cell>
          <cell r="G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</row>
        <row r="292">
          <cell r="C292">
            <v>0</v>
          </cell>
          <cell r="D292">
            <v>0</v>
          </cell>
          <cell r="E292">
            <v>0</v>
          </cell>
          <cell r="G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</row>
        <row r="293">
          <cell r="C293">
            <v>0</v>
          </cell>
          <cell r="D293">
            <v>0</v>
          </cell>
          <cell r="E293">
            <v>0</v>
          </cell>
          <cell r="G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</row>
        <row r="294">
          <cell r="C294">
            <v>0</v>
          </cell>
          <cell r="D294">
            <v>0</v>
          </cell>
          <cell r="E294">
            <v>0</v>
          </cell>
          <cell r="G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  <cell r="G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</row>
        <row r="296">
          <cell r="C296">
            <v>0</v>
          </cell>
          <cell r="D296">
            <v>0</v>
          </cell>
          <cell r="E296">
            <v>0</v>
          </cell>
          <cell r="G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</row>
        <row r="297">
          <cell r="C297">
            <v>0</v>
          </cell>
          <cell r="D297">
            <v>0</v>
          </cell>
          <cell r="E297">
            <v>0</v>
          </cell>
          <cell r="G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  <cell r="G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</row>
        <row r="299">
          <cell r="C299">
            <v>0</v>
          </cell>
          <cell r="D299">
            <v>0</v>
          </cell>
          <cell r="E299">
            <v>0</v>
          </cell>
          <cell r="G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</row>
        <row r="300">
          <cell r="C300">
            <v>0</v>
          </cell>
          <cell r="D300">
            <v>0</v>
          </cell>
          <cell r="E300">
            <v>0</v>
          </cell>
          <cell r="G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</row>
        <row r="301">
          <cell r="C301">
            <v>0</v>
          </cell>
          <cell r="D301">
            <v>0</v>
          </cell>
          <cell r="E301">
            <v>0</v>
          </cell>
          <cell r="G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</row>
        <row r="302">
          <cell r="C302">
            <v>0</v>
          </cell>
          <cell r="D302">
            <v>0</v>
          </cell>
          <cell r="E302">
            <v>0</v>
          </cell>
          <cell r="G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G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G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</row>
        <row r="305">
          <cell r="C305">
            <v>0</v>
          </cell>
          <cell r="D305">
            <v>0</v>
          </cell>
          <cell r="E305">
            <v>0</v>
          </cell>
          <cell r="G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</row>
        <row r="306">
          <cell r="C306">
            <v>0</v>
          </cell>
          <cell r="D306">
            <v>0</v>
          </cell>
          <cell r="E306">
            <v>0</v>
          </cell>
          <cell r="G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G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  <cell r="G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</row>
        <row r="309">
          <cell r="C309">
            <v>0</v>
          </cell>
          <cell r="D309">
            <v>0</v>
          </cell>
          <cell r="E309">
            <v>0</v>
          </cell>
          <cell r="G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G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</row>
        <row r="311">
          <cell r="C311">
            <v>0</v>
          </cell>
          <cell r="D311">
            <v>0</v>
          </cell>
          <cell r="E311">
            <v>0</v>
          </cell>
          <cell r="G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</row>
        <row r="312">
          <cell r="C312">
            <v>0</v>
          </cell>
          <cell r="D312">
            <v>0</v>
          </cell>
          <cell r="E312">
            <v>0</v>
          </cell>
          <cell r="G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</row>
        <row r="313">
          <cell r="C313">
            <v>0</v>
          </cell>
          <cell r="D313">
            <v>0</v>
          </cell>
          <cell r="E313">
            <v>0</v>
          </cell>
          <cell r="G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  <cell r="G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</row>
        <row r="315">
          <cell r="C315">
            <v>0</v>
          </cell>
          <cell r="D315">
            <v>0</v>
          </cell>
          <cell r="E315">
            <v>0</v>
          </cell>
          <cell r="G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  <cell r="G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</row>
        <row r="317">
          <cell r="C317">
            <v>0</v>
          </cell>
          <cell r="D317">
            <v>0</v>
          </cell>
          <cell r="E317">
            <v>0</v>
          </cell>
          <cell r="G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</row>
        <row r="318">
          <cell r="C318">
            <v>0</v>
          </cell>
          <cell r="D318">
            <v>0</v>
          </cell>
          <cell r="E318">
            <v>0</v>
          </cell>
          <cell r="G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G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G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</row>
        <row r="321">
          <cell r="C321">
            <v>0</v>
          </cell>
          <cell r="D321">
            <v>0</v>
          </cell>
          <cell r="E321">
            <v>0</v>
          </cell>
          <cell r="G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G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</row>
        <row r="323">
          <cell r="C323">
            <v>0</v>
          </cell>
          <cell r="D323">
            <v>0</v>
          </cell>
          <cell r="E323">
            <v>0</v>
          </cell>
          <cell r="G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  <cell r="G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</row>
        <row r="325">
          <cell r="C325">
            <v>0</v>
          </cell>
          <cell r="D325">
            <v>0</v>
          </cell>
          <cell r="E325">
            <v>0</v>
          </cell>
          <cell r="G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  <cell r="G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  <cell r="G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  <cell r="G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</row>
        <row r="329">
          <cell r="C329">
            <v>0</v>
          </cell>
          <cell r="D329">
            <v>0</v>
          </cell>
          <cell r="E329">
            <v>0</v>
          </cell>
          <cell r="G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G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</row>
        <row r="331">
          <cell r="C331">
            <v>0</v>
          </cell>
          <cell r="D331">
            <v>0</v>
          </cell>
          <cell r="E331">
            <v>0</v>
          </cell>
          <cell r="G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</row>
        <row r="332">
          <cell r="C332">
            <v>0</v>
          </cell>
          <cell r="D332">
            <v>0</v>
          </cell>
          <cell r="E332">
            <v>0</v>
          </cell>
          <cell r="G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  <cell r="G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</row>
        <row r="334">
          <cell r="C334">
            <v>0</v>
          </cell>
          <cell r="D334">
            <v>0</v>
          </cell>
          <cell r="E334">
            <v>0</v>
          </cell>
          <cell r="G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  <cell r="G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</row>
        <row r="336">
          <cell r="C336">
            <v>0</v>
          </cell>
          <cell r="D336">
            <v>0</v>
          </cell>
          <cell r="E336">
            <v>0</v>
          </cell>
          <cell r="G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G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  <cell r="G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</row>
        <row r="339">
          <cell r="C339">
            <v>0</v>
          </cell>
          <cell r="D339">
            <v>0</v>
          </cell>
          <cell r="E339">
            <v>0</v>
          </cell>
          <cell r="G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</row>
        <row r="340">
          <cell r="C340">
            <v>0</v>
          </cell>
          <cell r="D340">
            <v>0</v>
          </cell>
          <cell r="E340">
            <v>0</v>
          </cell>
          <cell r="G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</row>
        <row r="341">
          <cell r="C341">
            <v>0</v>
          </cell>
          <cell r="D341">
            <v>0</v>
          </cell>
          <cell r="E341">
            <v>0</v>
          </cell>
          <cell r="G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</row>
        <row r="342">
          <cell r="C342">
            <v>0</v>
          </cell>
          <cell r="D342">
            <v>0</v>
          </cell>
          <cell r="E342">
            <v>0</v>
          </cell>
          <cell r="G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</row>
        <row r="343">
          <cell r="C343">
            <v>0</v>
          </cell>
          <cell r="D343">
            <v>0</v>
          </cell>
          <cell r="E343">
            <v>0</v>
          </cell>
          <cell r="G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</row>
        <row r="344">
          <cell r="C344">
            <v>0</v>
          </cell>
          <cell r="D344">
            <v>0</v>
          </cell>
          <cell r="E344">
            <v>0</v>
          </cell>
          <cell r="G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</row>
        <row r="345">
          <cell r="C345">
            <v>0</v>
          </cell>
          <cell r="D345">
            <v>0</v>
          </cell>
          <cell r="E345">
            <v>0</v>
          </cell>
          <cell r="G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  <cell r="G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  <cell r="G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</row>
        <row r="348">
          <cell r="C348">
            <v>0</v>
          </cell>
          <cell r="D348">
            <v>0</v>
          </cell>
          <cell r="E348">
            <v>0</v>
          </cell>
          <cell r="G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</row>
        <row r="349">
          <cell r="C349">
            <v>0</v>
          </cell>
          <cell r="D349">
            <v>0</v>
          </cell>
          <cell r="E349">
            <v>0</v>
          </cell>
          <cell r="G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G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</row>
        <row r="351">
          <cell r="C351">
            <v>0</v>
          </cell>
          <cell r="D351">
            <v>0</v>
          </cell>
          <cell r="E351">
            <v>0</v>
          </cell>
          <cell r="G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</row>
        <row r="352">
          <cell r="C352">
            <v>0</v>
          </cell>
          <cell r="D352">
            <v>0</v>
          </cell>
          <cell r="E352">
            <v>0</v>
          </cell>
          <cell r="G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G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G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</row>
        <row r="355">
          <cell r="C355">
            <v>0</v>
          </cell>
          <cell r="D355">
            <v>0</v>
          </cell>
          <cell r="E355">
            <v>0</v>
          </cell>
          <cell r="G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  <cell r="G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</row>
        <row r="357">
          <cell r="C357">
            <v>0</v>
          </cell>
          <cell r="D357">
            <v>0</v>
          </cell>
          <cell r="E357">
            <v>0</v>
          </cell>
          <cell r="G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C358">
            <v>0</v>
          </cell>
          <cell r="D358">
            <v>0</v>
          </cell>
          <cell r="E358">
            <v>0</v>
          </cell>
          <cell r="G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</row>
        <row r="359">
          <cell r="C359">
            <v>0</v>
          </cell>
          <cell r="D359">
            <v>0</v>
          </cell>
          <cell r="E359">
            <v>0</v>
          </cell>
          <cell r="G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</row>
        <row r="360">
          <cell r="C360">
            <v>0</v>
          </cell>
          <cell r="D360">
            <v>0</v>
          </cell>
          <cell r="E360">
            <v>0</v>
          </cell>
          <cell r="G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</row>
        <row r="361">
          <cell r="C361">
            <v>0</v>
          </cell>
          <cell r="D361">
            <v>0</v>
          </cell>
          <cell r="E361">
            <v>0</v>
          </cell>
          <cell r="G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</row>
        <row r="362">
          <cell r="C362">
            <v>0</v>
          </cell>
          <cell r="D362">
            <v>0</v>
          </cell>
          <cell r="E362">
            <v>0</v>
          </cell>
          <cell r="G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</row>
        <row r="363">
          <cell r="C363">
            <v>0</v>
          </cell>
          <cell r="D363">
            <v>0</v>
          </cell>
          <cell r="E363">
            <v>0</v>
          </cell>
          <cell r="G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</row>
        <row r="364">
          <cell r="C364">
            <v>0</v>
          </cell>
          <cell r="D364">
            <v>0</v>
          </cell>
          <cell r="E364">
            <v>0</v>
          </cell>
          <cell r="G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</row>
        <row r="365">
          <cell r="C365">
            <v>0</v>
          </cell>
          <cell r="D365">
            <v>0</v>
          </cell>
          <cell r="E365">
            <v>0</v>
          </cell>
          <cell r="G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</row>
        <row r="366">
          <cell r="C366">
            <v>0</v>
          </cell>
          <cell r="D366">
            <v>0</v>
          </cell>
          <cell r="E366">
            <v>0</v>
          </cell>
          <cell r="G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</row>
        <row r="367">
          <cell r="C367">
            <v>0</v>
          </cell>
          <cell r="D367">
            <v>0</v>
          </cell>
          <cell r="E367">
            <v>0</v>
          </cell>
          <cell r="G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</row>
        <row r="368">
          <cell r="C368">
            <v>0</v>
          </cell>
          <cell r="D368">
            <v>0</v>
          </cell>
          <cell r="E368">
            <v>0</v>
          </cell>
          <cell r="G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G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  <cell r="G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</row>
        <row r="371">
          <cell r="C371">
            <v>0</v>
          </cell>
          <cell r="D371">
            <v>0</v>
          </cell>
          <cell r="E371">
            <v>0</v>
          </cell>
          <cell r="G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  <cell r="G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</row>
        <row r="373">
          <cell r="C373">
            <v>0</v>
          </cell>
          <cell r="D373">
            <v>0</v>
          </cell>
          <cell r="E373">
            <v>0</v>
          </cell>
          <cell r="G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</row>
        <row r="374">
          <cell r="C374">
            <v>0</v>
          </cell>
          <cell r="D374">
            <v>0</v>
          </cell>
          <cell r="E374">
            <v>0</v>
          </cell>
          <cell r="G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G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</row>
        <row r="376">
          <cell r="C376">
            <v>0</v>
          </cell>
          <cell r="D376">
            <v>0</v>
          </cell>
          <cell r="E376">
            <v>0</v>
          </cell>
          <cell r="G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</row>
        <row r="377">
          <cell r="C377">
            <v>0</v>
          </cell>
          <cell r="D377">
            <v>0</v>
          </cell>
          <cell r="E377">
            <v>0</v>
          </cell>
          <cell r="G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  <cell r="G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</row>
        <row r="379">
          <cell r="C379">
            <v>0</v>
          </cell>
          <cell r="D379">
            <v>0</v>
          </cell>
          <cell r="E379">
            <v>0</v>
          </cell>
          <cell r="G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</row>
        <row r="380">
          <cell r="C380">
            <v>0</v>
          </cell>
          <cell r="D380">
            <v>0</v>
          </cell>
          <cell r="E380">
            <v>0</v>
          </cell>
          <cell r="G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</row>
        <row r="381">
          <cell r="C381">
            <v>0</v>
          </cell>
          <cell r="D381">
            <v>0</v>
          </cell>
          <cell r="E381">
            <v>0</v>
          </cell>
          <cell r="G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</row>
        <row r="382">
          <cell r="C382">
            <v>0</v>
          </cell>
          <cell r="D382">
            <v>0</v>
          </cell>
          <cell r="E382">
            <v>0</v>
          </cell>
          <cell r="G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</row>
        <row r="383">
          <cell r="C383">
            <v>0</v>
          </cell>
          <cell r="D383">
            <v>0</v>
          </cell>
          <cell r="E383">
            <v>0</v>
          </cell>
          <cell r="G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</row>
        <row r="384">
          <cell r="C384">
            <v>0</v>
          </cell>
          <cell r="D384">
            <v>0</v>
          </cell>
          <cell r="E384">
            <v>0</v>
          </cell>
          <cell r="G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</row>
        <row r="385">
          <cell r="C385">
            <v>0</v>
          </cell>
          <cell r="D385">
            <v>0</v>
          </cell>
          <cell r="E385">
            <v>0</v>
          </cell>
          <cell r="G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</row>
        <row r="386">
          <cell r="C386">
            <v>0</v>
          </cell>
          <cell r="D386">
            <v>0</v>
          </cell>
          <cell r="E386">
            <v>0</v>
          </cell>
          <cell r="G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</row>
        <row r="387">
          <cell r="C387">
            <v>0</v>
          </cell>
          <cell r="D387">
            <v>0</v>
          </cell>
          <cell r="E387">
            <v>0</v>
          </cell>
          <cell r="G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8">
          <cell r="C388">
            <v>0</v>
          </cell>
          <cell r="D388">
            <v>0</v>
          </cell>
          <cell r="E388">
            <v>0</v>
          </cell>
          <cell r="G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</row>
        <row r="389">
          <cell r="C389">
            <v>0</v>
          </cell>
          <cell r="D389">
            <v>0</v>
          </cell>
          <cell r="E389">
            <v>0</v>
          </cell>
          <cell r="G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</row>
        <row r="390">
          <cell r="C390">
            <v>0</v>
          </cell>
          <cell r="D390">
            <v>0</v>
          </cell>
          <cell r="E390">
            <v>0</v>
          </cell>
          <cell r="G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</row>
        <row r="391">
          <cell r="C391">
            <v>0</v>
          </cell>
          <cell r="D391">
            <v>0</v>
          </cell>
          <cell r="E391">
            <v>0</v>
          </cell>
          <cell r="G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</row>
        <row r="392">
          <cell r="C392">
            <v>0</v>
          </cell>
          <cell r="D392">
            <v>0</v>
          </cell>
          <cell r="E392">
            <v>0</v>
          </cell>
          <cell r="G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G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</row>
        <row r="394">
          <cell r="C394">
            <v>0</v>
          </cell>
          <cell r="D394">
            <v>0</v>
          </cell>
          <cell r="E394">
            <v>0</v>
          </cell>
          <cell r="G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G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</row>
        <row r="396">
          <cell r="C396">
            <v>0</v>
          </cell>
          <cell r="D396">
            <v>0</v>
          </cell>
          <cell r="E396">
            <v>0</v>
          </cell>
          <cell r="G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</row>
        <row r="397">
          <cell r="C397">
            <v>0</v>
          </cell>
          <cell r="D397">
            <v>0</v>
          </cell>
          <cell r="E397">
            <v>0</v>
          </cell>
          <cell r="G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</row>
        <row r="398">
          <cell r="C398">
            <v>0</v>
          </cell>
          <cell r="D398">
            <v>0</v>
          </cell>
          <cell r="E398">
            <v>0</v>
          </cell>
          <cell r="G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  <cell r="G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  <cell r="G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</row>
        <row r="401">
          <cell r="C401">
            <v>0</v>
          </cell>
          <cell r="D401">
            <v>0</v>
          </cell>
          <cell r="E401">
            <v>0</v>
          </cell>
          <cell r="G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</row>
        <row r="402">
          <cell r="C402">
            <v>0</v>
          </cell>
          <cell r="D402">
            <v>0</v>
          </cell>
          <cell r="E402">
            <v>0</v>
          </cell>
          <cell r="G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  <cell r="G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G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  <cell r="G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</row>
        <row r="406">
          <cell r="C406">
            <v>0</v>
          </cell>
          <cell r="D406">
            <v>0</v>
          </cell>
          <cell r="E406">
            <v>0</v>
          </cell>
          <cell r="G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  <cell r="G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  <cell r="G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</row>
        <row r="409">
          <cell r="C409">
            <v>0</v>
          </cell>
          <cell r="D409">
            <v>0</v>
          </cell>
          <cell r="E409">
            <v>0</v>
          </cell>
          <cell r="G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</row>
        <row r="410">
          <cell r="C410">
            <v>0</v>
          </cell>
          <cell r="D410">
            <v>0</v>
          </cell>
          <cell r="E410">
            <v>0</v>
          </cell>
          <cell r="G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  <cell r="G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  <cell r="G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  <cell r="G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G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</row>
        <row r="415">
          <cell r="C415">
            <v>0</v>
          </cell>
          <cell r="D415">
            <v>0</v>
          </cell>
          <cell r="E415">
            <v>0</v>
          </cell>
          <cell r="G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  <cell r="G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</row>
        <row r="417">
          <cell r="C417">
            <v>0</v>
          </cell>
          <cell r="D417">
            <v>0</v>
          </cell>
          <cell r="E417">
            <v>0</v>
          </cell>
          <cell r="G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</row>
        <row r="418">
          <cell r="C418">
            <v>0</v>
          </cell>
          <cell r="D418">
            <v>0</v>
          </cell>
          <cell r="E418">
            <v>0</v>
          </cell>
          <cell r="G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  <cell r="G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  <cell r="G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  <cell r="G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  <cell r="G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</row>
        <row r="423">
          <cell r="C423">
            <v>0</v>
          </cell>
          <cell r="D423">
            <v>0</v>
          </cell>
          <cell r="E423">
            <v>0</v>
          </cell>
          <cell r="G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</row>
        <row r="424">
          <cell r="C424">
            <v>0</v>
          </cell>
          <cell r="D424">
            <v>0</v>
          </cell>
          <cell r="E424">
            <v>0</v>
          </cell>
          <cell r="G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</row>
        <row r="425">
          <cell r="C425">
            <v>0</v>
          </cell>
          <cell r="D425">
            <v>0</v>
          </cell>
          <cell r="E425">
            <v>0</v>
          </cell>
          <cell r="G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G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</row>
        <row r="427">
          <cell r="C427">
            <v>0</v>
          </cell>
          <cell r="D427">
            <v>0</v>
          </cell>
          <cell r="E427">
            <v>0</v>
          </cell>
          <cell r="G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</row>
        <row r="428">
          <cell r="C428">
            <v>0</v>
          </cell>
          <cell r="D428">
            <v>0</v>
          </cell>
          <cell r="E428">
            <v>0</v>
          </cell>
          <cell r="G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</row>
        <row r="429">
          <cell r="C429">
            <v>0</v>
          </cell>
          <cell r="D429">
            <v>0</v>
          </cell>
          <cell r="E429">
            <v>0</v>
          </cell>
          <cell r="G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</row>
        <row r="430">
          <cell r="C430">
            <v>0</v>
          </cell>
          <cell r="D430">
            <v>0</v>
          </cell>
          <cell r="E430">
            <v>0</v>
          </cell>
          <cell r="G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</row>
        <row r="431">
          <cell r="C431">
            <v>0</v>
          </cell>
          <cell r="D431">
            <v>0</v>
          </cell>
          <cell r="E431">
            <v>0</v>
          </cell>
          <cell r="G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</row>
        <row r="432">
          <cell r="C432">
            <v>0</v>
          </cell>
          <cell r="D432">
            <v>0</v>
          </cell>
          <cell r="E432">
            <v>0</v>
          </cell>
          <cell r="G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</row>
        <row r="433">
          <cell r="C433">
            <v>0</v>
          </cell>
          <cell r="D433">
            <v>0</v>
          </cell>
          <cell r="E433">
            <v>0</v>
          </cell>
          <cell r="G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</row>
        <row r="434">
          <cell r="C434">
            <v>0</v>
          </cell>
          <cell r="D434">
            <v>0</v>
          </cell>
          <cell r="E434">
            <v>0</v>
          </cell>
          <cell r="G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</row>
        <row r="435">
          <cell r="C435">
            <v>0</v>
          </cell>
          <cell r="D435">
            <v>0</v>
          </cell>
          <cell r="E435">
            <v>0</v>
          </cell>
          <cell r="G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</row>
        <row r="436">
          <cell r="C436">
            <v>0</v>
          </cell>
          <cell r="D436">
            <v>0</v>
          </cell>
          <cell r="E436">
            <v>0</v>
          </cell>
          <cell r="G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</row>
        <row r="437">
          <cell r="C437">
            <v>0</v>
          </cell>
          <cell r="D437">
            <v>0</v>
          </cell>
          <cell r="E437">
            <v>0</v>
          </cell>
          <cell r="G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  <cell r="G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  <cell r="G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  <cell r="G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  <cell r="G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</row>
        <row r="442">
          <cell r="C442">
            <v>0</v>
          </cell>
          <cell r="D442">
            <v>0</v>
          </cell>
          <cell r="E442">
            <v>0</v>
          </cell>
          <cell r="G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</row>
        <row r="443">
          <cell r="C443">
            <v>0</v>
          </cell>
          <cell r="D443">
            <v>0</v>
          </cell>
          <cell r="E443">
            <v>0</v>
          </cell>
          <cell r="G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  <cell r="G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</row>
        <row r="445">
          <cell r="C445">
            <v>0</v>
          </cell>
          <cell r="D445">
            <v>0</v>
          </cell>
          <cell r="E445">
            <v>0</v>
          </cell>
          <cell r="G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</row>
        <row r="446">
          <cell r="C446">
            <v>0</v>
          </cell>
          <cell r="D446">
            <v>0</v>
          </cell>
          <cell r="E446">
            <v>0</v>
          </cell>
          <cell r="G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  <cell r="G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  <cell r="G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</row>
        <row r="449">
          <cell r="C449">
            <v>0</v>
          </cell>
          <cell r="D449">
            <v>0</v>
          </cell>
          <cell r="E449">
            <v>0</v>
          </cell>
          <cell r="G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  <cell r="G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</row>
        <row r="451">
          <cell r="C451">
            <v>0</v>
          </cell>
          <cell r="D451">
            <v>0</v>
          </cell>
          <cell r="E451">
            <v>0</v>
          </cell>
          <cell r="G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  <cell r="G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  <cell r="G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  <cell r="G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  <cell r="G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</row>
        <row r="456">
          <cell r="C456">
            <v>0</v>
          </cell>
          <cell r="D456">
            <v>0</v>
          </cell>
          <cell r="E456">
            <v>0</v>
          </cell>
          <cell r="G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</row>
        <row r="457">
          <cell r="C457">
            <v>0</v>
          </cell>
          <cell r="D457">
            <v>0</v>
          </cell>
          <cell r="E457">
            <v>0</v>
          </cell>
          <cell r="G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</row>
        <row r="458">
          <cell r="C458">
            <v>0</v>
          </cell>
          <cell r="D458">
            <v>0</v>
          </cell>
          <cell r="E458">
            <v>0</v>
          </cell>
          <cell r="G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</row>
        <row r="459">
          <cell r="C459">
            <v>0</v>
          </cell>
          <cell r="D459">
            <v>0</v>
          </cell>
          <cell r="E459">
            <v>0</v>
          </cell>
          <cell r="G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  <cell r="G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</row>
        <row r="461">
          <cell r="C461">
            <v>0</v>
          </cell>
          <cell r="D461">
            <v>0</v>
          </cell>
          <cell r="E461">
            <v>0</v>
          </cell>
          <cell r="G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</row>
        <row r="462">
          <cell r="C462">
            <v>0</v>
          </cell>
          <cell r="D462">
            <v>0</v>
          </cell>
          <cell r="E462">
            <v>0</v>
          </cell>
          <cell r="G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</row>
        <row r="463">
          <cell r="C463">
            <v>0</v>
          </cell>
          <cell r="D463">
            <v>0</v>
          </cell>
          <cell r="E463">
            <v>0</v>
          </cell>
          <cell r="G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</row>
        <row r="464">
          <cell r="C464">
            <v>0</v>
          </cell>
          <cell r="D464">
            <v>0</v>
          </cell>
          <cell r="E464">
            <v>0</v>
          </cell>
          <cell r="G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</row>
        <row r="465">
          <cell r="C465">
            <v>0</v>
          </cell>
          <cell r="D465">
            <v>0</v>
          </cell>
          <cell r="E465">
            <v>0</v>
          </cell>
          <cell r="G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</row>
      </sheetData>
      <sheetData sheetId="8"/>
      <sheetData sheetId="9"/>
      <sheetData sheetId="10"/>
      <sheetData sheetId="11"/>
      <sheetData sheetId="12">
        <row r="12">
          <cell r="A12">
            <v>39</v>
          </cell>
          <cell r="B12">
            <v>200</v>
          </cell>
          <cell r="C12">
            <v>100</v>
          </cell>
          <cell r="E12">
            <v>39</v>
          </cell>
          <cell r="F12">
            <v>200</v>
          </cell>
          <cell r="G12">
            <v>60</v>
          </cell>
          <cell r="I12">
            <v>39</v>
          </cell>
          <cell r="J12">
            <v>200</v>
          </cell>
          <cell r="K12">
            <v>40</v>
          </cell>
          <cell r="M12">
            <v>110</v>
          </cell>
          <cell r="N12">
            <v>100</v>
          </cell>
          <cell r="O12">
            <v>30</v>
          </cell>
          <cell r="Q12">
            <v>70</v>
          </cell>
          <cell r="R12">
            <v>100</v>
          </cell>
          <cell r="S12">
            <v>30</v>
          </cell>
        </row>
        <row r="13">
          <cell r="A13">
            <v>38</v>
          </cell>
          <cell r="B13">
            <v>195</v>
          </cell>
          <cell r="C13">
            <v>97.5</v>
          </cell>
          <cell r="E13">
            <v>38</v>
          </cell>
          <cell r="F13">
            <v>195</v>
          </cell>
          <cell r="G13">
            <v>58.5</v>
          </cell>
          <cell r="I13">
            <v>38</v>
          </cell>
          <cell r="J13">
            <v>195</v>
          </cell>
          <cell r="K13">
            <v>39</v>
          </cell>
          <cell r="M13">
            <v>109</v>
          </cell>
          <cell r="N13">
            <v>95</v>
          </cell>
          <cell r="O13">
            <v>28.5</v>
          </cell>
          <cell r="Q13">
            <v>69</v>
          </cell>
          <cell r="R13">
            <v>96</v>
          </cell>
          <cell r="S13">
            <v>28.8</v>
          </cell>
        </row>
        <row r="14">
          <cell r="A14">
            <v>37</v>
          </cell>
          <cell r="B14">
            <v>190</v>
          </cell>
          <cell r="C14">
            <v>95</v>
          </cell>
          <cell r="E14">
            <v>37</v>
          </cell>
          <cell r="F14">
            <v>190</v>
          </cell>
          <cell r="G14">
            <v>57</v>
          </cell>
          <cell r="I14">
            <v>37</v>
          </cell>
          <cell r="J14">
            <v>190</v>
          </cell>
          <cell r="K14">
            <v>38</v>
          </cell>
          <cell r="M14">
            <v>108</v>
          </cell>
          <cell r="N14">
            <v>95</v>
          </cell>
          <cell r="O14">
            <v>28.5</v>
          </cell>
          <cell r="Q14">
            <v>68</v>
          </cell>
          <cell r="R14">
            <v>96</v>
          </cell>
          <cell r="S14">
            <v>28.8</v>
          </cell>
        </row>
        <row r="15">
          <cell r="A15">
            <v>36</v>
          </cell>
          <cell r="B15">
            <v>185</v>
          </cell>
          <cell r="C15">
            <v>92.5</v>
          </cell>
          <cell r="E15">
            <v>36</v>
          </cell>
          <cell r="F15">
            <v>185</v>
          </cell>
          <cell r="G15">
            <v>55.5</v>
          </cell>
          <cell r="I15">
            <v>36</v>
          </cell>
          <cell r="J15">
            <v>185</v>
          </cell>
          <cell r="K15">
            <v>37</v>
          </cell>
          <cell r="M15">
            <v>107</v>
          </cell>
          <cell r="N15">
            <v>95</v>
          </cell>
          <cell r="O15">
            <v>28.5</v>
          </cell>
          <cell r="Q15">
            <v>67</v>
          </cell>
          <cell r="R15">
            <v>92</v>
          </cell>
          <cell r="S15">
            <v>27.6</v>
          </cell>
        </row>
        <row r="16">
          <cell r="A16">
            <v>35</v>
          </cell>
          <cell r="B16">
            <v>180</v>
          </cell>
          <cell r="C16">
            <v>90</v>
          </cell>
          <cell r="E16">
            <v>35</v>
          </cell>
          <cell r="F16">
            <v>180</v>
          </cell>
          <cell r="G16">
            <v>54</v>
          </cell>
          <cell r="I16">
            <v>35</v>
          </cell>
          <cell r="J16">
            <v>180</v>
          </cell>
          <cell r="K16">
            <v>36</v>
          </cell>
          <cell r="M16">
            <v>106</v>
          </cell>
          <cell r="N16">
            <v>95</v>
          </cell>
          <cell r="O16">
            <v>28.5</v>
          </cell>
          <cell r="Q16">
            <v>66</v>
          </cell>
          <cell r="R16">
            <v>92</v>
          </cell>
          <cell r="S16">
            <v>27.6</v>
          </cell>
        </row>
        <row r="17">
          <cell r="A17">
            <v>34</v>
          </cell>
          <cell r="B17">
            <v>175</v>
          </cell>
          <cell r="C17">
            <v>87.5</v>
          </cell>
          <cell r="E17">
            <v>34</v>
          </cell>
          <cell r="F17">
            <v>175</v>
          </cell>
          <cell r="G17">
            <v>52.5</v>
          </cell>
          <cell r="I17">
            <v>34</v>
          </cell>
          <cell r="J17">
            <v>175</v>
          </cell>
          <cell r="K17">
            <v>35</v>
          </cell>
          <cell r="M17">
            <v>105</v>
          </cell>
          <cell r="N17">
            <v>95</v>
          </cell>
          <cell r="O17">
            <v>28.5</v>
          </cell>
          <cell r="Q17">
            <v>65</v>
          </cell>
          <cell r="R17">
            <v>88</v>
          </cell>
          <cell r="S17">
            <v>26.4</v>
          </cell>
        </row>
        <row r="18">
          <cell r="A18">
            <v>33</v>
          </cell>
          <cell r="B18">
            <v>170</v>
          </cell>
          <cell r="C18">
            <v>85</v>
          </cell>
          <cell r="E18">
            <v>33</v>
          </cell>
          <cell r="F18">
            <v>170</v>
          </cell>
          <cell r="G18">
            <v>51</v>
          </cell>
          <cell r="I18">
            <v>33</v>
          </cell>
          <cell r="J18">
            <v>170</v>
          </cell>
          <cell r="K18">
            <v>34</v>
          </cell>
          <cell r="M18">
            <v>104</v>
          </cell>
          <cell r="N18">
            <v>90</v>
          </cell>
          <cell r="O18">
            <v>27</v>
          </cell>
          <cell r="Q18">
            <v>64</v>
          </cell>
          <cell r="R18">
            <v>88</v>
          </cell>
          <cell r="S18">
            <v>26.4</v>
          </cell>
        </row>
        <row r="19">
          <cell r="A19">
            <v>32</v>
          </cell>
          <cell r="B19">
            <v>165</v>
          </cell>
          <cell r="C19">
            <v>82.5</v>
          </cell>
          <cell r="E19">
            <v>32</v>
          </cell>
          <cell r="F19">
            <v>165</v>
          </cell>
          <cell r="G19">
            <v>49.5</v>
          </cell>
          <cell r="I19">
            <v>32</v>
          </cell>
          <cell r="J19">
            <v>165</v>
          </cell>
          <cell r="K19">
            <v>33</v>
          </cell>
          <cell r="M19">
            <v>103</v>
          </cell>
          <cell r="N19">
            <v>90</v>
          </cell>
          <cell r="O19">
            <v>27</v>
          </cell>
          <cell r="Q19">
            <v>63</v>
          </cell>
          <cell r="R19">
            <v>84</v>
          </cell>
          <cell r="S19">
            <v>25.2</v>
          </cell>
        </row>
        <row r="20">
          <cell r="A20">
            <v>31</v>
          </cell>
          <cell r="B20">
            <v>160</v>
          </cell>
          <cell r="C20">
            <v>80</v>
          </cell>
          <cell r="E20">
            <v>31</v>
          </cell>
          <cell r="F20">
            <v>160</v>
          </cell>
          <cell r="G20">
            <v>48</v>
          </cell>
          <cell r="I20">
            <v>31</v>
          </cell>
          <cell r="J20">
            <v>160</v>
          </cell>
          <cell r="K20">
            <v>32</v>
          </cell>
          <cell r="M20">
            <v>102</v>
          </cell>
          <cell r="N20">
            <v>90</v>
          </cell>
          <cell r="O20">
            <v>27</v>
          </cell>
          <cell r="Q20">
            <v>62</v>
          </cell>
          <cell r="R20">
            <v>84</v>
          </cell>
          <cell r="S20">
            <v>25.2</v>
          </cell>
        </row>
        <row r="21">
          <cell r="A21">
            <v>30</v>
          </cell>
          <cell r="B21">
            <v>155</v>
          </cell>
          <cell r="C21">
            <v>77.5</v>
          </cell>
          <cell r="E21">
            <v>30</v>
          </cell>
          <cell r="F21">
            <v>155</v>
          </cell>
          <cell r="G21">
            <v>46.5</v>
          </cell>
          <cell r="I21">
            <v>30</v>
          </cell>
          <cell r="J21">
            <v>155</v>
          </cell>
          <cell r="K21">
            <v>31</v>
          </cell>
          <cell r="M21">
            <v>101</v>
          </cell>
          <cell r="N21">
            <v>90</v>
          </cell>
          <cell r="O21">
            <v>27</v>
          </cell>
          <cell r="Q21">
            <v>61</v>
          </cell>
          <cell r="R21">
            <v>80</v>
          </cell>
          <cell r="S21">
            <v>24</v>
          </cell>
        </row>
        <row r="22">
          <cell r="A22">
            <v>29</v>
          </cell>
          <cell r="B22">
            <v>150</v>
          </cell>
          <cell r="C22">
            <v>75</v>
          </cell>
          <cell r="E22">
            <v>29</v>
          </cell>
          <cell r="F22">
            <v>150</v>
          </cell>
          <cell r="G22">
            <v>45</v>
          </cell>
          <cell r="I22">
            <v>29</v>
          </cell>
          <cell r="J22">
            <v>150</v>
          </cell>
          <cell r="K22">
            <v>30</v>
          </cell>
          <cell r="M22">
            <v>100</v>
          </cell>
          <cell r="N22">
            <v>90</v>
          </cell>
          <cell r="O22">
            <v>27</v>
          </cell>
          <cell r="Q22">
            <v>60</v>
          </cell>
          <cell r="R22">
            <v>80</v>
          </cell>
          <cell r="S22">
            <v>24</v>
          </cell>
        </row>
        <row r="23">
          <cell r="A23">
            <v>28</v>
          </cell>
          <cell r="B23">
            <v>145</v>
          </cell>
          <cell r="C23">
            <v>72.5</v>
          </cell>
          <cell r="E23">
            <v>28</v>
          </cell>
          <cell r="F23">
            <v>145</v>
          </cell>
          <cell r="G23">
            <v>43.5</v>
          </cell>
          <cell r="I23">
            <v>28</v>
          </cell>
          <cell r="J23">
            <v>145</v>
          </cell>
          <cell r="K23">
            <v>29</v>
          </cell>
          <cell r="M23">
            <v>99</v>
          </cell>
          <cell r="N23">
            <v>85</v>
          </cell>
          <cell r="O23">
            <v>25.5</v>
          </cell>
          <cell r="Q23">
            <v>59</v>
          </cell>
          <cell r="R23">
            <v>76</v>
          </cell>
          <cell r="S23">
            <v>22.8</v>
          </cell>
        </row>
        <row r="24">
          <cell r="A24">
            <v>27</v>
          </cell>
          <cell r="B24">
            <v>140</v>
          </cell>
          <cell r="C24">
            <v>70</v>
          </cell>
          <cell r="E24">
            <v>27</v>
          </cell>
          <cell r="F24">
            <v>140</v>
          </cell>
          <cell r="G24">
            <v>42</v>
          </cell>
          <cell r="I24">
            <v>27</v>
          </cell>
          <cell r="J24">
            <v>140</v>
          </cell>
          <cell r="K24">
            <v>28</v>
          </cell>
          <cell r="M24">
            <v>98</v>
          </cell>
          <cell r="N24">
            <v>85</v>
          </cell>
          <cell r="O24">
            <v>25.5</v>
          </cell>
          <cell r="Q24">
            <v>58</v>
          </cell>
          <cell r="R24">
            <v>76</v>
          </cell>
          <cell r="S24">
            <v>22.8</v>
          </cell>
        </row>
        <row r="25">
          <cell r="A25">
            <v>26</v>
          </cell>
          <cell r="B25">
            <v>135</v>
          </cell>
          <cell r="C25">
            <v>67.5</v>
          </cell>
          <cell r="E25">
            <v>26</v>
          </cell>
          <cell r="F25">
            <v>135</v>
          </cell>
          <cell r="G25">
            <v>40.5</v>
          </cell>
          <cell r="I25">
            <v>26</v>
          </cell>
          <cell r="J25">
            <v>135</v>
          </cell>
          <cell r="K25">
            <v>27</v>
          </cell>
          <cell r="M25">
            <v>97</v>
          </cell>
          <cell r="N25">
            <v>85</v>
          </cell>
          <cell r="O25">
            <v>25.5</v>
          </cell>
          <cell r="Q25">
            <v>57</v>
          </cell>
          <cell r="R25">
            <v>72</v>
          </cell>
          <cell r="S25">
            <v>21.6</v>
          </cell>
        </row>
        <row r="26">
          <cell r="A26">
            <v>25</v>
          </cell>
          <cell r="B26">
            <v>130</v>
          </cell>
          <cell r="C26">
            <v>65</v>
          </cell>
          <cell r="E26">
            <v>25</v>
          </cell>
          <cell r="F26">
            <v>130</v>
          </cell>
          <cell r="G26">
            <v>39</v>
          </cell>
          <cell r="I26">
            <v>25</v>
          </cell>
          <cell r="J26">
            <v>130</v>
          </cell>
          <cell r="K26">
            <v>26</v>
          </cell>
          <cell r="M26">
            <v>96</v>
          </cell>
          <cell r="N26">
            <v>85</v>
          </cell>
          <cell r="O26">
            <v>25.5</v>
          </cell>
          <cell r="Q26">
            <v>56</v>
          </cell>
          <cell r="R26">
            <v>72</v>
          </cell>
          <cell r="S26">
            <v>21.6</v>
          </cell>
        </row>
        <row r="27">
          <cell r="A27">
            <v>24</v>
          </cell>
          <cell r="B27">
            <v>125</v>
          </cell>
          <cell r="C27">
            <v>62.5</v>
          </cell>
          <cell r="E27">
            <v>24</v>
          </cell>
          <cell r="F27">
            <v>125</v>
          </cell>
          <cell r="G27">
            <v>37.5</v>
          </cell>
          <cell r="I27">
            <v>24</v>
          </cell>
          <cell r="J27">
            <v>125</v>
          </cell>
          <cell r="K27">
            <v>25</v>
          </cell>
          <cell r="M27">
            <v>95</v>
          </cell>
          <cell r="N27">
            <v>85</v>
          </cell>
          <cell r="O27">
            <v>25.5</v>
          </cell>
          <cell r="Q27">
            <v>55</v>
          </cell>
          <cell r="R27">
            <v>68</v>
          </cell>
          <cell r="S27">
            <v>20.399999999999999</v>
          </cell>
        </row>
        <row r="28">
          <cell r="A28">
            <v>23</v>
          </cell>
          <cell r="B28">
            <v>120</v>
          </cell>
          <cell r="C28">
            <v>60</v>
          </cell>
          <cell r="E28">
            <v>23</v>
          </cell>
          <cell r="F28">
            <v>120</v>
          </cell>
          <cell r="G28">
            <v>36</v>
          </cell>
          <cell r="I28">
            <v>23</v>
          </cell>
          <cell r="J28">
            <v>120</v>
          </cell>
          <cell r="K28">
            <v>24</v>
          </cell>
          <cell r="M28">
            <v>94</v>
          </cell>
          <cell r="N28">
            <v>80</v>
          </cell>
          <cell r="O28">
            <v>24</v>
          </cell>
          <cell r="Q28">
            <v>54</v>
          </cell>
          <cell r="R28">
            <v>68</v>
          </cell>
          <cell r="S28">
            <v>20.399999999999999</v>
          </cell>
        </row>
        <row r="29">
          <cell r="A29">
            <v>22</v>
          </cell>
          <cell r="B29">
            <v>115</v>
          </cell>
          <cell r="C29">
            <v>57.5</v>
          </cell>
          <cell r="E29">
            <v>22</v>
          </cell>
          <cell r="F29">
            <v>115</v>
          </cell>
          <cell r="G29">
            <v>34.5</v>
          </cell>
          <cell r="I29">
            <v>22</v>
          </cell>
          <cell r="J29">
            <v>115</v>
          </cell>
          <cell r="K29">
            <v>23</v>
          </cell>
          <cell r="M29">
            <v>93</v>
          </cell>
          <cell r="N29">
            <v>80</v>
          </cell>
          <cell r="O29">
            <v>24</v>
          </cell>
          <cell r="Q29">
            <v>53</v>
          </cell>
          <cell r="R29">
            <v>64</v>
          </cell>
          <cell r="S29">
            <v>19.2</v>
          </cell>
        </row>
        <row r="30">
          <cell r="A30">
            <v>21</v>
          </cell>
          <cell r="B30">
            <v>110</v>
          </cell>
          <cell r="C30">
            <v>55</v>
          </cell>
          <cell r="E30">
            <v>21</v>
          </cell>
          <cell r="F30">
            <v>110</v>
          </cell>
          <cell r="G30">
            <v>33</v>
          </cell>
          <cell r="I30">
            <v>21</v>
          </cell>
          <cell r="J30">
            <v>110</v>
          </cell>
          <cell r="K30">
            <v>22</v>
          </cell>
          <cell r="M30">
            <v>92</v>
          </cell>
          <cell r="N30">
            <v>80</v>
          </cell>
          <cell r="O30">
            <v>24</v>
          </cell>
          <cell r="Q30">
            <v>52</v>
          </cell>
          <cell r="R30">
            <v>64</v>
          </cell>
          <cell r="S30">
            <v>19.2</v>
          </cell>
        </row>
        <row r="31">
          <cell r="A31">
            <v>20</v>
          </cell>
          <cell r="B31">
            <v>105</v>
          </cell>
          <cell r="C31">
            <v>52.5</v>
          </cell>
          <cell r="E31">
            <v>20</v>
          </cell>
          <cell r="F31">
            <v>105</v>
          </cell>
          <cell r="G31">
            <v>31.5</v>
          </cell>
          <cell r="I31">
            <v>20</v>
          </cell>
          <cell r="J31">
            <v>105</v>
          </cell>
          <cell r="K31">
            <v>21</v>
          </cell>
          <cell r="M31">
            <v>91</v>
          </cell>
          <cell r="N31">
            <v>80</v>
          </cell>
          <cell r="O31">
            <v>24</v>
          </cell>
          <cell r="Q31">
            <v>51</v>
          </cell>
          <cell r="R31">
            <v>60</v>
          </cell>
          <cell r="S31">
            <v>18</v>
          </cell>
        </row>
        <row r="32">
          <cell r="A32">
            <v>19</v>
          </cell>
          <cell r="B32">
            <v>100</v>
          </cell>
          <cell r="C32">
            <v>50</v>
          </cell>
          <cell r="E32">
            <v>19</v>
          </cell>
          <cell r="F32">
            <v>100</v>
          </cell>
          <cell r="G32">
            <v>30</v>
          </cell>
          <cell r="I32">
            <v>19</v>
          </cell>
          <cell r="J32">
            <v>100</v>
          </cell>
          <cell r="K32">
            <v>20</v>
          </cell>
          <cell r="M32">
            <v>90</v>
          </cell>
          <cell r="N32">
            <v>80</v>
          </cell>
          <cell r="O32">
            <v>24</v>
          </cell>
          <cell r="Q32">
            <v>50</v>
          </cell>
          <cell r="R32">
            <v>60</v>
          </cell>
          <cell r="S32">
            <v>18</v>
          </cell>
        </row>
        <row r="33">
          <cell r="A33">
            <v>18</v>
          </cell>
          <cell r="B33">
            <v>95</v>
          </cell>
          <cell r="C33">
            <v>47.5</v>
          </cell>
          <cell r="E33">
            <v>18</v>
          </cell>
          <cell r="F33">
            <v>95</v>
          </cell>
          <cell r="G33">
            <v>28.5</v>
          </cell>
          <cell r="I33">
            <v>18</v>
          </cell>
          <cell r="J33">
            <v>95</v>
          </cell>
          <cell r="K33">
            <v>19</v>
          </cell>
          <cell r="M33">
            <v>89</v>
          </cell>
          <cell r="N33">
            <v>75</v>
          </cell>
          <cell r="O33">
            <v>22.5</v>
          </cell>
          <cell r="Q33">
            <v>49</v>
          </cell>
          <cell r="R33">
            <v>56</v>
          </cell>
          <cell r="S33">
            <v>16.8</v>
          </cell>
        </row>
        <row r="34">
          <cell r="A34">
            <v>17</v>
          </cell>
          <cell r="B34">
            <v>90</v>
          </cell>
          <cell r="C34">
            <v>45</v>
          </cell>
          <cell r="E34">
            <v>17</v>
          </cell>
          <cell r="F34">
            <v>90</v>
          </cell>
          <cell r="G34">
            <v>27</v>
          </cell>
          <cell r="I34">
            <v>17</v>
          </cell>
          <cell r="J34">
            <v>90</v>
          </cell>
          <cell r="K34">
            <v>18</v>
          </cell>
          <cell r="M34">
            <v>88</v>
          </cell>
          <cell r="N34">
            <v>75</v>
          </cell>
          <cell r="O34">
            <v>22.5</v>
          </cell>
          <cell r="Q34">
            <v>48</v>
          </cell>
          <cell r="R34">
            <v>56</v>
          </cell>
          <cell r="S34">
            <v>16.8</v>
          </cell>
        </row>
        <row r="35">
          <cell r="A35">
            <v>16</v>
          </cell>
          <cell r="B35">
            <v>85</v>
          </cell>
          <cell r="C35">
            <v>42.5</v>
          </cell>
          <cell r="E35">
            <v>16</v>
          </cell>
          <cell r="F35">
            <v>85</v>
          </cell>
          <cell r="G35">
            <v>25.5</v>
          </cell>
          <cell r="I35">
            <v>16</v>
          </cell>
          <cell r="J35">
            <v>85</v>
          </cell>
          <cell r="K35">
            <v>17</v>
          </cell>
          <cell r="M35">
            <v>87</v>
          </cell>
          <cell r="N35">
            <v>75</v>
          </cell>
          <cell r="O35">
            <v>22.5</v>
          </cell>
          <cell r="Q35">
            <v>47</v>
          </cell>
          <cell r="R35">
            <v>52</v>
          </cell>
          <cell r="S35">
            <v>15.6</v>
          </cell>
        </row>
        <row r="36">
          <cell r="A36">
            <v>15</v>
          </cell>
          <cell r="B36">
            <v>80</v>
          </cell>
          <cell r="C36">
            <v>40</v>
          </cell>
          <cell r="E36">
            <v>15</v>
          </cell>
          <cell r="F36">
            <v>80</v>
          </cell>
          <cell r="G36">
            <v>24</v>
          </cell>
          <cell r="I36">
            <v>15</v>
          </cell>
          <cell r="J36">
            <v>80</v>
          </cell>
          <cell r="K36">
            <v>16</v>
          </cell>
          <cell r="M36">
            <v>86</v>
          </cell>
          <cell r="N36">
            <v>75</v>
          </cell>
          <cell r="O36">
            <v>22.5</v>
          </cell>
          <cell r="Q36">
            <v>46</v>
          </cell>
          <cell r="R36">
            <v>52</v>
          </cell>
          <cell r="S36">
            <v>15.6</v>
          </cell>
        </row>
        <row r="37">
          <cell r="A37">
            <v>14</v>
          </cell>
          <cell r="B37">
            <v>75</v>
          </cell>
          <cell r="C37">
            <v>37.5</v>
          </cell>
          <cell r="E37">
            <v>14</v>
          </cell>
          <cell r="F37">
            <v>75</v>
          </cell>
          <cell r="G37">
            <v>22.5</v>
          </cell>
          <cell r="I37">
            <v>14</v>
          </cell>
          <cell r="J37">
            <v>75</v>
          </cell>
          <cell r="K37">
            <v>15</v>
          </cell>
          <cell r="M37">
            <v>85</v>
          </cell>
          <cell r="N37">
            <v>75</v>
          </cell>
          <cell r="O37">
            <v>22.5</v>
          </cell>
          <cell r="Q37">
            <v>45</v>
          </cell>
          <cell r="R37">
            <v>48</v>
          </cell>
          <cell r="S37">
            <v>14.4</v>
          </cell>
        </row>
        <row r="38">
          <cell r="A38">
            <v>13</v>
          </cell>
          <cell r="B38">
            <v>70</v>
          </cell>
          <cell r="C38">
            <v>35</v>
          </cell>
          <cell r="E38">
            <v>13</v>
          </cell>
          <cell r="F38">
            <v>70</v>
          </cell>
          <cell r="G38">
            <v>21</v>
          </cell>
          <cell r="I38">
            <v>13</v>
          </cell>
          <cell r="J38">
            <v>70</v>
          </cell>
          <cell r="K38">
            <v>14</v>
          </cell>
          <cell r="M38">
            <v>84</v>
          </cell>
          <cell r="N38">
            <v>70</v>
          </cell>
          <cell r="O38">
            <v>21</v>
          </cell>
          <cell r="Q38">
            <v>44</v>
          </cell>
          <cell r="R38">
            <v>48</v>
          </cell>
          <cell r="S38">
            <v>14.4</v>
          </cell>
        </row>
        <row r="39">
          <cell r="A39">
            <v>12</v>
          </cell>
          <cell r="B39">
            <v>65</v>
          </cell>
          <cell r="C39">
            <v>32.5</v>
          </cell>
          <cell r="E39">
            <v>12</v>
          </cell>
          <cell r="F39">
            <v>65</v>
          </cell>
          <cell r="G39">
            <v>19.5</v>
          </cell>
          <cell r="I39">
            <v>12</v>
          </cell>
          <cell r="J39">
            <v>65</v>
          </cell>
          <cell r="K39">
            <v>13</v>
          </cell>
          <cell r="M39">
            <v>83</v>
          </cell>
          <cell r="N39">
            <v>70</v>
          </cell>
          <cell r="O39">
            <v>21</v>
          </cell>
          <cell r="Q39">
            <v>43</v>
          </cell>
          <cell r="R39">
            <v>44</v>
          </cell>
          <cell r="S39">
            <v>13.2</v>
          </cell>
        </row>
        <row r="40">
          <cell r="A40">
            <v>11</v>
          </cell>
          <cell r="B40">
            <v>60</v>
          </cell>
          <cell r="C40">
            <v>30</v>
          </cell>
          <cell r="E40">
            <v>11</v>
          </cell>
          <cell r="F40">
            <v>60</v>
          </cell>
          <cell r="G40">
            <v>18</v>
          </cell>
          <cell r="I40">
            <v>11</v>
          </cell>
          <cell r="J40">
            <v>60</v>
          </cell>
          <cell r="K40">
            <v>12</v>
          </cell>
          <cell r="M40">
            <v>82</v>
          </cell>
          <cell r="N40">
            <v>70</v>
          </cell>
          <cell r="O40">
            <v>21</v>
          </cell>
          <cell r="Q40">
            <v>42</v>
          </cell>
          <cell r="R40">
            <v>44</v>
          </cell>
          <cell r="S40">
            <v>13.2</v>
          </cell>
        </row>
        <row r="41">
          <cell r="A41">
            <v>10</v>
          </cell>
          <cell r="B41">
            <v>55</v>
          </cell>
          <cell r="C41">
            <v>27.5</v>
          </cell>
          <cell r="E41">
            <v>10</v>
          </cell>
          <cell r="F41">
            <v>55</v>
          </cell>
          <cell r="G41">
            <v>16.5</v>
          </cell>
          <cell r="I41">
            <v>10</v>
          </cell>
          <cell r="J41">
            <v>55</v>
          </cell>
          <cell r="K41">
            <v>11</v>
          </cell>
          <cell r="M41">
            <v>81</v>
          </cell>
          <cell r="N41">
            <v>70</v>
          </cell>
          <cell r="O41">
            <v>21</v>
          </cell>
          <cell r="Q41">
            <v>41</v>
          </cell>
          <cell r="R41">
            <v>40</v>
          </cell>
          <cell r="S41">
            <v>12</v>
          </cell>
        </row>
        <row r="42">
          <cell r="A42">
            <v>9</v>
          </cell>
          <cell r="B42">
            <v>50</v>
          </cell>
          <cell r="C42">
            <v>25</v>
          </cell>
          <cell r="E42">
            <v>9</v>
          </cell>
          <cell r="F42">
            <v>50</v>
          </cell>
          <cell r="G42">
            <v>15</v>
          </cell>
          <cell r="I42">
            <v>9</v>
          </cell>
          <cell r="J42">
            <v>50</v>
          </cell>
          <cell r="K42">
            <v>10</v>
          </cell>
          <cell r="M42">
            <v>80</v>
          </cell>
          <cell r="N42">
            <v>70</v>
          </cell>
          <cell r="O42">
            <v>21</v>
          </cell>
          <cell r="Q42">
            <v>40</v>
          </cell>
          <cell r="R42">
            <v>40</v>
          </cell>
          <cell r="S42">
            <v>12</v>
          </cell>
        </row>
        <row r="43">
          <cell r="A43">
            <v>8</v>
          </cell>
          <cell r="B43">
            <v>45</v>
          </cell>
          <cell r="C43">
            <v>22.5</v>
          </cell>
          <cell r="E43">
            <v>8</v>
          </cell>
          <cell r="F43">
            <v>45</v>
          </cell>
          <cell r="G43">
            <v>13.5</v>
          </cell>
          <cell r="I43">
            <v>8</v>
          </cell>
          <cell r="J43">
            <v>45</v>
          </cell>
          <cell r="K43">
            <v>9</v>
          </cell>
          <cell r="M43">
            <v>79</v>
          </cell>
          <cell r="N43">
            <v>65</v>
          </cell>
          <cell r="O43">
            <v>19.5</v>
          </cell>
          <cell r="Q43">
            <v>39</v>
          </cell>
          <cell r="R43">
            <v>36</v>
          </cell>
          <cell r="S43">
            <v>10.8</v>
          </cell>
        </row>
        <row r="44">
          <cell r="A44">
            <v>7</v>
          </cell>
          <cell r="B44">
            <v>40</v>
          </cell>
          <cell r="C44">
            <v>20</v>
          </cell>
          <cell r="E44">
            <v>7</v>
          </cell>
          <cell r="F44">
            <v>40</v>
          </cell>
          <cell r="G44">
            <v>12</v>
          </cell>
          <cell r="I44">
            <v>7</v>
          </cell>
          <cell r="J44">
            <v>40</v>
          </cell>
          <cell r="K44">
            <v>8</v>
          </cell>
          <cell r="M44">
            <v>78</v>
          </cell>
          <cell r="N44">
            <v>65</v>
          </cell>
          <cell r="O44">
            <v>19.5</v>
          </cell>
          <cell r="Q44">
            <v>38</v>
          </cell>
          <cell r="R44">
            <v>36</v>
          </cell>
          <cell r="S44">
            <v>10.8</v>
          </cell>
        </row>
        <row r="45">
          <cell r="A45">
            <v>6</v>
          </cell>
          <cell r="B45">
            <v>35</v>
          </cell>
          <cell r="C45">
            <v>17.5</v>
          </cell>
          <cell r="E45">
            <v>6</v>
          </cell>
          <cell r="F45">
            <v>35</v>
          </cell>
          <cell r="G45">
            <v>10.5</v>
          </cell>
          <cell r="I45">
            <v>6</v>
          </cell>
          <cell r="J45">
            <v>35</v>
          </cell>
          <cell r="K45">
            <v>7</v>
          </cell>
          <cell r="M45">
            <v>77</v>
          </cell>
          <cell r="N45">
            <v>65</v>
          </cell>
          <cell r="O45">
            <v>19.5</v>
          </cell>
          <cell r="Q45">
            <v>37</v>
          </cell>
          <cell r="R45">
            <v>32</v>
          </cell>
          <cell r="S45">
            <v>9.6</v>
          </cell>
        </row>
        <row r="46">
          <cell r="A46">
            <v>5</v>
          </cell>
          <cell r="B46">
            <v>30</v>
          </cell>
          <cell r="C46">
            <v>15</v>
          </cell>
          <cell r="E46">
            <v>5</v>
          </cell>
          <cell r="F46">
            <v>30</v>
          </cell>
          <cell r="G46">
            <v>9</v>
          </cell>
          <cell r="I46">
            <v>5</v>
          </cell>
          <cell r="J46">
            <v>30</v>
          </cell>
          <cell r="K46">
            <v>6</v>
          </cell>
          <cell r="M46">
            <v>76</v>
          </cell>
          <cell r="N46">
            <v>65</v>
          </cell>
          <cell r="O46">
            <v>19.5</v>
          </cell>
          <cell r="Q46">
            <v>36</v>
          </cell>
          <cell r="R46">
            <v>32</v>
          </cell>
          <cell r="S46">
            <v>9.6</v>
          </cell>
        </row>
        <row r="47">
          <cell r="A47">
            <v>4</v>
          </cell>
          <cell r="B47">
            <v>25</v>
          </cell>
          <cell r="C47">
            <v>12.5</v>
          </cell>
          <cell r="E47">
            <v>4</v>
          </cell>
          <cell r="F47">
            <v>25</v>
          </cell>
          <cell r="G47">
            <v>7.5</v>
          </cell>
          <cell r="I47">
            <v>4</v>
          </cell>
          <cell r="J47">
            <v>25</v>
          </cell>
          <cell r="K47">
            <v>5</v>
          </cell>
          <cell r="M47">
            <v>75</v>
          </cell>
          <cell r="N47">
            <v>65</v>
          </cell>
          <cell r="O47">
            <v>19.5</v>
          </cell>
          <cell r="Q47">
            <v>35</v>
          </cell>
          <cell r="R47">
            <v>28</v>
          </cell>
          <cell r="S47">
            <v>8.4</v>
          </cell>
        </row>
        <row r="48">
          <cell r="A48">
            <v>3</v>
          </cell>
          <cell r="B48">
            <v>20</v>
          </cell>
          <cell r="C48">
            <v>10</v>
          </cell>
          <cell r="E48">
            <v>3</v>
          </cell>
          <cell r="F48">
            <v>20</v>
          </cell>
          <cell r="G48">
            <v>6</v>
          </cell>
          <cell r="I48">
            <v>3</v>
          </cell>
          <cell r="J48">
            <v>20</v>
          </cell>
          <cell r="K48">
            <v>4</v>
          </cell>
          <cell r="M48">
            <v>74</v>
          </cell>
          <cell r="N48">
            <v>60</v>
          </cell>
          <cell r="O48">
            <v>18</v>
          </cell>
          <cell r="Q48">
            <v>34</v>
          </cell>
          <cell r="R48">
            <v>28</v>
          </cell>
          <cell r="S48">
            <v>8.4</v>
          </cell>
        </row>
        <row r="49">
          <cell r="A49">
            <v>2</v>
          </cell>
          <cell r="B49">
            <v>15</v>
          </cell>
          <cell r="C49">
            <v>7.5</v>
          </cell>
          <cell r="E49">
            <v>2</v>
          </cell>
          <cell r="F49">
            <v>15</v>
          </cell>
          <cell r="G49">
            <v>4.5</v>
          </cell>
          <cell r="I49">
            <v>2</v>
          </cell>
          <cell r="J49">
            <v>15</v>
          </cell>
          <cell r="K49">
            <v>3</v>
          </cell>
          <cell r="M49">
            <v>73</v>
          </cell>
          <cell r="N49">
            <v>60</v>
          </cell>
          <cell r="O49">
            <v>18</v>
          </cell>
          <cell r="Q49">
            <v>33</v>
          </cell>
          <cell r="R49">
            <v>24</v>
          </cell>
          <cell r="S49">
            <v>7.2</v>
          </cell>
        </row>
        <row r="50">
          <cell r="A50">
            <v>1</v>
          </cell>
          <cell r="B50">
            <v>10</v>
          </cell>
          <cell r="C50">
            <v>5</v>
          </cell>
          <cell r="E50">
            <v>1</v>
          </cell>
          <cell r="F50">
            <v>10</v>
          </cell>
          <cell r="G50">
            <v>3</v>
          </cell>
          <cell r="I50">
            <v>1</v>
          </cell>
          <cell r="J50">
            <v>10</v>
          </cell>
          <cell r="K50">
            <v>2</v>
          </cell>
          <cell r="M50">
            <v>72</v>
          </cell>
          <cell r="N50">
            <v>60</v>
          </cell>
          <cell r="O50">
            <v>18</v>
          </cell>
          <cell r="Q50">
            <v>32</v>
          </cell>
          <cell r="R50">
            <v>24</v>
          </cell>
          <cell r="S50">
            <v>7.2</v>
          </cell>
        </row>
        <row r="51">
          <cell r="A51">
            <v>0</v>
          </cell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M51">
            <v>71</v>
          </cell>
          <cell r="N51">
            <v>60</v>
          </cell>
          <cell r="O51">
            <v>18</v>
          </cell>
          <cell r="Q51">
            <v>31</v>
          </cell>
          <cell r="R51">
            <v>20</v>
          </cell>
          <cell r="S51">
            <v>6</v>
          </cell>
        </row>
        <row r="52">
          <cell r="M52">
            <v>70</v>
          </cell>
          <cell r="N52">
            <v>60</v>
          </cell>
          <cell r="O52">
            <v>18</v>
          </cell>
          <cell r="Q52">
            <v>30</v>
          </cell>
          <cell r="R52">
            <v>20</v>
          </cell>
          <cell r="S52">
            <v>6</v>
          </cell>
        </row>
        <row r="53">
          <cell r="M53">
            <v>69</v>
          </cell>
          <cell r="N53">
            <v>55</v>
          </cell>
          <cell r="O53">
            <v>16.5</v>
          </cell>
          <cell r="Q53">
            <v>29</v>
          </cell>
          <cell r="R53">
            <v>16</v>
          </cell>
          <cell r="S53">
            <v>4.8</v>
          </cell>
        </row>
        <row r="54">
          <cell r="M54">
            <v>68</v>
          </cell>
          <cell r="N54">
            <v>55</v>
          </cell>
          <cell r="O54">
            <v>16.5</v>
          </cell>
          <cell r="Q54">
            <v>28</v>
          </cell>
          <cell r="R54">
            <v>16</v>
          </cell>
          <cell r="S54">
            <v>4.8</v>
          </cell>
        </row>
        <row r="55">
          <cell r="M55">
            <v>67</v>
          </cell>
          <cell r="N55">
            <v>55</v>
          </cell>
          <cell r="O55">
            <v>16.5</v>
          </cell>
          <cell r="Q55">
            <v>27</v>
          </cell>
          <cell r="R55">
            <v>12</v>
          </cell>
          <cell r="S55">
            <v>3.6</v>
          </cell>
        </row>
        <row r="56">
          <cell r="M56">
            <v>66</v>
          </cell>
          <cell r="N56">
            <v>55</v>
          </cell>
          <cell r="O56">
            <v>16.5</v>
          </cell>
          <cell r="Q56">
            <v>26</v>
          </cell>
          <cell r="R56">
            <v>12</v>
          </cell>
          <cell r="S56">
            <v>3.6</v>
          </cell>
        </row>
        <row r="57">
          <cell r="M57">
            <v>65</v>
          </cell>
          <cell r="N57">
            <v>55</v>
          </cell>
          <cell r="O57">
            <v>16.5</v>
          </cell>
          <cell r="Q57">
            <v>25</v>
          </cell>
          <cell r="R57">
            <v>8</v>
          </cell>
          <cell r="S57">
            <v>2.4</v>
          </cell>
        </row>
        <row r="58">
          <cell r="M58">
            <v>64</v>
          </cell>
          <cell r="N58">
            <v>50</v>
          </cell>
          <cell r="O58">
            <v>15</v>
          </cell>
          <cell r="Q58">
            <v>24</v>
          </cell>
          <cell r="R58">
            <v>8</v>
          </cell>
          <cell r="S58">
            <v>2.4</v>
          </cell>
        </row>
        <row r="59">
          <cell r="M59">
            <v>63</v>
          </cell>
          <cell r="N59">
            <v>50</v>
          </cell>
          <cell r="O59">
            <v>15</v>
          </cell>
          <cell r="Q59">
            <v>23</v>
          </cell>
          <cell r="R59">
            <v>4</v>
          </cell>
          <cell r="S59">
            <v>1.2</v>
          </cell>
        </row>
        <row r="60">
          <cell r="M60">
            <v>62</v>
          </cell>
          <cell r="N60">
            <v>50</v>
          </cell>
          <cell r="O60">
            <v>15</v>
          </cell>
          <cell r="Q60">
            <v>22</v>
          </cell>
          <cell r="R60">
            <v>4</v>
          </cell>
          <cell r="S60">
            <v>1.2</v>
          </cell>
        </row>
        <row r="61">
          <cell r="M61">
            <v>61</v>
          </cell>
          <cell r="N61">
            <v>50</v>
          </cell>
          <cell r="O61">
            <v>15</v>
          </cell>
          <cell r="Q61">
            <v>21</v>
          </cell>
          <cell r="R61">
            <v>0</v>
          </cell>
          <cell r="S61">
            <v>0</v>
          </cell>
        </row>
        <row r="62">
          <cell r="M62">
            <v>60</v>
          </cell>
          <cell r="N62">
            <v>50</v>
          </cell>
          <cell r="O62">
            <v>15</v>
          </cell>
          <cell r="Q62">
            <v>20</v>
          </cell>
          <cell r="R62">
            <v>0</v>
          </cell>
          <cell r="S62">
            <v>0</v>
          </cell>
        </row>
        <row r="63">
          <cell r="M63">
            <v>59</v>
          </cell>
          <cell r="N63">
            <v>45</v>
          </cell>
          <cell r="O63">
            <v>13.5</v>
          </cell>
          <cell r="Q63">
            <v>19</v>
          </cell>
          <cell r="R63">
            <v>0</v>
          </cell>
          <cell r="S63">
            <v>0</v>
          </cell>
        </row>
        <row r="64">
          <cell r="M64">
            <v>58</v>
          </cell>
          <cell r="N64">
            <v>45</v>
          </cell>
          <cell r="O64">
            <v>13.5</v>
          </cell>
          <cell r="Q64">
            <v>18</v>
          </cell>
          <cell r="R64">
            <v>0</v>
          </cell>
          <cell r="S64">
            <v>0</v>
          </cell>
        </row>
        <row r="65">
          <cell r="M65">
            <v>57</v>
          </cell>
          <cell r="N65">
            <v>45</v>
          </cell>
          <cell r="O65">
            <v>13.5</v>
          </cell>
          <cell r="Q65">
            <v>17</v>
          </cell>
          <cell r="R65">
            <v>0</v>
          </cell>
          <cell r="S65">
            <v>0</v>
          </cell>
        </row>
        <row r="66">
          <cell r="M66">
            <v>56</v>
          </cell>
          <cell r="N66">
            <v>45</v>
          </cell>
          <cell r="O66">
            <v>13.5</v>
          </cell>
          <cell r="Q66">
            <v>16</v>
          </cell>
          <cell r="R66">
            <v>0</v>
          </cell>
          <cell r="S66">
            <v>0</v>
          </cell>
        </row>
        <row r="67">
          <cell r="M67">
            <v>55</v>
          </cell>
          <cell r="N67">
            <v>45</v>
          </cell>
          <cell r="O67">
            <v>13.5</v>
          </cell>
          <cell r="Q67">
            <v>15</v>
          </cell>
          <cell r="R67">
            <v>0</v>
          </cell>
          <cell r="S67">
            <v>0</v>
          </cell>
        </row>
        <row r="68">
          <cell r="M68">
            <v>54</v>
          </cell>
          <cell r="N68">
            <v>40</v>
          </cell>
          <cell r="O68">
            <v>12</v>
          </cell>
          <cell r="Q68">
            <v>14</v>
          </cell>
          <cell r="R68">
            <v>0</v>
          </cell>
          <cell r="S68">
            <v>0</v>
          </cell>
        </row>
        <row r="69">
          <cell r="M69">
            <v>53</v>
          </cell>
          <cell r="N69">
            <v>40</v>
          </cell>
          <cell r="O69">
            <v>12</v>
          </cell>
          <cell r="Q69">
            <v>13</v>
          </cell>
          <cell r="R69">
            <v>0</v>
          </cell>
          <cell r="S69">
            <v>0</v>
          </cell>
        </row>
        <row r="70">
          <cell r="M70">
            <v>52</v>
          </cell>
          <cell r="N70">
            <v>40</v>
          </cell>
          <cell r="O70">
            <v>12</v>
          </cell>
          <cell r="Q70">
            <v>12</v>
          </cell>
          <cell r="R70">
            <v>0</v>
          </cell>
          <cell r="S70">
            <v>0</v>
          </cell>
        </row>
        <row r="71">
          <cell r="M71">
            <v>51</v>
          </cell>
          <cell r="N71">
            <v>40</v>
          </cell>
          <cell r="O71">
            <v>12</v>
          </cell>
          <cell r="Q71">
            <v>11</v>
          </cell>
          <cell r="R71">
            <v>0</v>
          </cell>
          <cell r="S71">
            <v>0</v>
          </cell>
        </row>
        <row r="72">
          <cell r="M72">
            <v>50</v>
          </cell>
          <cell r="N72">
            <v>40</v>
          </cell>
          <cell r="O72">
            <v>12</v>
          </cell>
          <cell r="Q72">
            <v>10</v>
          </cell>
          <cell r="R72">
            <v>0</v>
          </cell>
          <cell r="S72">
            <v>0</v>
          </cell>
        </row>
        <row r="73">
          <cell r="M73">
            <v>49</v>
          </cell>
          <cell r="N73">
            <v>35</v>
          </cell>
          <cell r="O73">
            <v>10.5</v>
          </cell>
          <cell r="Q73">
            <v>9</v>
          </cell>
          <cell r="R73">
            <v>0</v>
          </cell>
          <cell r="S73">
            <v>0</v>
          </cell>
        </row>
        <row r="74">
          <cell r="M74">
            <v>48</v>
          </cell>
          <cell r="N74">
            <v>35</v>
          </cell>
          <cell r="O74">
            <v>10.5</v>
          </cell>
          <cell r="Q74">
            <v>8</v>
          </cell>
          <cell r="R74">
            <v>0</v>
          </cell>
          <cell r="S74">
            <v>0</v>
          </cell>
        </row>
        <row r="75">
          <cell r="M75">
            <v>47</v>
          </cell>
          <cell r="N75">
            <v>35</v>
          </cell>
          <cell r="O75">
            <v>10.5</v>
          </cell>
          <cell r="Q75">
            <v>7</v>
          </cell>
          <cell r="R75">
            <v>0</v>
          </cell>
          <cell r="S75">
            <v>0</v>
          </cell>
        </row>
        <row r="76">
          <cell r="M76">
            <v>46</v>
          </cell>
          <cell r="N76">
            <v>35</v>
          </cell>
          <cell r="O76">
            <v>10.5</v>
          </cell>
          <cell r="Q76">
            <v>6</v>
          </cell>
          <cell r="R76">
            <v>0</v>
          </cell>
          <cell r="S76">
            <v>0</v>
          </cell>
        </row>
        <row r="77">
          <cell r="M77">
            <v>45</v>
          </cell>
          <cell r="N77">
            <v>35</v>
          </cell>
          <cell r="O77">
            <v>10.5</v>
          </cell>
          <cell r="Q77">
            <v>5</v>
          </cell>
          <cell r="R77">
            <v>0</v>
          </cell>
          <cell r="S77">
            <v>0</v>
          </cell>
        </row>
        <row r="78">
          <cell r="M78">
            <v>44</v>
          </cell>
          <cell r="N78">
            <v>30</v>
          </cell>
          <cell r="O78">
            <v>9</v>
          </cell>
          <cell r="Q78">
            <v>4</v>
          </cell>
          <cell r="R78">
            <v>0</v>
          </cell>
          <cell r="S78">
            <v>0</v>
          </cell>
        </row>
        <row r="79">
          <cell r="M79">
            <v>43</v>
          </cell>
          <cell r="N79">
            <v>30</v>
          </cell>
          <cell r="O79">
            <v>9</v>
          </cell>
          <cell r="Q79">
            <v>3</v>
          </cell>
          <cell r="R79">
            <v>0</v>
          </cell>
          <cell r="S79">
            <v>0</v>
          </cell>
        </row>
        <row r="80">
          <cell r="M80">
            <v>42</v>
          </cell>
          <cell r="N80">
            <v>30</v>
          </cell>
          <cell r="O80">
            <v>9</v>
          </cell>
          <cell r="Q80">
            <v>2</v>
          </cell>
          <cell r="R80">
            <v>0</v>
          </cell>
          <cell r="S80">
            <v>0</v>
          </cell>
        </row>
        <row r="81">
          <cell r="M81">
            <v>41</v>
          </cell>
          <cell r="N81">
            <v>30</v>
          </cell>
          <cell r="O81">
            <v>9</v>
          </cell>
          <cell r="Q81">
            <v>1</v>
          </cell>
          <cell r="R81">
            <v>0</v>
          </cell>
          <cell r="S81">
            <v>0</v>
          </cell>
        </row>
        <row r="82">
          <cell r="M82">
            <v>40</v>
          </cell>
          <cell r="N82">
            <v>30</v>
          </cell>
          <cell r="O82">
            <v>9</v>
          </cell>
          <cell r="Q82">
            <v>0</v>
          </cell>
          <cell r="R82">
            <v>0</v>
          </cell>
          <cell r="S82">
            <v>0</v>
          </cell>
        </row>
        <row r="83">
          <cell r="M83">
            <v>39</v>
          </cell>
          <cell r="N83">
            <v>25</v>
          </cell>
          <cell r="O83">
            <v>7.5</v>
          </cell>
        </row>
        <row r="84">
          <cell r="M84">
            <v>38</v>
          </cell>
          <cell r="N84">
            <v>25</v>
          </cell>
          <cell r="O84">
            <v>7.5</v>
          </cell>
        </row>
        <row r="85">
          <cell r="M85">
            <v>37</v>
          </cell>
          <cell r="N85">
            <v>25</v>
          </cell>
          <cell r="O85">
            <v>7.5</v>
          </cell>
        </row>
        <row r="86">
          <cell r="M86">
            <v>36</v>
          </cell>
          <cell r="N86">
            <v>25</v>
          </cell>
          <cell r="O86">
            <v>7.5</v>
          </cell>
        </row>
        <row r="87">
          <cell r="M87">
            <v>35</v>
          </cell>
          <cell r="N87">
            <v>25</v>
          </cell>
          <cell r="O87">
            <v>7.5</v>
          </cell>
        </row>
        <row r="88">
          <cell r="M88">
            <v>34</v>
          </cell>
          <cell r="N88">
            <v>20</v>
          </cell>
          <cell r="O88">
            <v>6</v>
          </cell>
        </row>
        <row r="89">
          <cell r="M89">
            <v>33</v>
          </cell>
          <cell r="N89">
            <v>20</v>
          </cell>
          <cell r="O89">
            <v>6</v>
          </cell>
        </row>
        <row r="90">
          <cell r="M90">
            <v>32</v>
          </cell>
          <cell r="N90">
            <v>20</v>
          </cell>
          <cell r="O90">
            <v>6</v>
          </cell>
        </row>
        <row r="91">
          <cell r="M91">
            <v>31</v>
          </cell>
          <cell r="N91">
            <v>20</v>
          </cell>
          <cell r="O91">
            <v>6</v>
          </cell>
        </row>
        <row r="92">
          <cell r="M92">
            <v>30</v>
          </cell>
          <cell r="N92">
            <v>20</v>
          </cell>
          <cell r="O92">
            <v>6</v>
          </cell>
        </row>
        <row r="93">
          <cell r="M93">
            <v>29</v>
          </cell>
          <cell r="N93">
            <v>15</v>
          </cell>
          <cell r="O93">
            <v>4.5</v>
          </cell>
        </row>
        <row r="94">
          <cell r="M94">
            <v>28</v>
          </cell>
          <cell r="N94">
            <v>15</v>
          </cell>
          <cell r="O94">
            <v>4.5</v>
          </cell>
        </row>
        <row r="95">
          <cell r="M95">
            <v>27</v>
          </cell>
          <cell r="N95">
            <v>15</v>
          </cell>
          <cell r="O95">
            <v>4.5</v>
          </cell>
        </row>
        <row r="96">
          <cell r="M96">
            <v>26</v>
          </cell>
          <cell r="N96">
            <v>15</v>
          </cell>
          <cell r="O96">
            <v>4.5</v>
          </cell>
        </row>
        <row r="97">
          <cell r="M97">
            <v>25</v>
          </cell>
          <cell r="N97">
            <v>15</v>
          </cell>
          <cell r="O97">
            <v>4.5</v>
          </cell>
        </row>
        <row r="98">
          <cell r="M98">
            <v>24</v>
          </cell>
          <cell r="N98">
            <v>10</v>
          </cell>
          <cell r="O98">
            <v>3</v>
          </cell>
        </row>
        <row r="99">
          <cell r="M99">
            <v>23</v>
          </cell>
          <cell r="N99">
            <v>10</v>
          </cell>
          <cell r="O99">
            <v>3</v>
          </cell>
        </row>
        <row r="100">
          <cell r="M100">
            <v>22</v>
          </cell>
          <cell r="N100">
            <v>10</v>
          </cell>
          <cell r="O100">
            <v>3</v>
          </cell>
        </row>
        <row r="101">
          <cell r="M101">
            <v>21</v>
          </cell>
          <cell r="N101">
            <v>10</v>
          </cell>
          <cell r="O101">
            <v>3</v>
          </cell>
        </row>
        <row r="102">
          <cell r="M102">
            <v>20</v>
          </cell>
          <cell r="N102">
            <v>10</v>
          </cell>
          <cell r="O102">
            <v>3</v>
          </cell>
        </row>
        <row r="103">
          <cell r="M103">
            <v>19</v>
          </cell>
          <cell r="N103">
            <v>0</v>
          </cell>
          <cell r="O103">
            <v>0</v>
          </cell>
        </row>
        <row r="104">
          <cell r="M104">
            <v>18</v>
          </cell>
          <cell r="N104">
            <v>0</v>
          </cell>
          <cell r="O104">
            <v>0</v>
          </cell>
        </row>
        <row r="105">
          <cell r="M105">
            <v>17</v>
          </cell>
          <cell r="N105">
            <v>0</v>
          </cell>
          <cell r="O105">
            <v>0</v>
          </cell>
        </row>
        <row r="106">
          <cell r="M106">
            <v>16</v>
          </cell>
          <cell r="N106">
            <v>0</v>
          </cell>
          <cell r="O106">
            <v>0</v>
          </cell>
        </row>
        <row r="107">
          <cell r="M107">
            <v>15</v>
          </cell>
          <cell r="N107">
            <v>0</v>
          </cell>
          <cell r="O107">
            <v>0</v>
          </cell>
        </row>
        <row r="108">
          <cell r="M108">
            <v>14</v>
          </cell>
          <cell r="N108">
            <v>0</v>
          </cell>
          <cell r="O108">
            <v>0</v>
          </cell>
        </row>
        <row r="109">
          <cell r="M109">
            <v>13</v>
          </cell>
          <cell r="N109">
            <v>0</v>
          </cell>
          <cell r="O109">
            <v>0</v>
          </cell>
        </row>
        <row r="110">
          <cell r="M110">
            <v>12</v>
          </cell>
          <cell r="N110">
            <v>0</v>
          </cell>
          <cell r="O110">
            <v>0</v>
          </cell>
        </row>
        <row r="111">
          <cell r="M111">
            <v>11</v>
          </cell>
          <cell r="N111">
            <v>0</v>
          </cell>
          <cell r="O111">
            <v>0</v>
          </cell>
        </row>
        <row r="112">
          <cell r="M112">
            <v>10</v>
          </cell>
          <cell r="N112">
            <v>0</v>
          </cell>
          <cell r="O112">
            <v>0</v>
          </cell>
        </row>
        <row r="113">
          <cell r="M113">
            <v>9</v>
          </cell>
          <cell r="N113">
            <v>0</v>
          </cell>
          <cell r="O113">
            <v>0</v>
          </cell>
        </row>
        <row r="114">
          <cell r="M114">
            <v>8</v>
          </cell>
          <cell r="N114">
            <v>0</v>
          </cell>
          <cell r="O114">
            <v>0</v>
          </cell>
        </row>
        <row r="115">
          <cell r="M115">
            <v>7</v>
          </cell>
          <cell r="N115">
            <v>0</v>
          </cell>
          <cell r="O115">
            <v>0</v>
          </cell>
        </row>
        <row r="116">
          <cell r="M116">
            <v>6</v>
          </cell>
          <cell r="N116">
            <v>0</v>
          </cell>
          <cell r="O116">
            <v>0</v>
          </cell>
        </row>
        <row r="117">
          <cell r="M117">
            <v>5</v>
          </cell>
          <cell r="N117">
            <v>0</v>
          </cell>
          <cell r="O117">
            <v>0</v>
          </cell>
        </row>
        <row r="118">
          <cell r="M118">
            <v>4</v>
          </cell>
          <cell r="N118">
            <v>0</v>
          </cell>
          <cell r="O118">
            <v>0</v>
          </cell>
        </row>
        <row r="119">
          <cell r="M119">
            <v>3</v>
          </cell>
          <cell r="N119">
            <v>0</v>
          </cell>
          <cell r="O119">
            <v>0</v>
          </cell>
        </row>
        <row r="120">
          <cell r="M120">
            <v>2</v>
          </cell>
          <cell r="N120">
            <v>0</v>
          </cell>
          <cell r="O120">
            <v>0</v>
          </cell>
        </row>
        <row r="121">
          <cell r="M121">
            <v>1</v>
          </cell>
          <cell r="N121">
            <v>0</v>
          </cell>
          <cell r="O121">
            <v>0</v>
          </cell>
        </row>
        <row r="122">
          <cell r="M122">
            <v>0</v>
          </cell>
          <cell r="N122">
            <v>0</v>
          </cell>
          <cell r="O122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5"/>
  <sheetViews>
    <sheetView tabSelected="1" workbookViewId="0">
      <selection activeCell="A21" sqref="A21"/>
    </sheetView>
  </sheetViews>
  <sheetFormatPr baseColWidth="10" defaultRowHeight="15" x14ac:dyDescent="0.25"/>
  <cols>
    <col min="1" max="1" width="3.7109375" style="77" customWidth="1"/>
    <col min="2" max="2" width="6.42578125" style="78" customWidth="1"/>
    <col min="3" max="3" width="8.5703125" style="76" customWidth="1"/>
    <col min="4" max="5" width="3.7109375" style="78" customWidth="1"/>
    <col min="6" max="6" width="4.85546875" style="78" customWidth="1"/>
    <col min="7" max="7" width="7.28515625" style="78" customWidth="1"/>
    <col min="8" max="8" width="6.7109375" style="78" customWidth="1"/>
    <col min="9" max="9" width="4.85546875" style="78" customWidth="1"/>
    <col min="10" max="10" width="7.28515625" style="78" customWidth="1"/>
    <col min="11" max="11" width="6.7109375" style="78" customWidth="1"/>
    <col min="12" max="12" width="4.85546875" style="78" customWidth="1"/>
    <col min="13" max="13" width="7.28515625" style="78" customWidth="1"/>
    <col min="14" max="14" width="6.7109375" style="78" customWidth="1"/>
    <col min="15" max="15" width="8.7109375" style="79" customWidth="1"/>
    <col min="16" max="16" width="6.7109375" style="79" customWidth="1"/>
    <col min="17" max="17" width="5.85546875" style="78" customWidth="1"/>
    <col min="18" max="18" width="7.140625" style="78" customWidth="1"/>
    <col min="19" max="19" width="6.7109375" style="79" customWidth="1"/>
    <col min="20" max="22" width="5" style="78" customWidth="1"/>
    <col min="23" max="23" width="8.85546875" style="78" customWidth="1"/>
    <col min="24" max="24" width="7.140625" style="78" customWidth="1"/>
    <col min="25" max="25" width="6.7109375" style="79" customWidth="1"/>
    <col min="26" max="26" width="9.140625" style="79" customWidth="1"/>
    <col min="27" max="27" width="5.7109375" style="78" customWidth="1"/>
    <col min="28" max="28" width="8.7109375" style="79" customWidth="1"/>
    <col min="29" max="29" width="7.28515625" style="78" customWidth="1"/>
    <col min="30" max="30" width="10.7109375" style="78" customWidth="1"/>
    <col min="31" max="33" width="5.7109375" style="78" customWidth="1"/>
    <col min="34" max="34" width="7.5703125" style="78" customWidth="1"/>
    <col min="35" max="35" width="29" style="78" customWidth="1"/>
    <col min="36" max="36" width="9.85546875" style="77" customWidth="1"/>
    <col min="37" max="37" width="6.7109375" style="80" customWidth="1"/>
    <col min="38" max="16384" width="11.42578125" style="76"/>
  </cols>
  <sheetData>
    <row r="1" spans="1:37" s="6" customFormat="1" ht="14.45" customHeight="1" x14ac:dyDescent="0.25">
      <c r="A1" s="1" t="s">
        <v>0</v>
      </c>
      <c r="B1" s="2"/>
      <c r="C1" s="2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</row>
    <row r="2" spans="1:37" s="6" customFormat="1" ht="14.45" customHeight="1" x14ac:dyDescent="0.25">
      <c r="A2" s="7"/>
      <c r="B2" s="8"/>
      <c r="C2" s="8"/>
      <c r="D2" s="8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3" spans="1:37" s="6" customFormat="1" ht="14.45" customHeight="1" x14ac:dyDescent="0.25">
      <c r="A3" s="7"/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</row>
    <row r="4" spans="1:37" s="6" customFormat="1" ht="14.45" customHeight="1" thickBot="1" x14ac:dyDescent="0.3">
      <c r="A4" s="7"/>
      <c r="B4" s="8"/>
      <c r="C4" s="8"/>
      <c r="D4" s="8"/>
      <c r="E4" s="9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0"/>
      <c r="AB4" s="10"/>
      <c r="AC4" s="12"/>
      <c r="AD4" s="12"/>
      <c r="AE4" s="12"/>
      <c r="AF4" s="12"/>
      <c r="AG4" s="12"/>
      <c r="AH4" s="12"/>
      <c r="AI4" s="12"/>
      <c r="AJ4" s="12"/>
      <c r="AK4" s="13"/>
    </row>
    <row r="5" spans="1:37" s="6" customFormat="1" ht="14.45" customHeight="1" thickBot="1" x14ac:dyDescent="0.3">
      <c r="A5" s="14">
        <f ca="1">TODAY()</f>
        <v>43591</v>
      </c>
      <c r="B5" s="15"/>
      <c r="C5" s="15"/>
      <c r="D5" s="15"/>
      <c r="E5" s="16"/>
      <c r="F5" s="17" t="s">
        <v>2</v>
      </c>
      <c r="G5" s="17"/>
      <c r="H5" s="17"/>
      <c r="I5" s="17"/>
      <c r="J5" s="17"/>
      <c r="K5" s="17"/>
      <c r="L5" s="17"/>
      <c r="M5" s="17"/>
      <c r="N5" s="17"/>
      <c r="O5" s="17"/>
      <c r="P5" s="18"/>
      <c r="Q5" s="19" t="s">
        <v>3</v>
      </c>
      <c r="R5" s="20"/>
      <c r="S5" s="21"/>
      <c r="T5" s="19" t="s">
        <v>4</v>
      </c>
      <c r="U5" s="20"/>
      <c r="V5" s="20"/>
      <c r="W5" s="20"/>
      <c r="X5" s="20"/>
      <c r="Y5" s="20"/>
      <c r="Z5" s="22" t="s">
        <v>5</v>
      </c>
      <c r="AA5" s="19" t="s">
        <v>6</v>
      </c>
      <c r="AB5" s="21"/>
      <c r="AC5" s="20" t="s">
        <v>7</v>
      </c>
      <c r="AD5" s="20"/>
      <c r="AE5" s="20"/>
      <c r="AF5" s="20"/>
      <c r="AG5" s="20"/>
      <c r="AH5" s="20"/>
      <c r="AI5" s="20"/>
      <c r="AJ5" s="21"/>
      <c r="AK5" s="23" t="s">
        <v>8</v>
      </c>
    </row>
    <row r="6" spans="1:37" s="6" customFormat="1" ht="14.45" customHeight="1" thickBot="1" x14ac:dyDescent="0.3">
      <c r="A6" s="24"/>
      <c r="B6" s="15"/>
      <c r="C6" s="15"/>
      <c r="D6" s="15"/>
      <c r="E6" s="16"/>
      <c r="F6" s="25">
        <v>0.4</v>
      </c>
      <c r="G6" s="25"/>
      <c r="H6" s="25"/>
      <c r="I6" s="25"/>
      <c r="J6" s="25"/>
      <c r="K6" s="25"/>
      <c r="L6" s="25"/>
      <c r="M6" s="25"/>
      <c r="N6" s="25"/>
      <c r="O6" s="25"/>
      <c r="P6" s="26"/>
      <c r="Q6" s="27"/>
      <c r="R6" s="28"/>
      <c r="S6" s="29"/>
      <c r="T6" s="27"/>
      <c r="U6" s="28"/>
      <c r="V6" s="28"/>
      <c r="W6" s="28"/>
      <c r="X6" s="28"/>
      <c r="Y6" s="28"/>
      <c r="Z6" s="30"/>
      <c r="AA6" s="27"/>
      <c r="AB6" s="29"/>
      <c r="AC6" s="28"/>
      <c r="AD6" s="28"/>
      <c r="AE6" s="28"/>
      <c r="AF6" s="28"/>
      <c r="AG6" s="28"/>
      <c r="AH6" s="28"/>
      <c r="AI6" s="28"/>
      <c r="AJ6" s="29"/>
      <c r="AK6" s="31"/>
    </row>
    <row r="7" spans="1:37" s="6" customFormat="1" ht="14.45" customHeight="1" x14ac:dyDescent="0.25">
      <c r="A7" s="24"/>
      <c r="B7" s="15"/>
      <c r="C7" s="15"/>
      <c r="D7" s="15"/>
      <c r="E7" s="16"/>
      <c r="F7" s="28" t="s">
        <v>9</v>
      </c>
      <c r="G7" s="28"/>
      <c r="H7" s="28"/>
      <c r="I7" s="27" t="s">
        <v>10</v>
      </c>
      <c r="J7" s="28"/>
      <c r="K7" s="29"/>
      <c r="L7" s="27" t="s">
        <v>11</v>
      </c>
      <c r="M7" s="28"/>
      <c r="N7" s="28"/>
      <c r="O7" s="32" t="s">
        <v>12</v>
      </c>
      <c r="P7" s="33"/>
      <c r="Q7" s="27"/>
      <c r="R7" s="28"/>
      <c r="S7" s="29"/>
      <c r="T7" s="27"/>
      <c r="U7" s="28"/>
      <c r="V7" s="28"/>
      <c r="W7" s="28"/>
      <c r="X7" s="28"/>
      <c r="Y7" s="28"/>
      <c r="Z7" s="30"/>
      <c r="AA7" s="27"/>
      <c r="AB7" s="29"/>
      <c r="AC7" s="28"/>
      <c r="AD7" s="28"/>
      <c r="AE7" s="28"/>
      <c r="AF7" s="28"/>
      <c r="AG7" s="28"/>
      <c r="AH7" s="28"/>
      <c r="AI7" s="28"/>
      <c r="AJ7" s="29"/>
      <c r="AK7" s="31"/>
    </row>
    <row r="8" spans="1:37" s="6" customFormat="1" ht="14.45" customHeight="1" x14ac:dyDescent="0.25">
      <c r="A8" s="24"/>
      <c r="B8" s="15"/>
      <c r="C8" s="15"/>
      <c r="D8" s="15"/>
      <c r="E8" s="16"/>
      <c r="F8" s="28"/>
      <c r="G8" s="28"/>
      <c r="H8" s="28"/>
      <c r="I8" s="27"/>
      <c r="J8" s="28"/>
      <c r="K8" s="29"/>
      <c r="L8" s="27"/>
      <c r="M8" s="28"/>
      <c r="N8" s="28"/>
      <c r="O8" s="34"/>
      <c r="P8" s="35"/>
      <c r="Q8" s="27"/>
      <c r="R8" s="28"/>
      <c r="S8" s="29"/>
      <c r="T8" s="27"/>
      <c r="U8" s="28"/>
      <c r="V8" s="28"/>
      <c r="W8" s="28"/>
      <c r="X8" s="28"/>
      <c r="Y8" s="28"/>
      <c r="Z8" s="30"/>
      <c r="AA8" s="27"/>
      <c r="AB8" s="29"/>
      <c r="AC8" s="28"/>
      <c r="AD8" s="28"/>
      <c r="AE8" s="28"/>
      <c r="AF8" s="28"/>
      <c r="AG8" s="28"/>
      <c r="AH8" s="28"/>
      <c r="AI8" s="28"/>
      <c r="AJ8" s="29"/>
      <c r="AK8" s="31"/>
    </row>
    <row r="9" spans="1:37" s="6" customFormat="1" ht="14.45" customHeight="1" x14ac:dyDescent="0.25">
      <c r="A9" s="24"/>
      <c r="B9" s="15"/>
      <c r="C9" s="15"/>
      <c r="D9" s="15"/>
      <c r="E9" s="16"/>
      <c r="F9" s="28"/>
      <c r="G9" s="28"/>
      <c r="H9" s="28"/>
      <c r="I9" s="27"/>
      <c r="J9" s="28"/>
      <c r="K9" s="29"/>
      <c r="L9" s="27"/>
      <c r="M9" s="28"/>
      <c r="N9" s="28"/>
      <c r="O9" s="34"/>
      <c r="P9" s="35"/>
      <c r="Q9" s="27"/>
      <c r="R9" s="28"/>
      <c r="S9" s="29"/>
      <c r="T9" s="27"/>
      <c r="U9" s="28"/>
      <c r="V9" s="28"/>
      <c r="W9" s="28"/>
      <c r="X9" s="28"/>
      <c r="Y9" s="28"/>
      <c r="Z9" s="30"/>
      <c r="AA9" s="27"/>
      <c r="AB9" s="29"/>
      <c r="AC9" s="28"/>
      <c r="AD9" s="28"/>
      <c r="AE9" s="28"/>
      <c r="AF9" s="28"/>
      <c r="AG9" s="28"/>
      <c r="AH9" s="28"/>
      <c r="AI9" s="28"/>
      <c r="AJ9" s="29"/>
      <c r="AK9" s="31"/>
    </row>
    <row r="10" spans="1:37" s="6" customFormat="1" ht="14.45" customHeight="1" x14ac:dyDescent="0.25">
      <c r="A10" s="24"/>
      <c r="B10" s="15"/>
      <c r="C10" s="15"/>
      <c r="D10" s="15"/>
      <c r="E10" s="16"/>
      <c r="F10" s="28"/>
      <c r="G10" s="28"/>
      <c r="H10" s="28"/>
      <c r="I10" s="27"/>
      <c r="J10" s="28"/>
      <c r="K10" s="29"/>
      <c r="L10" s="27"/>
      <c r="M10" s="28"/>
      <c r="N10" s="28"/>
      <c r="O10" s="34"/>
      <c r="P10" s="35"/>
      <c r="Q10" s="27"/>
      <c r="R10" s="28"/>
      <c r="S10" s="29"/>
      <c r="T10" s="27"/>
      <c r="U10" s="28"/>
      <c r="V10" s="28"/>
      <c r="W10" s="28"/>
      <c r="X10" s="28"/>
      <c r="Y10" s="28"/>
      <c r="Z10" s="30"/>
      <c r="AA10" s="27"/>
      <c r="AB10" s="29"/>
      <c r="AC10" s="28"/>
      <c r="AD10" s="28"/>
      <c r="AE10" s="28"/>
      <c r="AF10" s="28"/>
      <c r="AG10" s="28"/>
      <c r="AH10" s="28"/>
      <c r="AI10" s="28"/>
      <c r="AJ10" s="29"/>
      <c r="AK10" s="31"/>
    </row>
    <row r="11" spans="1:37" s="6" customFormat="1" ht="14.45" customHeight="1" thickBot="1" x14ac:dyDescent="0.3">
      <c r="A11" s="24"/>
      <c r="B11" s="15"/>
      <c r="C11" s="15"/>
      <c r="D11" s="15"/>
      <c r="E11" s="16"/>
      <c r="F11" s="36"/>
      <c r="G11" s="36"/>
      <c r="H11" s="36"/>
      <c r="I11" s="37"/>
      <c r="J11" s="36"/>
      <c r="K11" s="38"/>
      <c r="L11" s="37"/>
      <c r="M11" s="36"/>
      <c r="N11" s="36"/>
      <c r="O11" s="34"/>
      <c r="P11" s="35"/>
      <c r="Q11" s="27"/>
      <c r="R11" s="28"/>
      <c r="S11" s="29"/>
      <c r="T11" s="27"/>
      <c r="U11" s="28"/>
      <c r="V11" s="28"/>
      <c r="W11" s="28"/>
      <c r="X11" s="28"/>
      <c r="Y11" s="28"/>
      <c r="Z11" s="30"/>
      <c r="AA11" s="27"/>
      <c r="AB11" s="29"/>
      <c r="AC11" s="28"/>
      <c r="AD11" s="28"/>
      <c r="AE11" s="28"/>
      <c r="AF11" s="28"/>
      <c r="AG11" s="28"/>
      <c r="AH11" s="28"/>
      <c r="AI11" s="28"/>
      <c r="AJ11" s="29"/>
      <c r="AK11" s="31"/>
    </row>
    <row r="12" spans="1:37" s="6" customFormat="1" ht="14.45" customHeight="1" thickBot="1" x14ac:dyDescent="0.3">
      <c r="A12" s="39"/>
      <c r="B12" s="40"/>
      <c r="C12" s="40"/>
      <c r="D12" s="40"/>
      <c r="E12" s="41"/>
      <c r="F12" s="42">
        <v>0.5</v>
      </c>
      <c r="G12" s="42"/>
      <c r="H12" s="42"/>
      <c r="I12" s="43">
        <v>0.3</v>
      </c>
      <c r="J12" s="42"/>
      <c r="K12" s="44"/>
      <c r="L12" s="43">
        <v>0.2</v>
      </c>
      <c r="M12" s="42"/>
      <c r="N12" s="42"/>
      <c r="O12" s="34"/>
      <c r="P12" s="35"/>
      <c r="Q12" s="45">
        <v>0.3</v>
      </c>
      <c r="R12" s="25"/>
      <c r="S12" s="26"/>
      <c r="T12" s="45">
        <v>0.3</v>
      </c>
      <c r="U12" s="25"/>
      <c r="V12" s="25"/>
      <c r="W12" s="25"/>
      <c r="X12" s="25"/>
      <c r="Y12" s="25"/>
      <c r="Z12" s="30"/>
      <c r="AA12" s="37"/>
      <c r="AB12" s="38"/>
      <c r="AC12" s="36"/>
      <c r="AD12" s="36"/>
      <c r="AE12" s="36"/>
      <c r="AF12" s="36"/>
      <c r="AG12" s="36"/>
      <c r="AH12" s="36"/>
      <c r="AI12" s="36"/>
      <c r="AJ12" s="38"/>
      <c r="AK12" s="31"/>
    </row>
    <row r="13" spans="1:37" s="6" customFormat="1" ht="14.45" customHeight="1" x14ac:dyDescent="0.25">
      <c r="A13" s="46" t="s">
        <v>13</v>
      </c>
      <c r="B13" s="47" t="s">
        <v>14</v>
      </c>
      <c r="C13" s="48" t="s">
        <v>15</v>
      </c>
      <c r="D13" s="48" t="s">
        <v>16</v>
      </c>
      <c r="E13" s="48" t="s">
        <v>17</v>
      </c>
      <c r="F13" s="21" t="s">
        <v>18</v>
      </c>
      <c r="G13" s="33" t="s">
        <v>19</v>
      </c>
      <c r="H13" s="33" t="s">
        <v>20</v>
      </c>
      <c r="I13" s="33" t="s">
        <v>18</v>
      </c>
      <c r="J13" s="33" t="s">
        <v>19</v>
      </c>
      <c r="K13" s="33" t="s">
        <v>20</v>
      </c>
      <c r="L13" s="33" t="s">
        <v>18</v>
      </c>
      <c r="M13" s="33" t="s">
        <v>19</v>
      </c>
      <c r="N13" s="33" t="s">
        <v>20</v>
      </c>
      <c r="O13" s="49" t="s">
        <v>21</v>
      </c>
      <c r="P13" s="27" t="s">
        <v>22</v>
      </c>
      <c r="Q13" s="35" t="s">
        <v>23</v>
      </c>
      <c r="R13" s="35" t="s">
        <v>24</v>
      </c>
      <c r="S13" s="28" t="s">
        <v>25</v>
      </c>
      <c r="T13" s="35" t="s">
        <v>26</v>
      </c>
      <c r="U13" s="35" t="s">
        <v>27</v>
      </c>
      <c r="V13" s="35" t="s">
        <v>28</v>
      </c>
      <c r="W13" s="35" t="s">
        <v>29</v>
      </c>
      <c r="X13" s="35" t="s">
        <v>24</v>
      </c>
      <c r="Y13" s="28" t="s">
        <v>30</v>
      </c>
      <c r="Z13" s="50" t="s">
        <v>31</v>
      </c>
      <c r="AA13" s="29" t="s">
        <v>32</v>
      </c>
      <c r="AB13" s="27" t="s">
        <v>33</v>
      </c>
      <c r="AC13" s="35" t="s">
        <v>34</v>
      </c>
      <c r="AD13" s="35" t="s">
        <v>35</v>
      </c>
      <c r="AE13" s="35" t="s">
        <v>36</v>
      </c>
      <c r="AF13" s="35" t="s">
        <v>37</v>
      </c>
      <c r="AG13" s="27" t="s">
        <v>38</v>
      </c>
      <c r="AH13" s="27" t="s">
        <v>39</v>
      </c>
      <c r="AI13" s="27" t="s">
        <v>40</v>
      </c>
      <c r="AJ13" s="27" t="s">
        <v>41</v>
      </c>
      <c r="AK13" s="51"/>
    </row>
    <row r="14" spans="1:37" s="6" customFormat="1" ht="14.45" customHeight="1" x14ac:dyDescent="0.25">
      <c r="A14" s="46"/>
      <c r="B14" s="47"/>
      <c r="C14" s="48"/>
      <c r="D14" s="48"/>
      <c r="E14" s="48"/>
      <c r="F14" s="29"/>
      <c r="G14" s="35"/>
      <c r="H14" s="35"/>
      <c r="I14" s="35"/>
      <c r="J14" s="35"/>
      <c r="K14" s="35"/>
      <c r="L14" s="35"/>
      <c r="M14" s="35"/>
      <c r="N14" s="35"/>
      <c r="O14" s="49"/>
      <c r="P14" s="27"/>
      <c r="Q14" s="35"/>
      <c r="R14" s="35"/>
      <c r="S14" s="28"/>
      <c r="T14" s="35"/>
      <c r="U14" s="35"/>
      <c r="V14" s="35"/>
      <c r="W14" s="35"/>
      <c r="X14" s="35"/>
      <c r="Y14" s="28"/>
      <c r="Z14" s="50"/>
      <c r="AA14" s="29"/>
      <c r="AB14" s="27"/>
      <c r="AC14" s="35"/>
      <c r="AD14" s="35"/>
      <c r="AE14" s="35"/>
      <c r="AF14" s="35"/>
      <c r="AG14" s="27"/>
      <c r="AH14" s="27"/>
      <c r="AI14" s="27"/>
      <c r="AJ14" s="27"/>
      <c r="AK14" s="51"/>
    </row>
    <row r="15" spans="1:37" s="6" customFormat="1" ht="14.45" customHeight="1" thickBot="1" x14ac:dyDescent="0.3">
      <c r="A15" s="52"/>
      <c r="B15" s="53"/>
      <c r="C15" s="54"/>
      <c r="D15" s="54"/>
      <c r="E15" s="54"/>
      <c r="F15" s="55"/>
      <c r="G15" s="56"/>
      <c r="H15" s="56"/>
      <c r="I15" s="56"/>
      <c r="J15" s="56"/>
      <c r="K15" s="56"/>
      <c r="L15" s="56"/>
      <c r="M15" s="56"/>
      <c r="N15" s="56"/>
      <c r="O15" s="57"/>
      <c r="P15" s="58"/>
      <c r="Q15" s="56"/>
      <c r="R15" s="56"/>
      <c r="S15" s="59"/>
      <c r="T15" s="56"/>
      <c r="U15" s="56"/>
      <c r="V15" s="56"/>
      <c r="W15" s="56"/>
      <c r="X15" s="56"/>
      <c r="Y15" s="59"/>
      <c r="Z15" s="60"/>
      <c r="AA15" s="55"/>
      <c r="AB15" s="58"/>
      <c r="AC15" s="56"/>
      <c r="AD15" s="56"/>
      <c r="AE15" s="56"/>
      <c r="AF15" s="56"/>
      <c r="AG15" s="58"/>
      <c r="AH15" s="58"/>
      <c r="AI15" s="58"/>
      <c r="AJ15" s="58"/>
      <c r="AK15" s="61"/>
    </row>
    <row r="16" spans="1:37" ht="14.45" customHeight="1" x14ac:dyDescent="0.2">
      <c r="A16" s="62">
        <v>1</v>
      </c>
      <c r="B16" s="63">
        <v>103</v>
      </c>
      <c r="C16" s="64">
        <v>5704513</v>
      </c>
      <c r="D16" s="63">
        <v>2</v>
      </c>
      <c r="E16" s="65">
        <f>IFERROR(VLOOKUP($C16,[1]CONSOLIDADO!$C$16:$K$465,9,0),"")</f>
        <v>6</v>
      </c>
      <c r="F16" s="66">
        <f>IFERROR(IF(AND(VLOOKUP($C16,[1]APELACIÓN!$C:$AM,7,0)="SI",VLOOKUP($C16,[1]APELACIÓN!$C:$AM,10,0)&lt;&gt;""),VLOOKUP($C16,[1]APELACIÓN!$C:$AM,20,0),VLOOKUP($C16,[1]CONSOLIDADO!$C$16:$BX$465,39,0)),0)</f>
        <v>42</v>
      </c>
      <c r="G16" s="67">
        <f>ROUND(IFERROR(IF($F16&gt;39,200,VLOOKUP($F16,[1]PARAMETROS!$A$12:$K$55,2,0)),0),2)</f>
        <v>200</v>
      </c>
      <c r="H16" s="67">
        <f>ROUND(G16*$F$12,2)</f>
        <v>100</v>
      </c>
      <c r="I16" s="66">
        <f>IFERROR(IF(AND(VLOOKUP($C16,[1]APELACIÓN!$C:$AM,7,0)="SI",VLOOKUP($C16,[1]APELACIÓN!$C:$AM,11,0)&lt;&gt;""),VLOOKUP($C16,[1]APELACIÓN!$C:$AM,23,0),VLOOKUP($C16,[1]CONSOLIDADO!$C$16:$BX$465,42,0)),0)</f>
        <v>0</v>
      </c>
      <c r="J16" s="67">
        <f>ROUND(IFERROR(IF($I16&gt;39,200,VLOOKUP($I16,[1]PARAMETROS!$A$12:$K$55,6,0)),0),2)</f>
        <v>0</v>
      </c>
      <c r="K16" s="67">
        <f>ROUND(J16*$I$12,2)</f>
        <v>0</v>
      </c>
      <c r="L16" s="66">
        <f>IFERROR(IF(AND(VLOOKUP($C16,[1]APELACIÓN!$C:$AM,7,0)="SI",VLOOKUP($C16,[1]APELACIÓN!$C:$AM,12,0)&lt;&gt;""),VLOOKUP($C16,[1]APELACIÓN!$C:$AM,26,0),VLOOKUP($C16,[1]CONSOLIDADO!$C$16:$BX$465,45,0)),0)</f>
        <v>0</v>
      </c>
      <c r="M16" s="68">
        <f>ROUND(IFERROR(IF($L16&gt;39,200,VLOOKUP($L16,[1]PARAMETROS!$A$12:$K$55,10,0)),0),2)</f>
        <v>0</v>
      </c>
      <c r="N16" s="68">
        <f>ROUND(M16*$L$12,2)</f>
        <v>0</v>
      </c>
      <c r="O16" s="68">
        <f>ROUND(IFERROR(IF(H16+K16+N16&gt;100,100,H16+K16+N16),0),2)</f>
        <v>100</v>
      </c>
      <c r="P16" s="69">
        <f>ROUND(O16*$F$6,2)</f>
        <v>40</v>
      </c>
      <c r="Q16" s="66">
        <f>IFERROR(IF(AND(VLOOKUP($C16,[1]APELACIÓN!$C:$AM,7,0)="SI",VLOOKUP($C16,[1]APELACIÓN!$C:$AM,13,0)&lt;&gt;""),VLOOKUP($C16,[1]APELACIÓN!$C:$AM,29,0),VLOOKUP($C16,[1]CONSOLIDADO!$C$16:$BX$465,50,0)),0)</f>
        <v>470</v>
      </c>
      <c r="R16" s="68">
        <f>ROUND(IFERROR(IF($Q16&gt;110,100,VLOOKUP($Q16,[1]PARAMETROS!$M$12:$O$122,2,0)),0),2)</f>
        <v>100</v>
      </c>
      <c r="S16" s="69">
        <f>ROUND(R16*$Q$12,2)</f>
        <v>30</v>
      </c>
      <c r="T16" s="70">
        <f>IFERROR(IF(AND(VLOOKUP($C16,[1]APELACIÓN!$C:$AM,7,0)="SI",VLOOKUP($C16,[1]APELACIÓN!$C:$AM,14,0)&lt;&gt;""),VLOOKUP($C16,[1]APELACIÓN!$C:$AM,32,0),VLOOKUP($C16,[1]CONSOLIDADO!$C$16:$BX$465,53,0)),0)</f>
        <v>70</v>
      </c>
      <c r="U16" s="70">
        <f>IFERROR(IF(AND(VLOOKUP($C16,[1]APELACIÓN!$C:$AM,7,0)="SI",VLOOKUP($C16,[1]APELACIÓN!$C:$AM,15,0)&lt;&gt;""),VLOOKUP($C16,[1]APELACIÓN!$C:$AM,33,0),VLOOKUP($C16,[1]CONSOLIDADO!$C$16:$BX$465,54,0)),0)</f>
        <v>70</v>
      </c>
      <c r="V16" s="70">
        <f>IFERROR(IF(AND(VLOOKUP($C16,[1]APELACIÓN!$C:$AM,7,0)="SI",VLOOKUP($C16,[1]APELACIÓN!$C:$AM,16,0)&lt;&gt;""),VLOOKUP($C16,[1]APELACIÓN!$C:$AM,34,0),VLOOKUP($C16,[1]CONSOLIDADO!$C$16:$BX$465,55,0)),0)</f>
        <v>70</v>
      </c>
      <c r="W16" s="70">
        <f>IFERROR(ROUND(AVERAGE(T16:V16),0),0)</f>
        <v>70</v>
      </c>
      <c r="X16" s="68">
        <f>ROUND(IFERROR(VLOOKUP($W16,[1]PARAMETROS!$Q$12:$S$82,2,0),0),2)</f>
        <v>100</v>
      </c>
      <c r="Y16" s="69">
        <f>ROUND(X16*$T$12,2)</f>
        <v>30</v>
      </c>
      <c r="Z16" s="71">
        <f>ROUND(P16+S16+Y16,2)</f>
        <v>100</v>
      </c>
      <c r="AA16" s="72" t="str">
        <f>IFERROR(IF(VLOOKUP($C16,[1]APELACIÓN!$C$16:$I$465,5,0)="","",VLOOKUP($C16,[1]APELACIÓN!$C$16:$I$465,5,0)),0)</f>
        <v/>
      </c>
      <c r="AB16" s="72" t="str">
        <f>IFERROR(IF(VLOOKUP($C16,[1]APELACIÓN!$C$16:$I$465,7,0)="","",VLOOKUP($C16,[1]APELACIÓN!$C$16:$I$465,7,0)),0)</f>
        <v/>
      </c>
      <c r="AC16" s="73" t="str">
        <f>IF($C16="","",[1]CONSOLIDADO!BP16)</f>
        <v>EMPATE</v>
      </c>
      <c r="AD16" s="74">
        <f>IF($C16="","",[1]CONSOLIDADO!BQ16)</f>
        <v>70</v>
      </c>
      <c r="AE16" s="74">
        <f>IF($C16="","",[1]CONSOLIDADO!BR16)</f>
        <v>41</v>
      </c>
      <c r="AF16" s="74">
        <f>IF($C16="","",[1]CONSOLIDADO!BS16)</f>
        <v>9</v>
      </c>
      <c r="AG16" s="74">
        <f>IF($C16="","",[1]CONSOLIDADO!BT16)</f>
        <v>26</v>
      </c>
      <c r="AH16" s="73" t="str">
        <f>IF($C16="","",[1]CONSOLIDADO!BU16)</f>
        <v/>
      </c>
      <c r="AI16" s="73">
        <f>IF($C16="","",[1]CONSOLIDADO!BV16)</f>
        <v>0</v>
      </c>
      <c r="AJ16" s="74">
        <f>IF($C16="","",[1]CONSOLIDADO!BW16)</f>
        <v>0</v>
      </c>
      <c r="AK16" s="75">
        <f>IF($C16="","",[1]CONSOLIDADO!BX16)</f>
        <v>1</v>
      </c>
    </row>
    <row r="17" spans="1:37" ht="14.45" customHeight="1" x14ac:dyDescent="0.2">
      <c r="A17" s="62">
        <v>2</v>
      </c>
      <c r="B17" s="63">
        <v>103</v>
      </c>
      <c r="C17" s="64">
        <v>6460299</v>
      </c>
      <c r="D17" s="63">
        <v>3</v>
      </c>
      <c r="E17" s="65">
        <f>IFERROR(VLOOKUP($C17,[1]CONSOLIDADO!$C$16:$K$465,9,0),"")</f>
        <v>6</v>
      </c>
      <c r="F17" s="66">
        <f>IFERROR(IF(AND(VLOOKUP($C17,[1]APELACIÓN!$C:$AM,7,0)="SI",VLOOKUP($C17,[1]APELACIÓN!$C:$AM,10,0)&lt;&gt;""),VLOOKUP($C17,[1]APELACIÓN!$C:$AM,20,0),VLOOKUP($C17,[1]CONSOLIDADO!$C$16:$BX$465,39,0)),0)</f>
        <v>40</v>
      </c>
      <c r="G17" s="67">
        <f>ROUND(IFERROR(IF($F17&gt;39,200,VLOOKUP($F17,[1]PARAMETROS!$A$12:$K$55,2,0)),0),2)</f>
        <v>200</v>
      </c>
      <c r="H17" s="67">
        <f t="shared" ref="H17:H80" si="0">ROUND(G17*$F$12,2)</f>
        <v>100</v>
      </c>
      <c r="I17" s="66">
        <f>IFERROR(IF(AND(VLOOKUP($C17,[1]APELACIÓN!$C:$AM,7,0)="SI",VLOOKUP($C17,[1]APELACIÓN!$C:$AM,11,0)&lt;&gt;""),VLOOKUP($C17,[1]APELACIÓN!$C:$AM,23,0),VLOOKUP($C17,[1]CONSOLIDADO!$C$16:$BX$465,42,0)),0)</f>
        <v>0</v>
      </c>
      <c r="J17" s="67">
        <f>ROUND(IFERROR(IF($I17&gt;39,200,VLOOKUP($I17,[1]PARAMETROS!$A$12:$K$55,6,0)),0),2)</f>
        <v>0</v>
      </c>
      <c r="K17" s="67">
        <f t="shared" ref="K17:K80" si="1">ROUND(J17*$I$12,2)</f>
        <v>0</v>
      </c>
      <c r="L17" s="66">
        <f>IFERROR(IF(AND(VLOOKUP($C17,[1]APELACIÓN!$C:$AM,7,0)="SI",VLOOKUP($C17,[1]APELACIÓN!$C:$AM,12,0)&lt;&gt;""),VLOOKUP($C17,[1]APELACIÓN!$C:$AM,26,0),VLOOKUP($C17,[1]CONSOLIDADO!$C$16:$BX$465,45,0)),0)</f>
        <v>0</v>
      </c>
      <c r="M17" s="68">
        <f>ROUND(IFERROR(IF($L17&gt;39,200,VLOOKUP($L17,[1]PARAMETROS!$A$12:$K$55,10,0)),0),2)</f>
        <v>0</v>
      </c>
      <c r="N17" s="68">
        <f t="shared" ref="N17:N80" si="2">ROUND(M17*$L$12,2)</f>
        <v>0</v>
      </c>
      <c r="O17" s="68">
        <f t="shared" ref="O17:O80" si="3">ROUND(IFERROR(IF(H17+K17+N17&gt;100,100,H17+K17+N17),0),2)</f>
        <v>100</v>
      </c>
      <c r="P17" s="69">
        <f t="shared" ref="P17:P80" si="4">ROUND(O17*$F$6,2)</f>
        <v>40</v>
      </c>
      <c r="Q17" s="66">
        <f>IFERROR(IF(AND(VLOOKUP($C17,[1]APELACIÓN!$C:$AM,7,0)="SI",VLOOKUP($C17,[1]APELACIÓN!$C:$AM,13,0)&lt;&gt;""),VLOOKUP($C17,[1]APELACIÓN!$C:$AM,29,0),VLOOKUP($C17,[1]CONSOLIDADO!$C$16:$BX$465,50,0)),0)</f>
        <v>214</v>
      </c>
      <c r="R17" s="68">
        <f>ROUND(IFERROR(IF($Q17&gt;110,100,VLOOKUP($Q17,[1]PARAMETROS!$M$12:$O$122,2,0)),0),2)</f>
        <v>100</v>
      </c>
      <c r="S17" s="69">
        <f t="shared" ref="S17:S80" si="5">ROUND(R17*$Q$12,2)</f>
        <v>30</v>
      </c>
      <c r="T17" s="70">
        <f>IFERROR(IF(AND(VLOOKUP($C17,[1]APELACIÓN!$C:$AM,7,0)="SI",VLOOKUP($C17,[1]APELACIÓN!$C:$AM,14,0)&lt;&gt;""),VLOOKUP($C17,[1]APELACIÓN!$C:$AM,32,0),VLOOKUP($C17,[1]CONSOLIDADO!$C$16:$BX$465,53,0)),0)</f>
        <v>70</v>
      </c>
      <c r="U17" s="70">
        <f>IFERROR(IF(AND(VLOOKUP($C17,[1]APELACIÓN!$C:$AM,7,0)="SI",VLOOKUP($C17,[1]APELACIÓN!$C:$AM,15,0)&lt;&gt;""),VLOOKUP($C17,[1]APELACIÓN!$C:$AM,33,0),VLOOKUP($C17,[1]CONSOLIDADO!$C$16:$BX$465,54,0)),0)</f>
        <v>70</v>
      </c>
      <c r="V17" s="70">
        <f>IFERROR(IF(AND(VLOOKUP($C17,[1]APELACIÓN!$C:$AM,7,0)="SI",VLOOKUP($C17,[1]APELACIÓN!$C:$AM,16,0)&lt;&gt;""),VLOOKUP($C17,[1]APELACIÓN!$C:$AM,34,0),VLOOKUP($C17,[1]CONSOLIDADO!$C$16:$BX$465,55,0)),0)</f>
        <v>70</v>
      </c>
      <c r="W17" s="70">
        <f t="shared" ref="W17:W80" si="6">IFERROR(ROUND(AVERAGE(T17:V17),0),0)</f>
        <v>70</v>
      </c>
      <c r="X17" s="68">
        <f>ROUND(IFERROR(VLOOKUP($W17,[1]PARAMETROS!$Q$12:$S$82,2,0),0),2)</f>
        <v>100</v>
      </c>
      <c r="Y17" s="69">
        <f t="shared" ref="Y17:Y80" si="7">ROUND(X17*$T$12,2)</f>
        <v>30</v>
      </c>
      <c r="Z17" s="71">
        <f t="shared" ref="Z17:Z80" si="8">ROUND(P17+S17+Y17,2)</f>
        <v>100</v>
      </c>
      <c r="AA17" s="72" t="str">
        <f>IFERROR(IF(VLOOKUP($C17,[1]APELACIÓN!$C$16:$I$465,5,0)="","",VLOOKUP($C17,[1]APELACIÓN!$C$16:$I$465,5,0)),0)</f>
        <v/>
      </c>
      <c r="AB17" s="72" t="str">
        <f>IFERROR(IF(VLOOKUP($C17,[1]APELACIÓN!$C$16:$I$465,7,0)="","",VLOOKUP($C17,[1]APELACIÓN!$C$16:$I$465,7,0)),0)</f>
        <v/>
      </c>
      <c r="AC17" s="73" t="str">
        <f>IF($C17="","",[1]CONSOLIDADO!BP17)</f>
        <v>EMPATE</v>
      </c>
      <c r="AD17" s="74">
        <f>IF($C17="","",[1]CONSOLIDADO!BQ17)</f>
        <v>70</v>
      </c>
      <c r="AE17" s="74">
        <f>IF($C17="","",[1]CONSOLIDADO!BR17)</f>
        <v>40</v>
      </c>
      <c r="AF17" s="74">
        <f>IF($C17="","",[1]CONSOLIDADO!BS17)</f>
        <v>5</v>
      </c>
      <c r="AG17" s="74">
        <f>IF($C17="","",[1]CONSOLIDADO!BT17)</f>
        <v>15</v>
      </c>
      <c r="AH17" s="73" t="str">
        <f>IF($C17="","",[1]CONSOLIDADO!BU17)</f>
        <v/>
      </c>
      <c r="AI17" s="73">
        <f>IF($C17="","",[1]CONSOLIDADO!BV17)</f>
        <v>0</v>
      </c>
      <c r="AJ17" s="74">
        <f>IF($C17="","",[1]CONSOLIDADO!BW17)</f>
        <v>0</v>
      </c>
      <c r="AK17" s="75">
        <f>IF($C17="","",[1]CONSOLIDADO!BX17)</f>
        <v>2</v>
      </c>
    </row>
    <row r="18" spans="1:37" ht="14.45" customHeight="1" x14ac:dyDescent="0.2">
      <c r="A18" s="62">
        <v>3</v>
      </c>
      <c r="B18" s="63">
        <v>103</v>
      </c>
      <c r="C18" s="64">
        <v>7140509</v>
      </c>
      <c r="D18" s="63">
        <v>5</v>
      </c>
      <c r="E18" s="65">
        <f>IFERROR(VLOOKUP($C18,[1]CONSOLIDADO!$C$16:$K$465,9,0),"")</f>
        <v>6</v>
      </c>
      <c r="F18" s="66">
        <f>IFERROR(IF(AND(VLOOKUP($C18,[1]APELACIÓN!$C:$AM,7,0)="SI",VLOOKUP($C18,[1]APELACIÓN!$C:$AM,10,0)&lt;&gt;""),VLOOKUP($C18,[1]APELACIÓN!$C:$AM,20,0),VLOOKUP($C18,[1]CONSOLIDADO!$C$16:$BX$465,39,0)),0)</f>
        <v>37</v>
      </c>
      <c r="G18" s="67">
        <f>ROUND(IFERROR(IF($F18&gt;39,200,VLOOKUP($F18,[1]PARAMETROS!$A$12:$K$55,2,0)),0),2)</f>
        <v>190</v>
      </c>
      <c r="H18" s="67">
        <f t="shared" si="0"/>
        <v>95</v>
      </c>
      <c r="I18" s="66">
        <f>IFERROR(IF(AND(VLOOKUP($C18,[1]APELACIÓN!$C:$AM,7,0)="SI",VLOOKUP($C18,[1]APELACIÓN!$C:$AM,11,0)&lt;&gt;""),VLOOKUP($C18,[1]APELACIÓN!$C:$AM,23,0),VLOOKUP($C18,[1]CONSOLIDADO!$C$16:$BX$465,42,0)),0)</f>
        <v>0</v>
      </c>
      <c r="J18" s="67">
        <f>ROUND(IFERROR(IF($I18&gt;39,200,VLOOKUP($I18,[1]PARAMETROS!$A$12:$K$55,6,0)),0),2)</f>
        <v>0</v>
      </c>
      <c r="K18" s="67">
        <f t="shared" si="1"/>
        <v>0</v>
      </c>
      <c r="L18" s="66">
        <f>IFERROR(IF(AND(VLOOKUP($C18,[1]APELACIÓN!$C:$AM,7,0)="SI",VLOOKUP($C18,[1]APELACIÓN!$C:$AM,12,0)&lt;&gt;""),VLOOKUP($C18,[1]APELACIÓN!$C:$AM,26,0),VLOOKUP($C18,[1]CONSOLIDADO!$C$16:$BX$465,45,0)),0)</f>
        <v>0</v>
      </c>
      <c r="M18" s="68">
        <f>ROUND(IFERROR(IF($L18&gt;39,200,VLOOKUP($L18,[1]PARAMETROS!$A$12:$K$55,10,0)),0),2)</f>
        <v>0</v>
      </c>
      <c r="N18" s="68">
        <f t="shared" si="2"/>
        <v>0</v>
      </c>
      <c r="O18" s="68">
        <f t="shared" si="3"/>
        <v>95</v>
      </c>
      <c r="P18" s="69">
        <f t="shared" si="4"/>
        <v>38</v>
      </c>
      <c r="Q18" s="66">
        <f>IFERROR(IF(AND(VLOOKUP($C18,[1]APELACIÓN!$C:$AM,7,0)="SI",VLOOKUP($C18,[1]APELACIÓN!$C:$AM,13,0)&lt;&gt;""),VLOOKUP($C18,[1]APELACIÓN!$C:$AM,29,0),VLOOKUP($C18,[1]CONSOLIDADO!$C$16:$BX$465,50,0)),0)</f>
        <v>1045</v>
      </c>
      <c r="R18" s="68">
        <f>ROUND(IFERROR(IF($Q18&gt;110,100,VLOOKUP($Q18,[1]PARAMETROS!$M$12:$O$122,2,0)),0),2)</f>
        <v>100</v>
      </c>
      <c r="S18" s="69">
        <f t="shared" si="5"/>
        <v>30</v>
      </c>
      <c r="T18" s="70">
        <f>IFERROR(IF(AND(VLOOKUP($C18,[1]APELACIÓN!$C:$AM,7,0)="SI",VLOOKUP($C18,[1]APELACIÓN!$C:$AM,14,0)&lt;&gt;""),VLOOKUP($C18,[1]APELACIÓN!$C:$AM,32,0),VLOOKUP($C18,[1]CONSOLIDADO!$C$16:$BX$465,53,0)),0)</f>
        <v>70</v>
      </c>
      <c r="U18" s="70">
        <f>IFERROR(IF(AND(VLOOKUP($C18,[1]APELACIÓN!$C:$AM,7,0)="SI",VLOOKUP($C18,[1]APELACIÓN!$C:$AM,15,0)&lt;&gt;""),VLOOKUP($C18,[1]APELACIÓN!$C:$AM,33,0),VLOOKUP($C18,[1]CONSOLIDADO!$C$16:$BX$465,54,0)),0)</f>
        <v>70</v>
      </c>
      <c r="V18" s="70">
        <f>IFERROR(IF(AND(VLOOKUP($C18,[1]APELACIÓN!$C:$AM,7,0)="SI",VLOOKUP($C18,[1]APELACIÓN!$C:$AM,16,0)&lt;&gt;""),VLOOKUP($C18,[1]APELACIÓN!$C:$AM,34,0),VLOOKUP($C18,[1]CONSOLIDADO!$C$16:$BX$465,55,0)),0)</f>
        <v>70</v>
      </c>
      <c r="W18" s="70">
        <f t="shared" si="6"/>
        <v>70</v>
      </c>
      <c r="X18" s="68">
        <f>ROUND(IFERROR(VLOOKUP($W18,[1]PARAMETROS!$Q$12:$S$82,2,0),0),2)</f>
        <v>100</v>
      </c>
      <c r="Y18" s="69">
        <f t="shared" si="7"/>
        <v>30</v>
      </c>
      <c r="Z18" s="71">
        <f t="shared" si="8"/>
        <v>98</v>
      </c>
      <c r="AA18" s="72" t="str">
        <f>IFERROR(IF(VLOOKUP($C18,[1]APELACIÓN!$C$16:$I$465,5,0)="","",VLOOKUP($C18,[1]APELACIÓN!$C$16:$I$465,5,0)),0)</f>
        <v/>
      </c>
      <c r="AB18" s="72" t="str">
        <f>IFERROR(IF(VLOOKUP($C18,[1]APELACIÓN!$C$16:$I$465,7,0)="","",VLOOKUP($C18,[1]APELACIÓN!$C$16:$I$465,7,0)),0)</f>
        <v/>
      </c>
      <c r="AC18" s="73" t="str">
        <f>IF($C18="","",[1]CONSOLIDADO!BP18)</f>
        <v/>
      </c>
      <c r="AD18" s="74">
        <f>IF($C18="","",[1]CONSOLIDADO!BQ18)</f>
        <v>0</v>
      </c>
      <c r="AE18" s="74">
        <f>IF($C18="","",[1]CONSOLIDADO!BR18)</f>
        <v>0</v>
      </c>
      <c r="AF18" s="74">
        <f>IF($C18="","",[1]CONSOLIDADO!BS18)</f>
        <v>0</v>
      </c>
      <c r="AG18" s="74">
        <f>IF($C18="","",[1]CONSOLIDADO!BT18)</f>
        <v>0</v>
      </c>
      <c r="AH18" s="73" t="str">
        <f>IF($C18="","",[1]CONSOLIDADO!BU18)</f>
        <v/>
      </c>
      <c r="AI18" s="73">
        <f>IF($C18="","",[1]CONSOLIDADO!BV18)</f>
        <v>0</v>
      </c>
      <c r="AJ18" s="74">
        <f>IF($C18="","",[1]CONSOLIDADO!BW18)</f>
        <v>0</v>
      </c>
      <c r="AK18" s="75">
        <f>IF($C18="","",[1]CONSOLIDADO!BX18)</f>
        <v>3</v>
      </c>
    </row>
    <row r="19" spans="1:37" ht="14.45" customHeight="1" x14ac:dyDescent="0.2">
      <c r="A19" s="62">
        <v>4</v>
      </c>
      <c r="B19" s="63">
        <v>103</v>
      </c>
      <c r="C19" s="64">
        <v>6641752</v>
      </c>
      <c r="D19" s="63">
        <v>2</v>
      </c>
      <c r="E19" s="65">
        <f>IFERROR(VLOOKUP($C19,[1]CONSOLIDADO!$C$16:$K$465,9,0),"")</f>
        <v>6</v>
      </c>
      <c r="F19" s="66">
        <f>IFERROR(IF(AND(VLOOKUP($C19,[1]APELACIÓN!$C:$AM,7,0)="SI",VLOOKUP($C19,[1]APELACIÓN!$C:$AM,10,0)&lt;&gt;""),VLOOKUP($C19,[1]APELACIÓN!$C:$AM,20,0),VLOOKUP($C19,[1]CONSOLIDADO!$C$16:$BX$465,39,0)),0)</f>
        <v>36</v>
      </c>
      <c r="G19" s="67">
        <f>ROUND(IFERROR(IF($F19&gt;39,200,VLOOKUP($F19,[1]PARAMETROS!$A$12:$K$55,2,0)),0),2)</f>
        <v>185</v>
      </c>
      <c r="H19" s="67">
        <f t="shared" si="0"/>
        <v>92.5</v>
      </c>
      <c r="I19" s="66">
        <f>IFERROR(IF(AND(VLOOKUP($C19,[1]APELACIÓN!$C:$AM,7,0)="SI",VLOOKUP($C19,[1]APELACIÓN!$C:$AM,11,0)&lt;&gt;""),VLOOKUP($C19,[1]APELACIÓN!$C:$AM,23,0),VLOOKUP($C19,[1]CONSOLIDADO!$C$16:$BX$465,42,0)),0)</f>
        <v>0</v>
      </c>
      <c r="J19" s="67">
        <f>ROUND(IFERROR(IF($I19&gt;39,200,VLOOKUP($I19,[1]PARAMETROS!$A$12:$K$55,6,0)),0),2)</f>
        <v>0</v>
      </c>
      <c r="K19" s="67">
        <f t="shared" si="1"/>
        <v>0</v>
      </c>
      <c r="L19" s="66">
        <f>IFERROR(IF(AND(VLOOKUP($C19,[1]APELACIÓN!$C:$AM,7,0)="SI",VLOOKUP($C19,[1]APELACIÓN!$C:$AM,12,0)&lt;&gt;""),VLOOKUP($C19,[1]APELACIÓN!$C:$AM,26,0),VLOOKUP($C19,[1]CONSOLIDADO!$C$16:$BX$465,45,0)),0)</f>
        <v>0</v>
      </c>
      <c r="M19" s="68">
        <f>ROUND(IFERROR(IF($L19&gt;39,200,VLOOKUP($L19,[1]PARAMETROS!$A$12:$K$55,10,0)),0),2)</f>
        <v>0</v>
      </c>
      <c r="N19" s="68">
        <f t="shared" si="2"/>
        <v>0</v>
      </c>
      <c r="O19" s="68">
        <f t="shared" si="3"/>
        <v>92.5</v>
      </c>
      <c r="P19" s="69">
        <f t="shared" si="4"/>
        <v>37</v>
      </c>
      <c r="Q19" s="66">
        <f>IFERROR(IF(AND(VLOOKUP($C19,[1]APELACIÓN!$C:$AM,7,0)="SI",VLOOKUP($C19,[1]APELACIÓN!$C:$AM,13,0)&lt;&gt;""),VLOOKUP($C19,[1]APELACIÓN!$C:$AM,29,0),VLOOKUP($C19,[1]CONSOLIDADO!$C$16:$BX$465,50,0)),0)</f>
        <v>620</v>
      </c>
      <c r="R19" s="68">
        <f>ROUND(IFERROR(IF($Q19&gt;110,100,VLOOKUP($Q19,[1]PARAMETROS!$M$12:$O$122,2,0)),0),2)</f>
        <v>100</v>
      </c>
      <c r="S19" s="69">
        <f t="shared" si="5"/>
        <v>30</v>
      </c>
      <c r="T19" s="70">
        <f>IFERROR(IF(AND(VLOOKUP($C19,[1]APELACIÓN!$C:$AM,7,0)="SI",VLOOKUP($C19,[1]APELACIÓN!$C:$AM,14,0)&lt;&gt;""),VLOOKUP($C19,[1]APELACIÓN!$C:$AM,32,0),VLOOKUP($C19,[1]CONSOLIDADO!$C$16:$BX$465,53,0)),0)</f>
        <v>70</v>
      </c>
      <c r="U19" s="70">
        <f>IFERROR(IF(AND(VLOOKUP($C19,[1]APELACIÓN!$C:$AM,7,0)="SI",VLOOKUP($C19,[1]APELACIÓN!$C:$AM,15,0)&lt;&gt;""),VLOOKUP($C19,[1]APELACIÓN!$C:$AM,33,0),VLOOKUP($C19,[1]CONSOLIDADO!$C$16:$BX$465,54,0)),0)</f>
        <v>70</v>
      </c>
      <c r="V19" s="70">
        <f>IFERROR(IF(AND(VLOOKUP($C19,[1]APELACIÓN!$C:$AM,7,0)="SI",VLOOKUP($C19,[1]APELACIÓN!$C:$AM,16,0)&lt;&gt;""),VLOOKUP($C19,[1]APELACIÓN!$C:$AM,34,0),VLOOKUP($C19,[1]CONSOLIDADO!$C$16:$BX$465,55,0)),0)</f>
        <v>70</v>
      </c>
      <c r="W19" s="70">
        <f t="shared" si="6"/>
        <v>70</v>
      </c>
      <c r="X19" s="68">
        <f>ROUND(IFERROR(VLOOKUP($W19,[1]PARAMETROS!$Q$12:$S$82,2,0),0),2)</f>
        <v>100</v>
      </c>
      <c r="Y19" s="69">
        <f t="shared" si="7"/>
        <v>30</v>
      </c>
      <c r="Z19" s="71">
        <f t="shared" si="8"/>
        <v>97</v>
      </c>
      <c r="AA19" s="72" t="str">
        <f>IFERROR(IF(VLOOKUP($C19,[1]APELACIÓN!$C$16:$I$465,5,0)="","",VLOOKUP($C19,[1]APELACIÓN!$C$16:$I$465,5,0)),0)</f>
        <v/>
      </c>
      <c r="AB19" s="72" t="str">
        <f>IFERROR(IF(VLOOKUP($C19,[1]APELACIÓN!$C$16:$I$465,7,0)="","",VLOOKUP($C19,[1]APELACIÓN!$C$16:$I$465,7,0)),0)</f>
        <v/>
      </c>
      <c r="AC19" s="73" t="str">
        <f>IF($C19="","",[1]CONSOLIDADO!BP19)</f>
        <v>EMPATE</v>
      </c>
      <c r="AD19" s="74">
        <f>IF($C19="","",[1]CONSOLIDADO!BQ19)</f>
        <v>70</v>
      </c>
      <c r="AE19" s="74">
        <f>IF($C19="","",[1]CONSOLIDADO!BR19)</f>
        <v>36</v>
      </c>
      <c r="AF19" s="74">
        <f>IF($C19="","",[1]CONSOLIDADO!BS19)</f>
        <v>2</v>
      </c>
      <c r="AG19" s="74">
        <f>IF($C19="","",[1]CONSOLIDADO!BT19)</f>
        <v>0</v>
      </c>
      <c r="AH19" s="73" t="str">
        <f>IF($C19="","",[1]CONSOLIDADO!BU19)</f>
        <v/>
      </c>
      <c r="AI19" s="73">
        <f>IF($C19="","",[1]CONSOLIDADO!BV19)</f>
        <v>0</v>
      </c>
      <c r="AJ19" s="74">
        <f>IF($C19="","",[1]CONSOLIDADO!BW19)</f>
        <v>0</v>
      </c>
      <c r="AK19" s="75">
        <f>IF($C19="","",[1]CONSOLIDADO!BX19)</f>
        <v>4</v>
      </c>
    </row>
    <row r="20" spans="1:37" ht="14.45" customHeight="1" x14ac:dyDescent="0.2">
      <c r="A20" s="62">
        <v>5</v>
      </c>
      <c r="B20" s="63">
        <v>103</v>
      </c>
      <c r="C20" s="64">
        <v>7760991</v>
      </c>
      <c r="D20" s="63">
        <v>1</v>
      </c>
      <c r="E20" s="65">
        <f>IFERROR(VLOOKUP($C20,[1]CONSOLIDADO!$C$16:$K$465,9,0),"")</f>
        <v>6</v>
      </c>
      <c r="F20" s="66">
        <f>IFERROR(IF(AND(VLOOKUP($C20,[1]APELACIÓN!$C:$AM,7,0)="SI",VLOOKUP($C20,[1]APELACIÓN!$C:$AM,10,0)&lt;&gt;""),VLOOKUP($C20,[1]APELACIÓN!$C:$AM,20,0),VLOOKUP($C20,[1]CONSOLIDADO!$C$16:$BX$465,39,0)),0)</f>
        <v>36</v>
      </c>
      <c r="G20" s="67">
        <f>ROUND(IFERROR(IF($F20&gt;39,200,VLOOKUP($F20,[1]PARAMETROS!$A$12:$K$55,2,0)),0),2)</f>
        <v>185</v>
      </c>
      <c r="H20" s="67">
        <f t="shared" si="0"/>
        <v>92.5</v>
      </c>
      <c r="I20" s="66">
        <f>IFERROR(IF(AND(VLOOKUP($C20,[1]APELACIÓN!$C:$AM,7,0)="SI",VLOOKUP($C20,[1]APELACIÓN!$C:$AM,11,0)&lt;&gt;""),VLOOKUP($C20,[1]APELACIÓN!$C:$AM,23,0),VLOOKUP($C20,[1]CONSOLIDADO!$C$16:$BX$465,42,0)),0)</f>
        <v>0</v>
      </c>
      <c r="J20" s="67">
        <f>ROUND(IFERROR(IF($I20&gt;39,200,VLOOKUP($I20,[1]PARAMETROS!$A$12:$K$55,6,0)),0),2)</f>
        <v>0</v>
      </c>
      <c r="K20" s="67">
        <f t="shared" si="1"/>
        <v>0</v>
      </c>
      <c r="L20" s="66">
        <f>IFERROR(IF(AND(VLOOKUP($C20,[1]APELACIÓN!$C:$AM,7,0)="SI",VLOOKUP($C20,[1]APELACIÓN!$C:$AM,12,0)&lt;&gt;""),VLOOKUP($C20,[1]APELACIÓN!$C:$AM,26,0),VLOOKUP($C20,[1]CONSOLIDADO!$C$16:$BX$465,45,0)),0)</f>
        <v>0</v>
      </c>
      <c r="M20" s="68">
        <f>ROUND(IFERROR(IF($L20&gt;39,200,VLOOKUP($L20,[1]PARAMETROS!$A$12:$K$55,10,0)),0),2)</f>
        <v>0</v>
      </c>
      <c r="N20" s="68">
        <f t="shared" si="2"/>
        <v>0</v>
      </c>
      <c r="O20" s="68">
        <f t="shared" si="3"/>
        <v>92.5</v>
      </c>
      <c r="P20" s="69">
        <f t="shared" si="4"/>
        <v>37</v>
      </c>
      <c r="Q20" s="66">
        <f>IFERROR(IF(AND(VLOOKUP($C20,[1]APELACIÓN!$C:$AM,7,0)="SI",VLOOKUP($C20,[1]APELACIÓN!$C:$AM,13,0)&lt;&gt;""),VLOOKUP($C20,[1]APELACIÓN!$C:$AM,29,0),VLOOKUP($C20,[1]CONSOLIDADO!$C$16:$BX$465,50,0)),0)</f>
        <v>543</v>
      </c>
      <c r="R20" s="68">
        <f>ROUND(IFERROR(IF($Q20&gt;110,100,VLOOKUP($Q20,[1]PARAMETROS!$M$12:$O$122,2,0)),0),2)</f>
        <v>100</v>
      </c>
      <c r="S20" s="69">
        <f t="shared" si="5"/>
        <v>30</v>
      </c>
      <c r="T20" s="70">
        <f>IFERROR(IF(AND(VLOOKUP($C20,[1]APELACIÓN!$C:$AM,7,0)="SI",VLOOKUP($C20,[1]APELACIÓN!$C:$AM,14,0)&lt;&gt;""),VLOOKUP($C20,[1]APELACIÓN!$C:$AM,32,0),VLOOKUP($C20,[1]CONSOLIDADO!$C$16:$BX$465,53,0)),0)</f>
        <v>70</v>
      </c>
      <c r="U20" s="70">
        <f>IFERROR(IF(AND(VLOOKUP($C20,[1]APELACIÓN!$C:$AM,7,0)="SI",VLOOKUP($C20,[1]APELACIÓN!$C:$AM,15,0)&lt;&gt;""),VLOOKUP($C20,[1]APELACIÓN!$C:$AM,33,0),VLOOKUP($C20,[1]CONSOLIDADO!$C$16:$BX$465,54,0)),0)</f>
        <v>70</v>
      </c>
      <c r="V20" s="70">
        <f>IFERROR(IF(AND(VLOOKUP($C20,[1]APELACIÓN!$C:$AM,7,0)="SI",VLOOKUP($C20,[1]APELACIÓN!$C:$AM,16,0)&lt;&gt;""),VLOOKUP($C20,[1]APELACIÓN!$C:$AM,34,0),VLOOKUP($C20,[1]CONSOLIDADO!$C$16:$BX$465,55,0)),0)</f>
        <v>70</v>
      </c>
      <c r="W20" s="70">
        <f t="shared" si="6"/>
        <v>70</v>
      </c>
      <c r="X20" s="68">
        <f>ROUND(IFERROR(VLOOKUP($W20,[1]PARAMETROS!$Q$12:$S$82,2,0),0),2)</f>
        <v>100</v>
      </c>
      <c r="Y20" s="69">
        <f t="shared" si="7"/>
        <v>30</v>
      </c>
      <c r="Z20" s="71">
        <f t="shared" si="8"/>
        <v>97</v>
      </c>
      <c r="AA20" s="72" t="str">
        <f>IFERROR(IF(VLOOKUP($C20,[1]APELACIÓN!$C$16:$I$465,5,0)="","",VLOOKUP($C20,[1]APELACIÓN!$C$16:$I$465,5,0)),0)</f>
        <v/>
      </c>
      <c r="AB20" s="72" t="str">
        <f>IFERROR(IF(VLOOKUP($C20,[1]APELACIÓN!$C$16:$I$465,7,0)="","",VLOOKUP($C20,[1]APELACIÓN!$C$16:$I$465,7,0)),0)</f>
        <v/>
      </c>
      <c r="AC20" s="73" t="str">
        <f>IF($C20="","",[1]CONSOLIDADO!BP20)</f>
        <v>EMPATE</v>
      </c>
      <c r="AD20" s="74">
        <f>IF($C20="","",[1]CONSOLIDADO!BQ20)</f>
        <v>70</v>
      </c>
      <c r="AE20" s="74">
        <f>IF($C20="","",[1]CONSOLIDADO!BR20)</f>
        <v>35</v>
      </c>
      <c r="AF20" s="74">
        <f>IF($C20="","",[1]CONSOLIDADO!BS20)</f>
        <v>11</v>
      </c>
      <c r="AG20" s="74">
        <f>IF($C20="","",[1]CONSOLIDADO!BT20)</f>
        <v>0</v>
      </c>
      <c r="AH20" s="73" t="str">
        <f>IF($C20="","",[1]CONSOLIDADO!BU20)</f>
        <v/>
      </c>
      <c r="AI20" s="73">
        <f>IF($C20="","",[1]CONSOLIDADO!BV20)</f>
        <v>0</v>
      </c>
      <c r="AJ20" s="74">
        <f>IF($C20="","",[1]CONSOLIDADO!BW20)</f>
        <v>0</v>
      </c>
      <c r="AK20" s="75">
        <f>IF($C20="","",[1]CONSOLIDADO!BX20)</f>
        <v>5</v>
      </c>
    </row>
    <row r="21" spans="1:37" ht="14.45" customHeight="1" x14ac:dyDescent="0.2">
      <c r="A21" s="62">
        <v>6</v>
      </c>
      <c r="B21" s="63">
        <v>103</v>
      </c>
      <c r="C21" s="64">
        <v>6586354</v>
      </c>
      <c r="D21" s="63">
        <v>5</v>
      </c>
      <c r="E21" s="65">
        <f>IFERROR(VLOOKUP($C21,[1]CONSOLIDADO!$C$16:$K$465,9,0),"")</f>
        <v>7</v>
      </c>
      <c r="F21" s="66">
        <f>IFERROR(IF(AND(VLOOKUP($C21,[1]APELACIÓN!$C:$AM,7,0)="SI",VLOOKUP($C21,[1]APELACIÓN!$C:$AM,10,0)&lt;&gt;""),VLOOKUP($C21,[1]APELACIÓN!$C:$AM,20,0),VLOOKUP($C21,[1]CONSOLIDADO!$C$16:$BX$465,39,0)),0)</f>
        <v>34</v>
      </c>
      <c r="G21" s="67">
        <f>ROUND(IFERROR(IF($F21&gt;39,200,VLOOKUP($F21,[1]PARAMETROS!$A$12:$K$55,2,0)),0),2)</f>
        <v>175</v>
      </c>
      <c r="H21" s="67">
        <f t="shared" si="0"/>
        <v>87.5</v>
      </c>
      <c r="I21" s="66">
        <f>IFERROR(IF(AND(VLOOKUP($C21,[1]APELACIÓN!$C:$AM,7,0)="SI",VLOOKUP($C21,[1]APELACIÓN!$C:$AM,11,0)&lt;&gt;""),VLOOKUP($C21,[1]APELACIÓN!$C:$AM,23,0),VLOOKUP($C21,[1]CONSOLIDADO!$C$16:$BX$465,42,0)),0)</f>
        <v>0</v>
      </c>
      <c r="J21" s="67">
        <f>ROUND(IFERROR(IF($I21&gt;39,200,VLOOKUP($I21,[1]PARAMETROS!$A$12:$K$55,6,0)),0),2)</f>
        <v>0</v>
      </c>
      <c r="K21" s="67">
        <f t="shared" si="1"/>
        <v>0</v>
      </c>
      <c r="L21" s="66">
        <f>IFERROR(IF(AND(VLOOKUP($C21,[1]APELACIÓN!$C:$AM,7,0)="SI",VLOOKUP($C21,[1]APELACIÓN!$C:$AM,12,0)&lt;&gt;""),VLOOKUP($C21,[1]APELACIÓN!$C:$AM,26,0),VLOOKUP($C21,[1]CONSOLIDADO!$C$16:$BX$465,45,0)),0)</f>
        <v>0</v>
      </c>
      <c r="M21" s="68">
        <f>ROUND(IFERROR(IF($L21&gt;39,200,VLOOKUP($L21,[1]PARAMETROS!$A$12:$K$55,10,0)),0),2)</f>
        <v>0</v>
      </c>
      <c r="N21" s="68">
        <f t="shared" si="2"/>
        <v>0</v>
      </c>
      <c r="O21" s="68">
        <f t="shared" si="3"/>
        <v>87.5</v>
      </c>
      <c r="P21" s="69">
        <f t="shared" si="4"/>
        <v>35</v>
      </c>
      <c r="Q21" s="66">
        <f>IFERROR(IF(AND(VLOOKUP($C21,[1]APELACIÓN!$C:$AM,7,0)="SI",VLOOKUP($C21,[1]APELACIÓN!$C:$AM,13,0)&lt;&gt;""),VLOOKUP($C21,[1]APELACIÓN!$C:$AM,29,0),VLOOKUP($C21,[1]CONSOLIDADO!$C$16:$BX$465,50,0)),0)</f>
        <v>180</v>
      </c>
      <c r="R21" s="68">
        <f>ROUND(IFERROR(IF($Q21&gt;110,100,VLOOKUP($Q21,[1]PARAMETROS!$M$12:$O$122,2,0)),0),2)</f>
        <v>100</v>
      </c>
      <c r="S21" s="69">
        <f t="shared" si="5"/>
        <v>30</v>
      </c>
      <c r="T21" s="70">
        <f>IFERROR(IF(AND(VLOOKUP($C21,[1]APELACIÓN!$C:$AM,7,0)="SI",VLOOKUP($C21,[1]APELACIÓN!$C:$AM,14,0)&lt;&gt;""),VLOOKUP($C21,[1]APELACIÓN!$C:$AM,32,0),VLOOKUP($C21,[1]CONSOLIDADO!$C$16:$BX$465,53,0)),0)</f>
        <v>70</v>
      </c>
      <c r="U21" s="70">
        <f>IFERROR(IF(AND(VLOOKUP($C21,[1]APELACIÓN!$C:$AM,7,0)="SI",VLOOKUP($C21,[1]APELACIÓN!$C:$AM,15,0)&lt;&gt;""),VLOOKUP($C21,[1]APELACIÓN!$C:$AM,33,0),VLOOKUP($C21,[1]CONSOLIDADO!$C$16:$BX$465,54,0)),0)</f>
        <v>70</v>
      </c>
      <c r="V21" s="70">
        <f>IFERROR(IF(AND(VLOOKUP($C21,[1]APELACIÓN!$C:$AM,7,0)="SI",VLOOKUP($C21,[1]APELACIÓN!$C:$AM,16,0)&lt;&gt;""),VLOOKUP($C21,[1]APELACIÓN!$C:$AM,34,0),VLOOKUP($C21,[1]CONSOLIDADO!$C$16:$BX$465,55,0)),0)</f>
        <v>70</v>
      </c>
      <c r="W21" s="70">
        <f t="shared" si="6"/>
        <v>70</v>
      </c>
      <c r="X21" s="68">
        <f>ROUND(IFERROR(VLOOKUP($W21,[1]PARAMETROS!$Q$12:$S$82,2,0),0),2)</f>
        <v>100</v>
      </c>
      <c r="Y21" s="69">
        <f t="shared" si="7"/>
        <v>30</v>
      </c>
      <c r="Z21" s="71">
        <f t="shared" si="8"/>
        <v>95</v>
      </c>
      <c r="AA21" s="72" t="str">
        <f>IFERROR(IF(VLOOKUP($C21,[1]APELACIÓN!$C$16:$I$465,5,0)="","",VLOOKUP($C21,[1]APELACIÓN!$C$16:$I$465,5,0)),0)</f>
        <v/>
      </c>
      <c r="AB21" s="72" t="str">
        <f>IFERROR(IF(VLOOKUP($C21,[1]APELACIÓN!$C$16:$I$465,7,0)="","",VLOOKUP($C21,[1]APELACIÓN!$C$16:$I$465,7,0)),0)</f>
        <v/>
      </c>
      <c r="AC21" s="73" t="str">
        <f>IF($C21="","",[1]CONSOLIDADO!BP21)</f>
        <v>EMPATE</v>
      </c>
      <c r="AD21" s="74">
        <f>IF($C21="","",[1]CONSOLIDADO!BQ21)</f>
        <v>70</v>
      </c>
      <c r="AE21" s="74">
        <f>IF($C21="","",[1]CONSOLIDADO!BR21)</f>
        <v>33</v>
      </c>
      <c r="AF21" s="74">
        <f>IF($C21="","",[1]CONSOLIDADO!BS21)</f>
        <v>7</v>
      </c>
      <c r="AG21" s="74">
        <f>IF($C21="","",[1]CONSOLIDADO!BT21)</f>
        <v>23</v>
      </c>
      <c r="AH21" s="73" t="str">
        <f>IF($C21="","",[1]CONSOLIDADO!BU21)</f>
        <v/>
      </c>
      <c r="AI21" s="73">
        <f>IF($C21="","",[1]CONSOLIDADO!BV21)</f>
        <v>0</v>
      </c>
      <c r="AJ21" s="74">
        <f>IF($C21="","",[1]CONSOLIDADO!BW21)</f>
        <v>0</v>
      </c>
      <c r="AK21" s="75">
        <f>IF($C21="","",[1]CONSOLIDADO!BX21)</f>
        <v>6</v>
      </c>
    </row>
    <row r="22" spans="1:37" ht="14.45" customHeight="1" x14ac:dyDescent="0.2">
      <c r="A22" s="62">
        <v>7</v>
      </c>
      <c r="B22" s="63">
        <v>103</v>
      </c>
      <c r="C22" s="64">
        <v>7752981</v>
      </c>
      <c r="D22" s="63">
        <v>0</v>
      </c>
      <c r="E22" s="65">
        <f>IFERROR(VLOOKUP($C22,[1]CONSOLIDADO!$C$16:$K$465,9,0),"")</f>
        <v>7</v>
      </c>
      <c r="F22" s="66">
        <f>IFERROR(IF(AND(VLOOKUP($C22,[1]APELACIÓN!$C:$AM,7,0)="SI",VLOOKUP($C22,[1]APELACIÓN!$C:$AM,10,0)&lt;&gt;""),VLOOKUP($C22,[1]APELACIÓN!$C:$AM,20,0),VLOOKUP($C22,[1]CONSOLIDADO!$C$16:$BX$465,39,0)),0)</f>
        <v>34</v>
      </c>
      <c r="G22" s="67">
        <f>ROUND(IFERROR(IF($F22&gt;39,200,VLOOKUP($F22,[1]PARAMETROS!$A$12:$K$55,2,0)),0),2)</f>
        <v>175</v>
      </c>
      <c r="H22" s="67">
        <f t="shared" si="0"/>
        <v>87.5</v>
      </c>
      <c r="I22" s="66">
        <f>IFERROR(IF(AND(VLOOKUP($C22,[1]APELACIÓN!$C:$AM,7,0)="SI",VLOOKUP($C22,[1]APELACIÓN!$C:$AM,11,0)&lt;&gt;""),VLOOKUP($C22,[1]APELACIÓN!$C:$AM,23,0),VLOOKUP($C22,[1]CONSOLIDADO!$C$16:$BX$465,42,0)),0)</f>
        <v>0</v>
      </c>
      <c r="J22" s="67">
        <f>ROUND(IFERROR(IF($I22&gt;39,200,VLOOKUP($I22,[1]PARAMETROS!$A$12:$K$55,6,0)),0),2)</f>
        <v>0</v>
      </c>
      <c r="K22" s="67">
        <f t="shared" si="1"/>
        <v>0</v>
      </c>
      <c r="L22" s="66">
        <f>IFERROR(IF(AND(VLOOKUP($C22,[1]APELACIÓN!$C:$AM,7,0)="SI",VLOOKUP($C22,[1]APELACIÓN!$C:$AM,12,0)&lt;&gt;""),VLOOKUP($C22,[1]APELACIÓN!$C:$AM,26,0),VLOOKUP($C22,[1]CONSOLIDADO!$C$16:$BX$465,45,0)),0)</f>
        <v>0</v>
      </c>
      <c r="M22" s="68">
        <f>ROUND(IFERROR(IF($L22&gt;39,200,VLOOKUP($L22,[1]PARAMETROS!$A$12:$K$55,10,0)),0),2)</f>
        <v>0</v>
      </c>
      <c r="N22" s="68">
        <f t="shared" si="2"/>
        <v>0</v>
      </c>
      <c r="O22" s="68">
        <f t="shared" si="3"/>
        <v>87.5</v>
      </c>
      <c r="P22" s="69">
        <f t="shared" si="4"/>
        <v>35</v>
      </c>
      <c r="Q22" s="66">
        <f>IFERROR(IF(AND(VLOOKUP($C22,[1]APELACIÓN!$C:$AM,7,0)="SI",VLOOKUP($C22,[1]APELACIÓN!$C:$AM,13,0)&lt;&gt;""),VLOOKUP($C22,[1]APELACIÓN!$C:$AM,29,0),VLOOKUP($C22,[1]CONSOLIDADO!$C$16:$BX$465,50,0)),0)</f>
        <v>492</v>
      </c>
      <c r="R22" s="68">
        <f>ROUND(IFERROR(IF($Q22&gt;110,100,VLOOKUP($Q22,[1]PARAMETROS!$M$12:$O$122,2,0)),0),2)</f>
        <v>100</v>
      </c>
      <c r="S22" s="69">
        <f t="shared" si="5"/>
        <v>30</v>
      </c>
      <c r="T22" s="70">
        <f>IFERROR(IF(AND(VLOOKUP($C22,[1]APELACIÓN!$C:$AM,7,0)="SI",VLOOKUP($C22,[1]APELACIÓN!$C:$AM,14,0)&lt;&gt;""),VLOOKUP($C22,[1]APELACIÓN!$C:$AM,32,0),VLOOKUP($C22,[1]CONSOLIDADO!$C$16:$BX$465,53,0)),0)</f>
        <v>70</v>
      </c>
      <c r="U22" s="70">
        <f>IFERROR(IF(AND(VLOOKUP($C22,[1]APELACIÓN!$C:$AM,7,0)="SI",VLOOKUP($C22,[1]APELACIÓN!$C:$AM,15,0)&lt;&gt;""),VLOOKUP($C22,[1]APELACIÓN!$C:$AM,33,0),VLOOKUP($C22,[1]CONSOLIDADO!$C$16:$BX$465,54,0)),0)</f>
        <v>70</v>
      </c>
      <c r="V22" s="70">
        <f>IFERROR(IF(AND(VLOOKUP($C22,[1]APELACIÓN!$C:$AM,7,0)="SI",VLOOKUP($C22,[1]APELACIÓN!$C:$AM,16,0)&lt;&gt;""),VLOOKUP($C22,[1]APELACIÓN!$C:$AM,34,0),VLOOKUP($C22,[1]CONSOLIDADO!$C$16:$BX$465,55,0)),0)</f>
        <v>70</v>
      </c>
      <c r="W22" s="70">
        <f t="shared" si="6"/>
        <v>70</v>
      </c>
      <c r="X22" s="68">
        <f>ROUND(IFERROR(VLOOKUP($W22,[1]PARAMETROS!$Q$12:$S$82,2,0),0),2)</f>
        <v>100</v>
      </c>
      <c r="Y22" s="69">
        <f t="shared" si="7"/>
        <v>30</v>
      </c>
      <c r="Z22" s="71">
        <f t="shared" si="8"/>
        <v>95</v>
      </c>
      <c r="AA22" s="72" t="str">
        <f>IFERROR(IF(VLOOKUP($C22,[1]APELACIÓN!$C$16:$I$465,5,0)="","",VLOOKUP($C22,[1]APELACIÓN!$C$16:$I$465,5,0)),0)</f>
        <v/>
      </c>
      <c r="AB22" s="72" t="str">
        <f>IFERROR(IF(VLOOKUP($C22,[1]APELACIÓN!$C$16:$I$465,7,0)="","",VLOOKUP($C22,[1]APELACIÓN!$C$16:$I$465,7,0)),0)</f>
        <v/>
      </c>
      <c r="AC22" s="73" t="str">
        <f>IF($C22="","",[1]CONSOLIDADO!BP22)</f>
        <v>EMPATE</v>
      </c>
      <c r="AD22" s="74">
        <f>IF($C22="","",[1]CONSOLIDADO!BQ22)</f>
        <v>70</v>
      </c>
      <c r="AE22" s="74">
        <f>IF($C22="","",[1]CONSOLIDADO!BR22)</f>
        <v>33</v>
      </c>
      <c r="AF22" s="74">
        <f>IF($C22="","",[1]CONSOLIDADO!BS22)</f>
        <v>7</v>
      </c>
      <c r="AG22" s="74">
        <f>IF($C22="","",[1]CONSOLIDADO!BT22)</f>
        <v>15</v>
      </c>
      <c r="AH22" s="73" t="str">
        <f>IF($C22="","",[1]CONSOLIDADO!BU22)</f>
        <v/>
      </c>
      <c r="AI22" s="73">
        <f>IF($C22="","",[1]CONSOLIDADO!BV22)</f>
        <v>0</v>
      </c>
      <c r="AJ22" s="74">
        <f>IF($C22="","",[1]CONSOLIDADO!BW22)</f>
        <v>0</v>
      </c>
      <c r="AK22" s="75">
        <f>IF($C22="","",[1]CONSOLIDADO!BX22)</f>
        <v>7</v>
      </c>
    </row>
    <row r="23" spans="1:37" ht="14.45" customHeight="1" x14ac:dyDescent="0.2">
      <c r="A23" s="62">
        <v>8</v>
      </c>
      <c r="B23" s="63">
        <v>103</v>
      </c>
      <c r="C23" s="64">
        <v>6660766</v>
      </c>
      <c r="D23" s="63">
        <v>6</v>
      </c>
      <c r="E23" s="65">
        <f>IFERROR(VLOOKUP($C23,[1]CONSOLIDADO!$C$16:$K$465,9,0),"")</f>
        <v>8</v>
      </c>
      <c r="F23" s="66">
        <f>IFERROR(IF(AND(VLOOKUP($C23,[1]APELACIÓN!$C:$AM,7,0)="SI",VLOOKUP($C23,[1]APELACIÓN!$C:$AM,10,0)&lt;&gt;""),VLOOKUP($C23,[1]APELACIÓN!$C:$AM,20,0),VLOOKUP($C23,[1]CONSOLIDADO!$C$16:$BX$465,39,0)),0)</f>
        <v>40</v>
      </c>
      <c r="G23" s="67">
        <f>ROUND(IFERROR(IF($F23&gt;39,200,VLOOKUP($F23,[1]PARAMETROS!$A$12:$K$55,2,0)),0),2)</f>
        <v>200</v>
      </c>
      <c r="H23" s="67">
        <f t="shared" si="0"/>
        <v>100</v>
      </c>
      <c r="I23" s="66">
        <f>IFERROR(IF(AND(VLOOKUP($C23,[1]APELACIÓN!$C:$AM,7,0)="SI",VLOOKUP($C23,[1]APELACIÓN!$C:$AM,11,0)&lt;&gt;""),VLOOKUP($C23,[1]APELACIÓN!$C:$AM,23,0),VLOOKUP($C23,[1]CONSOLIDADO!$C$16:$BX$465,42,0)),0)</f>
        <v>0</v>
      </c>
      <c r="J23" s="67">
        <f>ROUND(IFERROR(IF($I23&gt;39,200,VLOOKUP($I23,[1]PARAMETROS!$A$12:$K$55,6,0)),0),2)</f>
        <v>0</v>
      </c>
      <c r="K23" s="67">
        <f t="shared" si="1"/>
        <v>0</v>
      </c>
      <c r="L23" s="66">
        <f>IFERROR(IF(AND(VLOOKUP($C23,[1]APELACIÓN!$C:$AM,7,0)="SI",VLOOKUP($C23,[1]APELACIÓN!$C:$AM,12,0)&lt;&gt;""),VLOOKUP($C23,[1]APELACIÓN!$C:$AM,26,0),VLOOKUP($C23,[1]CONSOLIDADO!$C$16:$BX$465,45,0)),0)</f>
        <v>0</v>
      </c>
      <c r="M23" s="68">
        <f>ROUND(IFERROR(IF($L23&gt;39,200,VLOOKUP($L23,[1]PARAMETROS!$A$12:$K$55,10,0)),0),2)</f>
        <v>0</v>
      </c>
      <c r="N23" s="68">
        <f t="shared" si="2"/>
        <v>0</v>
      </c>
      <c r="O23" s="68">
        <f t="shared" si="3"/>
        <v>100</v>
      </c>
      <c r="P23" s="69">
        <f t="shared" si="4"/>
        <v>40</v>
      </c>
      <c r="Q23" s="66">
        <f>IFERROR(IF(AND(VLOOKUP($C23,[1]APELACIÓN!$C:$AM,7,0)="SI",VLOOKUP($C23,[1]APELACIÓN!$C:$AM,13,0)&lt;&gt;""),VLOOKUP($C23,[1]APELACIÓN!$C:$AM,29,0),VLOOKUP($C23,[1]CONSOLIDADO!$C$16:$BX$465,50,0)),0)</f>
        <v>798</v>
      </c>
      <c r="R23" s="68">
        <f>ROUND(IFERROR(IF($Q23&gt;110,100,VLOOKUP($Q23,[1]PARAMETROS!$M$12:$O$122,2,0)),0),2)</f>
        <v>100</v>
      </c>
      <c r="S23" s="69">
        <f t="shared" si="5"/>
        <v>30</v>
      </c>
      <c r="T23" s="70">
        <f>IFERROR(IF(AND(VLOOKUP($C23,[1]APELACIÓN!$C:$AM,7,0)="SI",VLOOKUP($C23,[1]APELACIÓN!$C:$AM,14,0)&lt;&gt;""),VLOOKUP($C23,[1]APELACIÓN!$C:$AM,32,0),VLOOKUP($C23,[1]CONSOLIDADO!$C$16:$BX$465,53,0)),0)</f>
        <v>70</v>
      </c>
      <c r="U23" s="70">
        <f>IFERROR(IF(AND(VLOOKUP($C23,[1]APELACIÓN!$C:$AM,7,0)="SI",VLOOKUP($C23,[1]APELACIÓN!$C:$AM,15,0)&lt;&gt;""),VLOOKUP($C23,[1]APELACIÓN!$C:$AM,33,0),VLOOKUP($C23,[1]CONSOLIDADO!$C$16:$BX$465,54,0)),0)</f>
        <v>70</v>
      </c>
      <c r="V23" s="70">
        <f>IFERROR(IF(AND(VLOOKUP($C23,[1]APELACIÓN!$C:$AM,7,0)="SI",VLOOKUP($C23,[1]APELACIÓN!$C:$AM,16,0)&lt;&gt;""),VLOOKUP($C23,[1]APELACIÓN!$C:$AM,34,0),VLOOKUP($C23,[1]CONSOLIDADO!$C$16:$BX$465,55,0)),0)</f>
        <v>70</v>
      </c>
      <c r="W23" s="70">
        <f t="shared" si="6"/>
        <v>70</v>
      </c>
      <c r="X23" s="68">
        <f>ROUND(IFERROR(VLOOKUP($W23,[1]PARAMETROS!$Q$12:$S$82,2,0),0),2)</f>
        <v>100</v>
      </c>
      <c r="Y23" s="69">
        <f t="shared" si="7"/>
        <v>30</v>
      </c>
      <c r="Z23" s="71">
        <f t="shared" si="8"/>
        <v>100</v>
      </c>
      <c r="AA23" s="72" t="str">
        <f>IFERROR(IF(VLOOKUP($C23,[1]APELACIÓN!$C$16:$I$465,5,0)="","",VLOOKUP($C23,[1]APELACIÓN!$C$16:$I$465,5,0)),0)</f>
        <v/>
      </c>
      <c r="AB23" s="72" t="str">
        <f>IFERROR(IF(VLOOKUP($C23,[1]APELACIÓN!$C$16:$I$465,7,0)="","",VLOOKUP($C23,[1]APELACIÓN!$C$16:$I$465,7,0)),0)</f>
        <v/>
      </c>
      <c r="AC23" s="73" t="str">
        <f>IF($C23="","",[1]CONSOLIDADO!BP23)</f>
        <v>EMPATE</v>
      </c>
      <c r="AD23" s="74">
        <f>IF($C23="","",[1]CONSOLIDADO!BQ23)</f>
        <v>70</v>
      </c>
      <c r="AE23" s="74">
        <f>IF($C23="","",[1]CONSOLIDADO!BR23)</f>
        <v>40</v>
      </c>
      <c r="AF23" s="74">
        <f>IF($C23="","",[1]CONSOLIDADO!BS23)</f>
        <v>5</v>
      </c>
      <c r="AG23" s="74">
        <f>IF($C23="","",[1]CONSOLIDADO!BT23)</f>
        <v>0</v>
      </c>
      <c r="AH23" s="73" t="str">
        <f>IF($C23="","",[1]CONSOLIDADO!BU23)</f>
        <v/>
      </c>
      <c r="AI23" s="73">
        <f>IF($C23="","",[1]CONSOLIDADO!BV23)</f>
        <v>0</v>
      </c>
      <c r="AJ23" s="74">
        <f>IF($C23="","",[1]CONSOLIDADO!BW23)</f>
        <v>0</v>
      </c>
      <c r="AK23" s="75">
        <f>IF($C23="","",[1]CONSOLIDADO!BX23)</f>
        <v>8</v>
      </c>
    </row>
    <row r="24" spans="1:37" ht="14.45" customHeight="1" x14ac:dyDescent="0.2">
      <c r="A24" s="62">
        <v>9</v>
      </c>
      <c r="B24" s="63">
        <v>103</v>
      </c>
      <c r="C24" s="64">
        <v>6784144</v>
      </c>
      <c r="D24" s="63">
        <v>1</v>
      </c>
      <c r="E24" s="65">
        <f>IFERROR(VLOOKUP($C24,[1]CONSOLIDADO!$C$16:$K$465,9,0),"")</f>
        <v>8</v>
      </c>
      <c r="F24" s="66">
        <f>IFERROR(IF(AND(VLOOKUP($C24,[1]APELACIÓN!$C:$AM,7,0)="SI",VLOOKUP($C24,[1]APELACIÓN!$C:$AM,10,0)&lt;&gt;""),VLOOKUP($C24,[1]APELACIÓN!$C:$AM,20,0),VLOOKUP($C24,[1]CONSOLIDADO!$C$16:$BX$465,39,0)),0)</f>
        <v>40</v>
      </c>
      <c r="G24" s="67">
        <f>ROUND(IFERROR(IF($F24&gt;39,200,VLOOKUP($F24,[1]PARAMETROS!$A$12:$K$55,2,0)),0),2)</f>
        <v>200</v>
      </c>
      <c r="H24" s="67">
        <f t="shared" si="0"/>
        <v>100</v>
      </c>
      <c r="I24" s="66">
        <f>IFERROR(IF(AND(VLOOKUP($C24,[1]APELACIÓN!$C:$AM,7,0)="SI",VLOOKUP($C24,[1]APELACIÓN!$C:$AM,11,0)&lt;&gt;""),VLOOKUP($C24,[1]APELACIÓN!$C:$AM,23,0),VLOOKUP($C24,[1]CONSOLIDADO!$C$16:$BX$465,42,0)),0)</f>
        <v>2</v>
      </c>
      <c r="J24" s="67">
        <f>ROUND(IFERROR(IF($I24&gt;39,200,VLOOKUP($I24,[1]PARAMETROS!$A$12:$K$55,6,0)),0),2)</f>
        <v>15</v>
      </c>
      <c r="K24" s="67">
        <f t="shared" si="1"/>
        <v>4.5</v>
      </c>
      <c r="L24" s="66">
        <f>IFERROR(IF(AND(VLOOKUP($C24,[1]APELACIÓN!$C:$AM,7,0)="SI",VLOOKUP($C24,[1]APELACIÓN!$C:$AM,12,0)&lt;&gt;""),VLOOKUP($C24,[1]APELACIÓN!$C:$AM,26,0),VLOOKUP($C24,[1]CONSOLIDADO!$C$16:$BX$465,45,0)),0)</f>
        <v>0</v>
      </c>
      <c r="M24" s="68">
        <f>ROUND(IFERROR(IF($L24&gt;39,200,VLOOKUP($L24,[1]PARAMETROS!$A$12:$K$55,10,0)),0),2)</f>
        <v>0</v>
      </c>
      <c r="N24" s="68">
        <f t="shared" si="2"/>
        <v>0</v>
      </c>
      <c r="O24" s="68">
        <f t="shared" si="3"/>
        <v>100</v>
      </c>
      <c r="P24" s="69">
        <f t="shared" si="4"/>
        <v>40</v>
      </c>
      <c r="Q24" s="66">
        <f>IFERROR(IF(AND(VLOOKUP($C24,[1]APELACIÓN!$C:$AM,7,0)="SI",VLOOKUP($C24,[1]APELACIÓN!$C:$AM,13,0)&lt;&gt;""),VLOOKUP($C24,[1]APELACIÓN!$C:$AM,29,0),VLOOKUP($C24,[1]CONSOLIDADO!$C$16:$BX$465,50,0)),0)</f>
        <v>211</v>
      </c>
      <c r="R24" s="68">
        <f>ROUND(IFERROR(IF($Q24&gt;110,100,VLOOKUP($Q24,[1]PARAMETROS!$M$12:$O$122,2,0)),0),2)</f>
        <v>100</v>
      </c>
      <c r="S24" s="69">
        <f t="shared" si="5"/>
        <v>30</v>
      </c>
      <c r="T24" s="70">
        <f>IFERROR(IF(AND(VLOOKUP($C24,[1]APELACIÓN!$C:$AM,7,0)="SI",VLOOKUP($C24,[1]APELACIÓN!$C:$AM,14,0)&lt;&gt;""),VLOOKUP($C24,[1]APELACIÓN!$C:$AM,32,0),VLOOKUP($C24,[1]CONSOLIDADO!$C$16:$BX$465,53,0)),0)</f>
        <v>70</v>
      </c>
      <c r="U24" s="70">
        <f>IFERROR(IF(AND(VLOOKUP($C24,[1]APELACIÓN!$C:$AM,7,0)="SI",VLOOKUP($C24,[1]APELACIÓN!$C:$AM,15,0)&lt;&gt;""),VLOOKUP($C24,[1]APELACIÓN!$C:$AM,33,0),VLOOKUP($C24,[1]CONSOLIDADO!$C$16:$BX$465,54,0)),0)</f>
        <v>70</v>
      </c>
      <c r="V24" s="70">
        <f>IFERROR(IF(AND(VLOOKUP($C24,[1]APELACIÓN!$C:$AM,7,0)="SI",VLOOKUP($C24,[1]APELACIÓN!$C:$AM,16,0)&lt;&gt;""),VLOOKUP($C24,[1]APELACIÓN!$C:$AM,34,0),VLOOKUP($C24,[1]CONSOLIDADO!$C$16:$BX$465,55,0)),0)</f>
        <v>70</v>
      </c>
      <c r="W24" s="70">
        <f t="shared" si="6"/>
        <v>70</v>
      </c>
      <c r="X24" s="68">
        <f>ROUND(IFERROR(VLOOKUP($W24,[1]PARAMETROS!$Q$12:$S$82,2,0),0),2)</f>
        <v>100</v>
      </c>
      <c r="Y24" s="69">
        <f t="shared" si="7"/>
        <v>30</v>
      </c>
      <c r="Z24" s="71">
        <f t="shared" si="8"/>
        <v>100</v>
      </c>
      <c r="AA24" s="72" t="str">
        <f>IFERROR(IF(VLOOKUP($C24,[1]APELACIÓN!$C$16:$I$465,5,0)="","",VLOOKUP($C24,[1]APELACIÓN!$C$16:$I$465,5,0)),0)</f>
        <v/>
      </c>
      <c r="AB24" s="72" t="str">
        <f>IFERROR(IF(VLOOKUP($C24,[1]APELACIÓN!$C$16:$I$465,7,0)="","",VLOOKUP($C24,[1]APELACIÓN!$C$16:$I$465,7,0)),0)</f>
        <v/>
      </c>
      <c r="AC24" s="73" t="str">
        <f>IF($C24="","",[1]CONSOLIDADO!BP24)</f>
        <v>EMPATE</v>
      </c>
      <c r="AD24" s="74">
        <f>IF($C24="","",[1]CONSOLIDADO!BQ24)</f>
        <v>70</v>
      </c>
      <c r="AE24" s="74">
        <f>IF($C24="","",[1]CONSOLIDADO!BR24)</f>
        <v>40</v>
      </c>
      <c r="AF24" s="74">
        <f>IF($C24="","",[1]CONSOLIDADO!BS24)</f>
        <v>4</v>
      </c>
      <c r="AG24" s="74">
        <f>IF($C24="","",[1]CONSOLIDADO!BT24)</f>
        <v>15</v>
      </c>
      <c r="AH24" s="73" t="str">
        <f>IF($C24="","",[1]CONSOLIDADO!BU24)</f>
        <v/>
      </c>
      <c r="AI24" s="73">
        <f>IF($C24="","",[1]CONSOLIDADO!BV24)</f>
        <v>0</v>
      </c>
      <c r="AJ24" s="74">
        <f>IF($C24="","",[1]CONSOLIDADO!BW24)</f>
        <v>0</v>
      </c>
      <c r="AK24" s="75">
        <f>IF($C24="","",[1]CONSOLIDADO!BX24)</f>
        <v>9</v>
      </c>
    </row>
    <row r="25" spans="1:37" ht="14.45" customHeight="1" x14ac:dyDescent="0.2">
      <c r="A25" s="62">
        <v>10</v>
      </c>
      <c r="B25" s="63">
        <v>103</v>
      </c>
      <c r="C25" s="64">
        <v>6888697</v>
      </c>
      <c r="D25" s="63" t="s">
        <v>42</v>
      </c>
      <c r="E25" s="65">
        <f>IFERROR(VLOOKUP($C25,[1]CONSOLIDADO!$C$16:$K$465,9,0),"")</f>
        <v>8</v>
      </c>
      <c r="F25" s="66">
        <f>IFERROR(IF(AND(VLOOKUP($C25,[1]APELACIÓN!$C:$AM,7,0)="SI",VLOOKUP($C25,[1]APELACIÓN!$C:$AM,10,0)&lt;&gt;""),VLOOKUP($C25,[1]APELACIÓN!$C:$AM,20,0),VLOOKUP($C25,[1]CONSOLIDADO!$C$16:$BX$465,39,0)),0)</f>
        <v>36</v>
      </c>
      <c r="G25" s="67">
        <f>ROUND(IFERROR(IF($F25&gt;39,200,VLOOKUP($F25,[1]PARAMETROS!$A$12:$K$55,2,0)),0),2)</f>
        <v>185</v>
      </c>
      <c r="H25" s="67">
        <f t="shared" si="0"/>
        <v>92.5</v>
      </c>
      <c r="I25" s="66">
        <f>IFERROR(IF(AND(VLOOKUP($C25,[1]APELACIÓN!$C:$AM,7,0)="SI",VLOOKUP($C25,[1]APELACIÓN!$C:$AM,11,0)&lt;&gt;""),VLOOKUP($C25,[1]APELACIÓN!$C:$AM,23,0),VLOOKUP($C25,[1]CONSOLIDADO!$C$16:$BX$465,42,0)),0)</f>
        <v>1</v>
      </c>
      <c r="J25" s="67">
        <f>ROUND(IFERROR(IF($I25&gt;39,200,VLOOKUP($I25,[1]PARAMETROS!$A$12:$K$55,6,0)),0),2)</f>
        <v>10</v>
      </c>
      <c r="K25" s="67">
        <f t="shared" si="1"/>
        <v>3</v>
      </c>
      <c r="L25" s="66">
        <f>IFERROR(IF(AND(VLOOKUP($C25,[1]APELACIÓN!$C:$AM,7,0)="SI",VLOOKUP($C25,[1]APELACIÓN!$C:$AM,12,0)&lt;&gt;""),VLOOKUP($C25,[1]APELACIÓN!$C:$AM,26,0),VLOOKUP($C25,[1]CONSOLIDADO!$C$16:$BX$465,45,0)),0)</f>
        <v>0</v>
      </c>
      <c r="M25" s="68">
        <f>ROUND(IFERROR(IF($L25&gt;39,200,VLOOKUP($L25,[1]PARAMETROS!$A$12:$K$55,10,0)),0),2)</f>
        <v>0</v>
      </c>
      <c r="N25" s="68">
        <f t="shared" si="2"/>
        <v>0</v>
      </c>
      <c r="O25" s="68">
        <f t="shared" si="3"/>
        <v>95.5</v>
      </c>
      <c r="P25" s="69">
        <f t="shared" si="4"/>
        <v>38.200000000000003</v>
      </c>
      <c r="Q25" s="66">
        <f>IFERROR(IF(AND(VLOOKUP($C25,[1]APELACIÓN!$C:$AM,7,0)="SI",VLOOKUP($C25,[1]APELACIÓN!$C:$AM,13,0)&lt;&gt;""),VLOOKUP($C25,[1]APELACIÓN!$C:$AM,29,0),VLOOKUP($C25,[1]CONSOLIDADO!$C$16:$BX$465,50,0)),0)</f>
        <v>834</v>
      </c>
      <c r="R25" s="68">
        <f>ROUND(IFERROR(IF($Q25&gt;110,100,VLOOKUP($Q25,[1]PARAMETROS!$M$12:$O$122,2,0)),0),2)</f>
        <v>100</v>
      </c>
      <c r="S25" s="69">
        <f t="shared" si="5"/>
        <v>30</v>
      </c>
      <c r="T25" s="70">
        <f>IFERROR(IF(AND(VLOOKUP($C25,[1]APELACIÓN!$C:$AM,7,0)="SI",VLOOKUP($C25,[1]APELACIÓN!$C:$AM,14,0)&lt;&gt;""),VLOOKUP($C25,[1]APELACIÓN!$C:$AM,32,0),VLOOKUP($C25,[1]CONSOLIDADO!$C$16:$BX$465,53,0)),0)</f>
        <v>70</v>
      </c>
      <c r="U25" s="70">
        <f>IFERROR(IF(AND(VLOOKUP($C25,[1]APELACIÓN!$C:$AM,7,0)="SI",VLOOKUP($C25,[1]APELACIÓN!$C:$AM,15,0)&lt;&gt;""),VLOOKUP($C25,[1]APELACIÓN!$C:$AM,33,0),VLOOKUP($C25,[1]CONSOLIDADO!$C$16:$BX$465,54,0)),0)</f>
        <v>70</v>
      </c>
      <c r="V25" s="70">
        <f>IFERROR(IF(AND(VLOOKUP($C25,[1]APELACIÓN!$C:$AM,7,0)="SI",VLOOKUP($C25,[1]APELACIÓN!$C:$AM,16,0)&lt;&gt;""),VLOOKUP($C25,[1]APELACIÓN!$C:$AM,34,0),VLOOKUP($C25,[1]CONSOLIDADO!$C$16:$BX$465,55,0)),0)</f>
        <v>70</v>
      </c>
      <c r="W25" s="70">
        <f t="shared" si="6"/>
        <v>70</v>
      </c>
      <c r="X25" s="68">
        <f>ROUND(IFERROR(VLOOKUP($W25,[1]PARAMETROS!$Q$12:$S$82,2,0),0),2)</f>
        <v>100</v>
      </c>
      <c r="Y25" s="69">
        <f t="shared" si="7"/>
        <v>30</v>
      </c>
      <c r="Z25" s="71">
        <f t="shared" si="8"/>
        <v>98.2</v>
      </c>
      <c r="AA25" s="72" t="str">
        <f>IFERROR(IF(VLOOKUP($C25,[1]APELACIÓN!$C$16:$I$465,5,0)="","",VLOOKUP($C25,[1]APELACIÓN!$C$16:$I$465,5,0)),0)</f>
        <v/>
      </c>
      <c r="AB25" s="72" t="str">
        <f>IFERROR(IF(VLOOKUP($C25,[1]APELACIÓN!$C$16:$I$465,7,0)="","",VLOOKUP($C25,[1]APELACIÓN!$C$16:$I$465,7,0)),0)</f>
        <v/>
      </c>
      <c r="AC25" s="73" t="str">
        <f>IF($C25="","",[1]CONSOLIDADO!BP25)</f>
        <v/>
      </c>
      <c r="AD25" s="74">
        <f>IF($C25="","",[1]CONSOLIDADO!BQ25)</f>
        <v>0</v>
      </c>
      <c r="AE25" s="74">
        <f>IF($C25="","",[1]CONSOLIDADO!BR25)</f>
        <v>0</v>
      </c>
      <c r="AF25" s="74">
        <f>IF($C25="","",[1]CONSOLIDADO!BS25)</f>
        <v>0</v>
      </c>
      <c r="AG25" s="74">
        <f>IF($C25="","",[1]CONSOLIDADO!BT25)</f>
        <v>0</v>
      </c>
      <c r="AH25" s="73" t="str">
        <f>IF($C25="","",[1]CONSOLIDADO!BU25)</f>
        <v/>
      </c>
      <c r="AI25" s="73">
        <f>IF($C25="","",[1]CONSOLIDADO!BV25)</f>
        <v>0</v>
      </c>
      <c r="AJ25" s="74">
        <f>IF($C25="","",[1]CONSOLIDADO!BW25)</f>
        <v>0</v>
      </c>
      <c r="AK25" s="75">
        <f>IF($C25="","",[1]CONSOLIDADO!BX25)</f>
        <v>10</v>
      </c>
    </row>
    <row r="26" spans="1:37" ht="14.45" customHeight="1" x14ac:dyDescent="0.2">
      <c r="A26" s="62">
        <v>11</v>
      </c>
      <c r="B26" s="63">
        <v>103</v>
      </c>
      <c r="C26" s="64">
        <v>6502296</v>
      </c>
      <c r="D26" s="63">
        <v>6</v>
      </c>
      <c r="E26" s="65">
        <f>IFERROR(VLOOKUP($C26,[1]CONSOLIDADO!$C$16:$K$465,9,0),"")</f>
        <v>8</v>
      </c>
      <c r="F26" s="66">
        <f>IFERROR(IF(AND(VLOOKUP($C26,[1]APELACIÓN!$C:$AM,7,0)="SI",VLOOKUP($C26,[1]APELACIÓN!$C:$AM,10,0)&lt;&gt;""),VLOOKUP($C26,[1]APELACIÓN!$C:$AM,20,0),VLOOKUP($C26,[1]CONSOLIDADO!$C$16:$BX$465,39,0)),0)</f>
        <v>36</v>
      </c>
      <c r="G26" s="67">
        <f>ROUND(IFERROR(IF($F26&gt;39,200,VLOOKUP($F26,[1]PARAMETROS!$A$12:$K$55,2,0)),0),2)</f>
        <v>185</v>
      </c>
      <c r="H26" s="67">
        <f t="shared" si="0"/>
        <v>92.5</v>
      </c>
      <c r="I26" s="66">
        <f>IFERROR(IF(AND(VLOOKUP($C26,[1]APELACIÓN!$C:$AM,7,0)="SI",VLOOKUP($C26,[1]APELACIÓN!$C:$AM,11,0)&lt;&gt;""),VLOOKUP($C26,[1]APELACIÓN!$C:$AM,23,0),VLOOKUP($C26,[1]CONSOLIDADO!$C$16:$BX$465,42,0)),0)</f>
        <v>0</v>
      </c>
      <c r="J26" s="67">
        <f>ROUND(IFERROR(IF($I26&gt;39,200,VLOOKUP($I26,[1]PARAMETROS!$A$12:$K$55,6,0)),0),2)</f>
        <v>0</v>
      </c>
      <c r="K26" s="67">
        <f t="shared" si="1"/>
        <v>0</v>
      </c>
      <c r="L26" s="66">
        <f>IFERROR(IF(AND(VLOOKUP($C26,[1]APELACIÓN!$C:$AM,7,0)="SI",VLOOKUP($C26,[1]APELACIÓN!$C:$AM,12,0)&lt;&gt;""),VLOOKUP($C26,[1]APELACIÓN!$C:$AM,26,0),VLOOKUP($C26,[1]CONSOLIDADO!$C$16:$BX$465,45,0)),0)</f>
        <v>0</v>
      </c>
      <c r="M26" s="68">
        <f>ROUND(IFERROR(IF($L26&gt;39,200,VLOOKUP($L26,[1]PARAMETROS!$A$12:$K$55,10,0)),0),2)</f>
        <v>0</v>
      </c>
      <c r="N26" s="68">
        <f t="shared" si="2"/>
        <v>0</v>
      </c>
      <c r="O26" s="68">
        <f t="shared" si="3"/>
        <v>92.5</v>
      </c>
      <c r="P26" s="69">
        <f t="shared" si="4"/>
        <v>37</v>
      </c>
      <c r="Q26" s="66">
        <f>IFERROR(IF(AND(VLOOKUP($C26,[1]APELACIÓN!$C:$AM,7,0)="SI",VLOOKUP($C26,[1]APELACIÓN!$C:$AM,13,0)&lt;&gt;""),VLOOKUP($C26,[1]APELACIÓN!$C:$AM,29,0),VLOOKUP($C26,[1]CONSOLIDADO!$C$16:$BX$465,50,0)),0)</f>
        <v>474</v>
      </c>
      <c r="R26" s="68">
        <f>ROUND(IFERROR(IF($Q26&gt;110,100,VLOOKUP($Q26,[1]PARAMETROS!$M$12:$O$122,2,0)),0),2)</f>
        <v>100</v>
      </c>
      <c r="S26" s="69">
        <f t="shared" si="5"/>
        <v>30</v>
      </c>
      <c r="T26" s="70">
        <f>IFERROR(IF(AND(VLOOKUP($C26,[1]APELACIÓN!$C:$AM,7,0)="SI",VLOOKUP($C26,[1]APELACIÓN!$C:$AM,14,0)&lt;&gt;""),VLOOKUP($C26,[1]APELACIÓN!$C:$AM,32,0),VLOOKUP($C26,[1]CONSOLIDADO!$C$16:$BX$465,53,0)),0)</f>
        <v>70</v>
      </c>
      <c r="U26" s="70">
        <f>IFERROR(IF(AND(VLOOKUP($C26,[1]APELACIÓN!$C:$AM,7,0)="SI",VLOOKUP($C26,[1]APELACIÓN!$C:$AM,15,0)&lt;&gt;""),VLOOKUP($C26,[1]APELACIÓN!$C:$AM,33,0),VLOOKUP($C26,[1]CONSOLIDADO!$C$16:$BX$465,54,0)),0)</f>
        <v>70</v>
      </c>
      <c r="V26" s="70">
        <f>IFERROR(IF(AND(VLOOKUP($C26,[1]APELACIÓN!$C:$AM,7,0)="SI",VLOOKUP($C26,[1]APELACIÓN!$C:$AM,16,0)&lt;&gt;""),VLOOKUP($C26,[1]APELACIÓN!$C:$AM,34,0),VLOOKUP($C26,[1]CONSOLIDADO!$C$16:$BX$465,55,0)),0)</f>
        <v>70</v>
      </c>
      <c r="W26" s="70">
        <f t="shared" si="6"/>
        <v>70</v>
      </c>
      <c r="X26" s="68">
        <f>ROUND(IFERROR(VLOOKUP($W26,[1]PARAMETROS!$Q$12:$S$82,2,0),0),2)</f>
        <v>100</v>
      </c>
      <c r="Y26" s="69">
        <f t="shared" si="7"/>
        <v>30</v>
      </c>
      <c r="Z26" s="71">
        <f t="shared" si="8"/>
        <v>97</v>
      </c>
      <c r="AA26" s="72" t="str">
        <f>IFERROR(IF(VLOOKUP($C26,[1]APELACIÓN!$C$16:$I$465,5,0)="","",VLOOKUP($C26,[1]APELACIÓN!$C$16:$I$465,5,0)),0)</f>
        <v/>
      </c>
      <c r="AB26" s="72" t="str">
        <f>IFERROR(IF(VLOOKUP($C26,[1]APELACIÓN!$C$16:$I$465,7,0)="","",VLOOKUP($C26,[1]APELACIÓN!$C$16:$I$465,7,0)),0)</f>
        <v/>
      </c>
      <c r="AC26" s="73" t="str">
        <f>IF($C26="","",[1]CONSOLIDADO!BP26)</f>
        <v/>
      </c>
      <c r="AD26" s="74">
        <f>IF($C26="","",[1]CONSOLIDADO!BQ26)</f>
        <v>0</v>
      </c>
      <c r="AE26" s="74">
        <f>IF($C26="","",[1]CONSOLIDADO!BR26)</f>
        <v>0</v>
      </c>
      <c r="AF26" s="74">
        <f>IF($C26="","",[1]CONSOLIDADO!BS26)</f>
        <v>0</v>
      </c>
      <c r="AG26" s="74">
        <f>IF($C26="","",[1]CONSOLIDADO!BT26)</f>
        <v>0</v>
      </c>
      <c r="AH26" s="73" t="str">
        <f>IF($C26="","",[1]CONSOLIDADO!BU26)</f>
        <v/>
      </c>
      <c r="AI26" s="73">
        <f>IF($C26="","",[1]CONSOLIDADO!BV26)</f>
        <v>0</v>
      </c>
      <c r="AJ26" s="74">
        <f>IF($C26="","",[1]CONSOLIDADO!BW26)</f>
        <v>0</v>
      </c>
      <c r="AK26" s="75">
        <f>IF($C26="","",[1]CONSOLIDADO!BX26)</f>
        <v>11</v>
      </c>
    </row>
    <row r="27" spans="1:37" ht="14.45" customHeight="1" x14ac:dyDescent="0.2">
      <c r="A27" s="62">
        <v>12</v>
      </c>
      <c r="B27" s="63">
        <v>103</v>
      </c>
      <c r="C27" s="64">
        <v>7215191</v>
      </c>
      <c r="D27" s="63">
        <v>7</v>
      </c>
      <c r="E27" s="65">
        <f>IFERROR(VLOOKUP($C27,[1]CONSOLIDADO!$C$16:$K$465,9,0),"")</f>
        <v>8</v>
      </c>
      <c r="F27" s="66">
        <f>IFERROR(IF(AND(VLOOKUP($C27,[1]APELACIÓN!$C:$AM,7,0)="SI",VLOOKUP($C27,[1]APELACIÓN!$C:$AM,10,0)&lt;&gt;""),VLOOKUP($C27,[1]APELACIÓN!$C:$AM,20,0),VLOOKUP($C27,[1]CONSOLIDADO!$C$16:$BX$465,39,0)),0)</f>
        <v>28</v>
      </c>
      <c r="G27" s="67">
        <f>ROUND(IFERROR(IF($F27&gt;39,200,VLOOKUP($F27,[1]PARAMETROS!$A$12:$K$55,2,0)),0),2)</f>
        <v>145</v>
      </c>
      <c r="H27" s="67">
        <f t="shared" si="0"/>
        <v>72.5</v>
      </c>
      <c r="I27" s="66">
        <f>IFERROR(IF(AND(VLOOKUP($C27,[1]APELACIÓN!$C:$AM,7,0)="SI",VLOOKUP($C27,[1]APELACIÓN!$C:$AM,11,0)&lt;&gt;""),VLOOKUP($C27,[1]APELACIÓN!$C:$AM,23,0),VLOOKUP($C27,[1]CONSOLIDADO!$C$16:$BX$465,42,0)),0)</f>
        <v>0</v>
      </c>
      <c r="J27" s="67">
        <f>ROUND(IFERROR(IF($I27&gt;39,200,VLOOKUP($I27,[1]PARAMETROS!$A$12:$K$55,6,0)),0),2)</f>
        <v>0</v>
      </c>
      <c r="K27" s="67">
        <f t="shared" si="1"/>
        <v>0</v>
      </c>
      <c r="L27" s="66">
        <f>IFERROR(IF(AND(VLOOKUP($C27,[1]APELACIÓN!$C:$AM,7,0)="SI",VLOOKUP($C27,[1]APELACIÓN!$C:$AM,12,0)&lt;&gt;""),VLOOKUP($C27,[1]APELACIÓN!$C:$AM,26,0),VLOOKUP($C27,[1]CONSOLIDADO!$C$16:$BX$465,45,0)),0)</f>
        <v>7</v>
      </c>
      <c r="M27" s="68">
        <f>ROUND(IFERROR(IF($L27&gt;39,200,VLOOKUP($L27,[1]PARAMETROS!$A$12:$K$55,10,0)),0),2)</f>
        <v>40</v>
      </c>
      <c r="N27" s="68">
        <f t="shared" si="2"/>
        <v>8</v>
      </c>
      <c r="O27" s="68">
        <f t="shared" si="3"/>
        <v>80.5</v>
      </c>
      <c r="P27" s="69">
        <f t="shared" si="4"/>
        <v>32.200000000000003</v>
      </c>
      <c r="Q27" s="66">
        <f>IFERROR(IF(AND(VLOOKUP($C27,[1]APELACIÓN!$C:$AM,7,0)="SI",VLOOKUP($C27,[1]APELACIÓN!$C:$AM,13,0)&lt;&gt;""),VLOOKUP($C27,[1]APELACIÓN!$C:$AM,29,0),VLOOKUP($C27,[1]CONSOLIDADO!$C$16:$BX$465,50,0)),0)</f>
        <v>1149</v>
      </c>
      <c r="R27" s="68">
        <f>ROUND(IFERROR(IF($Q27&gt;110,100,VLOOKUP($Q27,[1]PARAMETROS!$M$12:$O$122,2,0)),0),2)</f>
        <v>100</v>
      </c>
      <c r="S27" s="69">
        <f t="shared" si="5"/>
        <v>30</v>
      </c>
      <c r="T27" s="70">
        <f>IFERROR(IF(AND(VLOOKUP($C27,[1]APELACIÓN!$C:$AM,7,0)="SI",VLOOKUP($C27,[1]APELACIÓN!$C:$AM,14,0)&lt;&gt;""),VLOOKUP($C27,[1]APELACIÓN!$C:$AM,32,0),VLOOKUP($C27,[1]CONSOLIDADO!$C$16:$BX$465,53,0)),0)</f>
        <v>70</v>
      </c>
      <c r="U27" s="70">
        <f>IFERROR(IF(AND(VLOOKUP($C27,[1]APELACIÓN!$C:$AM,7,0)="SI",VLOOKUP($C27,[1]APELACIÓN!$C:$AM,15,0)&lt;&gt;""),VLOOKUP($C27,[1]APELACIÓN!$C:$AM,33,0),VLOOKUP($C27,[1]CONSOLIDADO!$C$16:$BX$465,54,0)),0)</f>
        <v>70</v>
      </c>
      <c r="V27" s="70">
        <f>IFERROR(IF(AND(VLOOKUP($C27,[1]APELACIÓN!$C:$AM,7,0)="SI",VLOOKUP($C27,[1]APELACIÓN!$C:$AM,16,0)&lt;&gt;""),VLOOKUP($C27,[1]APELACIÓN!$C:$AM,34,0),VLOOKUP($C27,[1]CONSOLIDADO!$C$16:$BX$465,55,0)),0)</f>
        <v>70</v>
      </c>
      <c r="W27" s="70">
        <f t="shared" si="6"/>
        <v>70</v>
      </c>
      <c r="X27" s="68">
        <f>ROUND(IFERROR(VLOOKUP($W27,[1]PARAMETROS!$Q$12:$S$82,2,0),0),2)</f>
        <v>100</v>
      </c>
      <c r="Y27" s="69">
        <f t="shared" si="7"/>
        <v>30</v>
      </c>
      <c r="Z27" s="71">
        <f t="shared" si="8"/>
        <v>92.2</v>
      </c>
      <c r="AA27" s="72" t="str">
        <f>IFERROR(IF(VLOOKUP($C27,[1]APELACIÓN!$C$16:$I$465,5,0)="","",VLOOKUP($C27,[1]APELACIÓN!$C$16:$I$465,5,0)),0)</f>
        <v/>
      </c>
      <c r="AB27" s="72" t="str">
        <f>IFERROR(IF(VLOOKUP($C27,[1]APELACIÓN!$C$16:$I$465,7,0)="","",VLOOKUP($C27,[1]APELACIÓN!$C$16:$I$465,7,0)),0)</f>
        <v/>
      </c>
      <c r="AC27" s="73" t="str">
        <f>IF($C27="","",[1]CONSOLIDADO!BP27)</f>
        <v/>
      </c>
      <c r="AD27" s="74">
        <f>IF($C27="","",[1]CONSOLIDADO!BQ27)</f>
        <v>0</v>
      </c>
      <c r="AE27" s="74">
        <f>IF($C27="","",[1]CONSOLIDADO!BR27)</f>
        <v>0</v>
      </c>
      <c r="AF27" s="74">
        <f>IF($C27="","",[1]CONSOLIDADO!BS27)</f>
        <v>0</v>
      </c>
      <c r="AG27" s="74">
        <f>IF($C27="","",[1]CONSOLIDADO!BT27)</f>
        <v>0</v>
      </c>
      <c r="AH27" s="73" t="str">
        <f>IF($C27="","",[1]CONSOLIDADO!BU27)</f>
        <v/>
      </c>
      <c r="AI27" s="73">
        <f>IF($C27="","",[1]CONSOLIDADO!BV27)</f>
        <v>0</v>
      </c>
      <c r="AJ27" s="74">
        <f>IF($C27="","",[1]CONSOLIDADO!BW27)</f>
        <v>0</v>
      </c>
      <c r="AK27" s="75">
        <f>IF($C27="","",[1]CONSOLIDADO!BX27)</f>
        <v>12</v>
      </c>
    </row>
    <row r="28" spans="1:37" ht="14.45" customHeight="1" x14ac:dyDescent="0.2">
      <c r="A28" s="62">
        <v>13</v>
      </c>
      <c r="B28" s="63">
        <v>103</v>
      </c>
      <c r="C28" s="64">
        <v>7492083</v>
      </c>
      <c r="D28" s="63">
        <v>7</v>
      </c>
      <c r="E28" s="65">
        <f>IFERROR(VLOOKUP($C28,[1]CONSOLIDADO!$C$16:$K$465,9,0),"")</f>
        <v>8</v>
      </c>
      <c r="F28" s="66">
        <f>IFERROR(IF(AND(VLOOKUP($C28,[1]APELACIÓN!$C:$AM,7,0)="SI",VLOOKUP($C28,[1]APELACIÓN!$C:$AM,10,0)&lt;&gt;""),VLOOKUP($C28,[1]APELACIÓN!$C:$AM,20,0),VLOOKUP($C28,[1]CONSOLIDADO!$C$16:$BX$465,39,0)),0)</f>
        <v>29</v>
      </c>
      <c r="G28" s="67">
        <f>ROUND(IFERROR(IF($F28&gt;39,200,VLOOKUP($F28,[1]PARAMETROS!$A$12:$K$55,2,0)),0),2)</f>
        <v>150</v>
      </c>
      <c r="H28" s="67">
        <f t="shared" si="0"/>
        <v>75</v>
      </c>
      <c r="I28" s="66">
        <f>IFERROR(IF(AND(VLOOKUP($C28,[1]APELACIÓN!$C:$AM,7,0)="SI",VLOOKUP($C28,[1]APELACIÓN!$C:$AM,11,0)&lt;&gt;""),VLOOKUP($C28,[1]APELACIÓN!$C:$AM,23,0),VLOOKUP($C28,[1]CONSOLIDADO!$C$16:$BX$465,42,0)),0)</f>
        <v>0</v>
      </c>
      <c r="J28" s="67">
        <f>ROUND(IFERROR(IF($I28&gt;39,200,VLOOKUP($I28,[1]PARAMETROS!$A$12:$K$55,6,0)),0),2)</f>
        <v>0</v>
      </c>
      <c r="K28" s="67">
        <f t="shared" si="1"/>
        <v>0</v>
      </c>
      <c r="L28" s="66">
        <f>IFERROR(IF(AND(VLOOKUP($C28,[1]APELACIÓN!$C:$AM,7,0)="SI",VLOOKUP($C28,[1]APELACIÓN!$C:$AM,12,0)&lt;&gt;""),VLOOKUP($C28,[1]APELACIÓN!$C:$AM,26,0),VLOOKUP($C28,[1]CONSOLIDADO!$C$16:$BX$465,45,0)),0)</f>
        <v>0</v>
      </c>
      <c r="M28" s="68">
        <f>ROUND(IFERROR(IF($L28&gt;39,200,VLOOKUP($L28,[1]PARAMETROS!$A$12:$K$55,10,0)),0),2)</f>
        <v>0</v>
      </c>
      <c r="N28" s="68">
        <f t="shared" si="2"/>
        <v>0</v>
      </c>
      <c r="O28" s="68">
        <f t="shared" si="3"/>
        <v>75</v>
      </c>
      <c r="P28" s="69">
        <f t="shared" si="4"/>
        <v>30</v>
      </c>
      <c r="Q28" s="66">
        <f>IFERROR(IF(AND(VLOOKUP($C28,[1]APELACIÓN!$C:$AM,7,0)="SI",VLOOKUP($C28,[1]APELACIÓN!$C:$AM,13,0)&lt;&gt;""),VLOOKUP($C28,[1]APELACIÓN!$C:$AM,29,0),VLOOKUP($C28,[1]CONSOLIDADO!$C$16:$BX$465,50,0)),0)</f>
        <v>783</v>
      </c>
      <c r="R28" s="68">
        <f>ROUND(IFERROR(IF($Q28&gt;110,100,VLOOKUP($Q28,[1]PARAMETROS!$M$12:$O$122,2,0)),0),2)</f>
        <v>100</v>
      </c>
      <c r="S28" s="69">
        <f t="shared" si="5"/>
        <v>30</v>
      </c>
      <c r="T28" s="70">
        <f>IFERROR(IF(AND(VLOOKUP($C28,[1]APELACIÓN!$C:$AM,7,0)="SI",VLOOKUP($C28,[1]APELACIÓN!$C:$AM,14,0)&lt;&gt;""),VLOOKUP($C28,[1]APELACIÓN!$C:$AM,32,0),VLOOKUP($C28,[1]CONSOLIDADO!$C$16:$BX$465,53,0)),0)</f>
        <v>70</v>
      </c>
      <c r="U28" s="70">
        <f>IFERROR(IF(AND(VLOOKUP($C28,[1]APELACIÓN!$C:$AM,7,0)="SI",VLOOKUP($C28,[1]APELACIÓN!$C:$AM,15,0)&lt;&gt;""),VLOOKUP($C28,[1]APELACIÓN!$C:$AM,33,0),VLOOKUP($C28,[1]CONSOLIDADO!$C$16:$BX$465,54,0)),0)</f>
        <v>70</v>
      </c>
      <c r="V28" s="70">
        <f>IFERROR(IF(AND(VLOOKUP($C28,[1]APELACIÓN!$C:$AM,7,0)="SI",VLOOKUP($C28,[1]APELACIÓN!$C:$AM,16,0)&lt;&gt;""),VLOOKUP($C28,[1]APELACIÓN!$C:$AM,34,0),VLOOKUP($C28,[1]CONSOLIDADO!$C$16:$BX$465,55,0)),0)</f>
        <v>70</v>
      </c>
      <c r="W28" s="70">
        <f t="shared" si="6"/>
        <v>70</v>
      </c>
      <c r="X28" s="68">
        <f>ROUND(IFERROR(VLOOKUP($W28,[1]PARAMETROS!$Q$12:$S$82,2,0),0),2)</f>
        <v>100</v>
      </c>
      <c r="Y28" s="69">
        <f t="shared" si="7"/>
        <v>30</v>
      </c>
      <c r="Z28" s="71">
        <f t="shared" si="8"/>
        <v>90</v>
      </c>
      <c r="AA28" s="72" t="str">
        <f>IFERROR(IF(VLOOKUP($C28,[1]APELACIÓN!$C$16:$I$465,5,0)="","",VLOOKUP($C28,[1]APELACIÓN!$C$16:$I$465,5,0)),0)</f>
        <v/>
      </c>
      <c r="AB28" s="72" t="str">
        <f>IFERROR(IF(VLOOKUP($C28,[1]APELACIÓN!$C$16:$I$465,7,0)="","",VLOOKUP($C28,[1]APELACIÓN!$C$16:$I$465,7,0)),0)</f>
        <v/>
      </c>
      <c r="AC28" s="73" t="str">
        <f>IF($C28="","",[1]CONSOLIDADO!BP28)</f>
        <v/>
      </c>
      <c r="AD28" s="74">
        <f>IF($C28="","",[1]CONSOLIDADO!BQ28)</f>
        <v>0</v>
      </c>
      <c r="AE28" s="74">
        <f>IF($C28="","",[1]CONSOLIDADO!BR28)</f>
        <v>0</v>
      </c>
      <c r="AF28" s="74">
        <f>IF($C28="","",[1]CONSOLIDADO!BS28)</f>
        <v>0</v>
      </c>
      <c r="AG28" s="74">
        <f>IF($C28="","",[1]CONSOLIDADO!BT28)</f>
        <v>0</v>
      </c>
      <c r="AH28" s="73" t="str">
        <f>IF($C28="","",[1]CONSOLIDADO!BU28)</f>
        <v/>
      </c>
      <c r="AI28" s="73">
        <f>IF($C28="","",[1]CONSOLIDADO!BV28)</f>
        <v>0</v>
      </c>
      <c r="AJ28" s="74">
        <f>IF($C28="","",[1]CONSOLIDADO!BW28)</f>
        <v>0</v>
      </c>
      <c r="AK28" s="75">
        <f>IF($C28="","",[1]CONSOLIDADO!BX28)</f>
        <v>13</v>
      </c>
    </row>
    <row r="29" spans="1:37" ht="14.45" customHeight="1" x14ac:dyDescent="0.2">
      <c r="A29" s="62">
        <v>14</v>
      </c>
      <c r="B29" s="63">
        <v>101</v>
      </c>
      <c r="C29" s="64">
        <v>13332481</v>
      </c>
      <c r="D29" s="63" t="s">
        <v>42</v>
      </c>
      <c r="E29" s="65">
        <f>IFERROR(VLOOKUP($C29,[1]CONSOLIDADO!$C$16:$K$465,9,0),"")</f>
        <v>8</v>
      </c>
      <c r="F29" s="66">
        <f>IFERROR(IF(AND(VLOOKUP($C29,[1]APELACIÓN!$C:$AM,7,0)="SI",VLOOKUP($C29,[1]APELACIÓN!$C:$AM,10,0)&lt;&gt;""),VLOOKUP($C29,[1]APELACIÓN!$C:$AM,20,0),VLOOKUP($C29,[1]CONSOLIDADO!$C$16:$BX$465,39,0)),0)</f>
        <v>20</v>
      </c>
      <c r="G29" s="67">
        <f>ROUND(IFERROR(IF($F29&gt;39,200,VLOOKUP($F29,[1]PARAMETROS!$A$12:$K$55,2,0)),0),2)</f>
        <v>105</v>
      </c>
      <c r="H29" s="67">
        <f t="shared" si="0"/>
        <v>52.5</v>
      </c>
      <c r="I29" s="66">
        <f>IFERROR(IF(AND(VLOOKUP($C29,[1]APELACIÓN!$C:$AM,7,0)="SI",VLOOKUP($C29,[1]APELACIÓN!$C:$AM,11,0)&lt;&gt;""),VLOOKUP($C29,[1]APELACIÓN!$C:$AM,23,0),VLOOKUP($C29,[1]CONSOLIDADO!$C$16:$BX$465,42,0)),0)</f>
        <v>3</v>
      </c>
      <c r="J29" s="67">
        <f>ROUND(IFERROR(IF($I29&gt;39,200,VLOOKUP($I29,[1]PARAMETROS!$A$12:$K$55,6,0)),0),2)</f>
        <v>20</v>
      </c>
      <c r="K29" s="67">
        <f t="shared" si="1"/>
        <v>6</v>
      </c>
      <c r="L29" s="66">
        <f>IFERROR(IF(AND(VLOOKUP($C29,[1]APELACIÓN!$C:$AM,7,0)="SI",VLOOKUP($C29,[1]APELACIÓN!$C:$AM,12,0)&lt;&gt;""),VLOOKUP($C29,[1]APELACIÓN!$C:$AM,26,0),VLOOKUP($C29,[1]CONSOLIDADO!$C$16:$BX$465,45,0)),0)</f>
        <v>0</v>
      </c>
      <c r="M29" s="68">
        <f>ROUND(IFERROR(IF($L29&gt;39,200,VLOOKUP($L29,[1]PARAMETROS!$A$12:$K$55,10,0)),0),2)</f>
        <v>0</v>
      </c>
      <c r="N29" s="68">
        <f t="shared" si="2"/>
        <v>0</v>
      </c>
      <c r="O29" s="68">
        <f t="shared" si="3"/>
        <v>58.5</v>
      </c>
      <c r="P29" s="69">
        <f t="shared" si="4"/>
        <v>23.4</v>
      </c>
      <c r="Q29" s="66">
        <f>IFERROR(IF(AND(VLOOKUP($C29,[1]APELACIÓN!$C:$AM,7,0)="SI",VLOOKUP($C29,[1]APELACIÓN!$C:$AM,13,0)&lt;&gt;""),VLOOKUP($C29,[1]APELACIÓN!$C:$AM,29,0),VLOOKUP($C29,[1]CONSOLIDADO!$C$16:$BX$465,50,0)),0)</f>
        <v>534</v>
      </c>
      <c r="R29" s="68">
        <f>ROUND(IFERROR(IF($Q29&gt;110,100,VLOOKUP($Q29,[1]PARAMETROS!$M$12:$O$122,2,0)),0),2)</f>
        <v>100</v>
      </c>
      <c r="S29" s="69">
        <f t="shared" si="5"/>
        <v>30</v>
      </c>
      <c r="T29" s="70">
        <f>IFERROR(IF(AND(VLOOKUP($C29,[1]APELACIÓN!$C:$AM,7,0)="SI",VLOOKUP($C29,[1]APELACIÓN!$C:$AM,14,0)&lt;&gt;""),VLOOKUP($C29,[1]APELACIÓN!$C:$AM,32,0),VLOOKUP($C29,[1]CONSOLIDADO!$C$16:$BX$465,53,0)),0)</f>
        <v>70</v>
      </c>
      <c r="U29" s="70">
        <f>IFERROR(IF(AND(VLOOKUP($C29,[1]APELACIÓN!$C:$AM,7,0)="SI",VLOOKUP($C29,[1]APELACIÓN!$C:$AM,15,0)&lt;&gt;""),VLOOKUP($C29,[1]APELACIÓN!$C:$AM,33,0),VLOOKUP($C29,[1]CONSOLIDADO!$C$16:$BX$465,54,0)),0)</f>
        <v>70</v>
      </c>
      <c r="V29" s="70">
        <f>IFERROR(IF(AND(VLOOKUP($C29,[1]APELACIÓN!$C:$AM,7,0)="SI",VLOOKUP($C29,[1]APELACIÓN!$C:$AM,16,0)&lt;&gt;""),VLOOKUP($C29,[1]APELACIÓN!$C:$AM,34,0),VLOOKUP($C29,[1]CONSOLIDADO!$C$16:$BX$465,55,0)),0)</f>
        <v>70</v>
      </c>
      <c r="W29" s="70">
        <f t="shared" si="6"/>
        <v>70</v>
      </c>
      <c r="X29" s="68">
        <f>ROUND(IFERROR(VLOOKUP($W29,[1]PARAMETROS!$Q$12:$S$82,2,0),0),2)</f>
        <v>100</v>
      </c>
      <c r="Y29" s="69">
        <f t="shared" si="7"/>
        <v>30</v>
      </c>
      <c r="Z29" s="71">
        <f t="shared" si="8"/>
        <v>83.4</v>
      </c>
      <c r="AA29" s="72" t="str">
        <f>IFERROR(IF(VLOOKUP($C29,[1]APELACIÓN!$C$16:$I$465,5,0)="","",VLOOKUP($C29,[1]APELACIÓN!$C$16:$I$465,5,0)),0)</f>
        <v/>
      </c>
      <c r="AB29" s="72" t="str">
        <f>IFERROR(IF(VLOOKUP($C29,[1]APELACIÓN!$C$16:$I$465,7,0)="","",VLOOKUP($C29,[1]APELACIÓN!$C$16:$I$465,7,0)),0)</f>
        <v/>
      </c>
      <c r="AC29" s="73" t="str">
        <f>IF($C29="","",[1]CONSOLIDADO!BP29)</f>
        <v/>
      </c>
      <c r="AD29" s="74">
        <f>IF($C29="","",[1]CONSOLIDADO!BQ29)</f>
        <v>0</v>
      </c>
      <c r="AE29" s="74">
        <f>IF($C29="","",[1]CONSOLIDADO!BR29)</f>
        <v>0</v>
      </c>
      <c r="AF29" s="74">
        <f>IF($C29="","",[1]CONSOLIDADO!BS29)</f>
        <v>0</v>
      </c>
      <c r="AG29" s="74">
        <f>IF($C29="","",[1]CONSOLIDADO!BT29)</f>
        <v>0</v>
      </c>
      <c r="AH29" s="73" t="str">
        <f>IF($C29="","",[1]CONSOLIDADO!BU29)</f>
        <v/>
      </c>
      <c r="AI29" s="73">
        <f>IF($C29="","",[1]CONSOLIDADO!BV29)</f>
        <v>0</v>
      </c>
      <c r="AJ29" s="74">
        <f>IF($C29="","",[1]CONSOLIDADO!BW29)</f>
        <v>0</v>
      </c>
      <c r="AK29" s="75">
        <f>IF($C29="","",[1]CONSOLIDADO!BX29)</f>
        <v>14</v>
      </c>
    </row>
    <row r="30" spans="1:37" ht="14.45" customHeight="1" x14ac:dyDescent="0.2">
      <c r="A30" s="62">
        <v>15</v>
      </c>
      <c r="B30" s="63">
        <v>101</v>
      </c>
      <c r="C30" s="64">
        <v>10738676</v>
      </c>
      <c r="D30" s="63">
        <v>9</v>
      </c>
      <c r="E30" s="65">
        <f>IFERROR(VLOOKUP($C30,[1]CONSOLIDADO!$C$16:$K$465,9,0),"")</f>
        <v>8</v>
      </c>
      <c r="F30" s="66">
        <f>IFERROR(IF(AND(VLOOKUP($C30,[1]APELACIÓN!$C:$AM,7,0)="SI",VLOOKUP($C30,[1]APELACIÓN!$C:$AM,10,0)&lt;&gt;""),VLOOKUP($C30,[1]APELACIÓN!$C:$AM,20,0),VLOOKUP($C30,[1]CONSOLIDADO!$C$16:$BX$465,39,0)),0)</f>
        <v>14</v>
      </c>
      <c r="G30" s="67">
        <f>ROUND(IFERROR(IF($F30&gt;39,200,VLOOKUP($F30,[1]PARAMETROS!$A$12:$K$55,2,0)),0),2)</f>
        <v>75</v>
      </c>
      <c r="H30" s="67">
        <f t="shared" si="0"/>
        <v>37.5</v>
      </c>
      <c r="I30" s="66">
        <f>IFERROR(IF(AND(VLOOKUP($C30,[1]APELACIÓN!$C:$AM,7,0)="SI",VLOOKUP($C30,[1]APELACIÓN!$C:$AM,11,0)&lt;&gt;""),VLOOKUP($C30,[1]APELACIÓN!$C:$AM,23,0),VLOOKUP($C30,[1]CONSOLIDADO!$C$16:$BX$465,42,0)),0)</f>
        <v>0</v>
      </c>
      <c r="J30" s="67">
        <f>ROUND(IFERROR(IF($I30&gt;39,200,VLOOKUP($I30,[1]PARAMETROS!$A$12:$K$55,6,0)),0),2)</f>
        <v>0</v>
      </c>
      <c r="K30" s="67">
        <f t="shared" si="1"/>
        <v>0</v>
      </c>
      <c r="L30" s="66">
        <f>IFERROR(IF(AND(VLOOKUP($C30,[1]APELACIÓN!$C:$AM,7,0)="SI",VLOOKUP($C30,[1]APELACIÓN!$C:$AM,12,0)&lt;&gt;""),VLOOKUP($C30,[1]APELACIÓN!$C:$AM,26,0),VLOOKUP($C30,[1]CONSOLIDADO!$C$16:$BX$465,45,0)),0)</f>
        <v>0</v>
      </c>
      <c r="M30" s="68">
        <f>ROUND(IFERROR(IF($L30&gt;39,200,VLOOKUP($L30,[1]PARAMETROS!$A$12:$K$55,10,0)),0),2)</f>
        <v>0</v>
      </c>
      <c r="N30" s="68">
        <f t="shared" si="2"/>
        <v>0</v>
      </c>
      <c r="O30" s="68">
        <f t="shared" si="3"/>
        <v>37.5</v>
      </c>
      <c r="P30" s="69">
        <f t="shared" si="4"/>
        <v>15</v>
      </c>
      <c r="Q30" s="66">
        <f>IFERROR(IF(AND(VLOOKUP($C30,[1]APELACIÓN!$C:$AM,7,0)="SI",VLOOKUP($C30,[1]APELACIÓN!$C:$AM,13,0)&lt;&gt;""),VLOOKUP($C30,[1]APELACIÓN!$C:$AM,29,0),VLOOKUP($C30,[1]CONSOLIDADO!$C$16:$BX$465,50,0)),0)</f>
        <v>533</v>
      </c>
      <c r="R30" s="68">
        <f>ROUND(IFERROR(IF($Q30&gt;110,100,VLOOKUP($Q30,[1]PARAMETROS!$M$12:$O$122,2,0)),0),2)</f>
        <v>100</v>
      </c>
      <c r="S30" s="69">
        <f t="shared" si="5"/>
        <v>30</v>
      </c>
      <c r="T30" s="70">
        <f>IFERROR(IF(AND(VLOOKUP($C30,[1]APELACIÓN!$C:$AM,7,0)="SI",VLOOKUP($C30,[1]APELACIÓN!$C:$AM,14,0)&lt;&gt;""),VLOOKUP($C30,[1]APELACIÓN!$C:$AM,32,0),VLOOKUP($C30,[1]CONSOLIDADO!$C$16:$BX$465,53,0)),0)</f>
        <v>70</v>
      </c>
      <c r="U30" s="70">
        <f>IFERROR(IF(AND(VLOOKUP($C30,[1]APELACIÓN!$C:$AM,7,0)="SI",VLOOKUP($C30,[1]APELACIÓN!$C:$AM,15,0)&lt;&gt;""),VLOOKUP($C30,[1]APELACIÓN!$C:$AM,33,0),VLOOKUP($C30,[1]CONSOLIDADO!$C$16:$BX$465,54,0)),0)</f>
        <v>70</v>
      </c>
      <c r="V30" s="70">
        <f>IFERROR(IF(AND(VLOOKUP($C30,[1]APELACIÓN!$C:$AM,7,0)="SI",VLOOKUP($C30,[1]APELACIÓN!$C:$AM,16,0)&lt;&gt;""),VLOOKUP($C30,[1]APELACIÓN!$C:$AM,34,0),VLOOKUP($C30,[1]CONSOLIDADO!$C$16:$BX$465,55,0)),0)</f>
        <v>70</v>
      </c>
      <c r="W30" s="70">
        <f t="shared" si="6"/>
        <v>70</v>
      </c>
      <c r="X30" s="68">
        <f>ROUND(IFERROR(VLOOKUP($W30,[1]PARAMETROS!$Q$12:$S$82,2,0),0),2)</f>
        <v>100</v>
      </c>
      <c r="Y30" s="69">
        <f t="shared" si="7"/>
        <v>30</v>
      </c>
      <c r="Z30" s="71">
        <f t="shared" si="8"/>
        <v>75</v>
      </c>
      <c r="AA30" s="72" t="str">
        <f>IFERROR(IF(VLOOKUP($C30,[1]APELACIÓN!$C$16:$I$465,5,0)="","",VLOOKUP($C30,[1]APELACIÓN!$C$16:$I$465,5,0)),0)</f>
        <v/>
      </c>
      <c r="AB30" s="72" t="str">
        <f>IFERROR(IF(VLOOKUP($C30,[1]APELACIÓN!$C$16:$I$465,7,0)="","",VLOOKUP($C30,[1]APELACIÓN!$C$16:$I$465,7,0)),0)</f>
        <v/>
      </c>
      <c r="AC30" s="73" t="str">
        <f>IF($C30="","",[1]CONSOLIDADO!BP30)</f>
        <v/>
      </c>
      <c r="AD30" s="74">
        <f>IF($C30="","",[1]CONSOLIDADO!BQ30)</f>
        <v>0</v>
      </c>
      <c r="AE30" s="74">
        <f>IF($C30="","",[1]CONSOLIDADO!BR30)</f>
        <v>0</v>
      </c>
      <c r="AF30" s="74">
        <f>IF($C30="","",[1]CONSOLIDADO!BS30)</f>
        <v>0</v>
      </c>
      <c r="AG30" s="74">
        <f>IF($C30="","",[1]CONSOLIDADO!BT30)</f>
        <v>0</v>
      </c>
      <c r="AH30" s="73" t="str">
        <f>IF($C30="","",[1]CONSOLIDADO!BU30)</f>
        <v/>
      </c>
      <c r="AI30" s="73">
        <f>IF($C30="","",[1]CONSOLIDADO!BV30)</f>
        <v>0</v>
      </c>
      <c r="AJ30" s="74">
        <f>IF($C30="","",[1]CONSOLIDADO!BW30)</f>
        <v>0</v>
      </c>
      <c r="AK30" s="75">
        <f>IF($C30="","",[1]CONSOLIDADO!BX30)</f>
        <v>15</v>
      </c>
    </row>
    <row r="31" spans="1:37" ht="14.45" customHeight="1" x14ac:dyDescent="0.2">
      <c r="A31" s="62">
        <v>16</v>
      </c>
      <c r="B31" s="63">
        <v>103</v>
      </c>
      <c r="C31" s="64">
        <v>7795237</v>
      </c>
      <c r="D31" s="63">
        <v>3</v>
      </c>
      <c r="E31" s="65">
        <f>IFERROR(VLOOKUP($C31,[1]CONSOLIDADO!$C$16:$K$465,9,0),"")</f>
        <v>9</v>
      </c>
      <c r="F31" s="66">
        <f>IFERROR(IF(AND(VLOOKUP($C31,[1]APELACIÓN!$C:$AM,7,0)="SI",VLOOKUP($C31,[1]APELACIÓN!$C:$AM,10,0)&lt;&gt;""),VLOOKUP($C31,[1]APELACIÓN!$C:$AM,20,0),VLOOKUP($C31,[1]CONSOLIDADO!$C$16:$BX$465,39,0)),0)</f>
        <v>38</v>
      </c>
      <c r="G31" s="67">
        <f>ROUND(IFERROR(IF($F31&gt;39,200,VLOOKUP($F31,[1]PARAMETROS!$A$12:$K$55,2,0)),0),2)</f>
        <v>195</v>
      </c>
      <c r="H31" s="67">
        <f t="shared" si="0"/>
        <v>97.5</v>
      </c>
      <c r="I31" s="66">
        <f>IFERROR(IF(AND(VLOOKUP($C31,[1]APELACIÓN!$C:$AM,7,0)="SI",VLOOKUP($C31,[1]APELACIÓN!$C:$AM,11,0)&lt;&gt;""),VLOOKUP($C31,[1]APELACIÓN!$C:$AM,23,0),VLOOKUP($C31,[1]CONSOLIDADO!$C$16:$BX$465,42,0)),0)</f>
        <v>0</v>
      </c>
      <c r="J31" s="67">
        <f>ROUND(IFERROR(IF($I31&gt;39,200,VLOOKUP($I31,[1]PARAMETROS!$A$12:$K$55,6,0)),0),2)</f>
        <v>0</v>
      </c>
      <c r="K31" s="67">
        <f t="shared" si="1"/>
        <v>0</v>
      </c>
      <c r="L31" s="66">
        <f>IFERROR(IF(AND(VLOOKUP($C31,[1]APELACIÓN!$C:$AM,7,0)="SI",VLOOKUP($C31,[1]APELACIÓN!$C:$AM,12,0)&lt;&gt;""),VLOOKUP($C31,[1]APELACIÓN!$C:$AM,26,0),VLOOKUP($C31,[1]CONSOLIDADO!$C$16:$BX$465,45,0)),0)</f>
        <v>0</v>
      </c>
      <c r="M31" s="68">
        <f>ROUND(IFERROR(IF($L31&gt;39,200,VLOOKUP($L31,[1]PARAMETROS!$A$12:$K$55,10,0)),0),2)</f>
        <v>0</v>
      </c>
      <c r="N31" s="68">
        <f t="shared" si="2"/>
        <v>0</v>
      </c>
      <c r="O31" s="68">
        <f t="shared" si="3"/>
        <v>97.5</v>
      </c>
      <c r="P31" s="69">
        <f t="shared" si="4"/>
        <v>39</v>
      </c>
      <c r="Q31" s="66">
        <f>IFERROR(IF(AND(VLOOKUP($C31,[1]APELACIÓN!$C:$AM,7,0)="SI",VLOOKUP($C31,[1]APELACIÓN!$C:$AM,13,0)&lt;&gt;""),VLOOKUP($C31,[1]APELACIÓN!$C:$AM,29,0),VLOOKUP($C31,[1]CONSOLIDADO!$C$16:$BX$465,50,0)),0)</f>
        <v>872</v>
      </c>
      <c r="R31" s="68">
        <f>ROUND(IFERROR(IF($Q31&gt;110,100,VLOOKUP($Q31,[1]PARAMETROS!$M$12:$O$122,2,0)),0),2)</f>
        <v>100</v>
      </c>
      <c r="S31" s="69">
        <f t="shared" si="5"/>
        <v>30</v>
      </c>
      <c r="T31" s="70">
        <f>IFERROR(IF(AND(VLOOKUP($C31,[1]APELACIÓN!$C:$AM,7,0)="SI",VLOOKUP($C31,[1]APELACIÓN!$C:$AM,14,0)&lt;&gt;""),VLOOKUP($C31,[1]APELACIÓN!$C:$AM,32,0),VLOOKUP($C31,[1]CONSOLIDADO!$C$16:$BX$465,53,0)),0)</f>
        <v>70</v>
      </c>
      <c r="U31" s="70">
        <f>IFERROR(IF(AND(VLOOKUP($C31,[1]APELACIÓN!$C:$AM,7,0)="SI",VLOOKUP($C31,[1]APELACIÓN!$C:$AM,15,0)&lt;&gt;""),VLOOKUP($C31,[1]APELACIÓN!$C:$AM,33,0),VLOOKUP($C31,[1]CONSOLIDADO!$C$16:$BX$465,54,0)),0)</f>
        <v>70</v>
      </c>
      <c r="V31" s="70">
        <f>IFERROR(IF(AND(VLOOKUP($C31,[1]APELACIÓN!$C:$AM,7,0)="SI",VLOOKUP($C31,[1]APELACIÓN!$C:$AM,16,0)&lt;&gt;""),VLOOKUP($C31,[1]APELACIÓN!$C:$AM,34,0),VLOOKUP($C31,[1]CONSOLIDADO!$C$16:$BX$465,55,0)),0)</f>
        <v>70</v>
      </c>
      <c r="W31" s="70">
        <f t="shared" si="6"/>
        <v>70</v>
      </c>
      <c r="X31" s="68">
        <f>ROUND(IFERROR(VLOOKUP($W31,[1]PARAMETROS!$Q$12:$S$82,2,0),0),2)</f>
        <v>100</v>
      </c>
      <c r="Y31" s="69">
        <f t="shared" si="7"/>
        <v>30</v>
      </c>
      <c r="Z31" s="71">
        <f t="shared" si="8"/>
        <v>99</v>
      </c>
      <c r="AA31" s="72" t="str">
        <f>IFERROR(IF(VLOOKUP($C31,[1]APELACIÓN!$C$16:$I$465,5,0)="","",VLOOKUP($C31,[1]APELACIÓN!$C$16:$I$465,5,0)),0)</f>
        <v/>
      </c>
      <c r="AB31" s="72" t="str">
        <f>IFERROR(IF(VLOOKUP($C31,[1]APELACIÓN!$C$16:$I$465,7,0)="","",VLOOKUP($C31,[1]APELACIÓN!$C$16:$I$465,7,0)),0)</f>
        <v/>
      </c>
      <c r="AC31" s="73" t="str">
        <f>IF($C31="","",[1]CONSOLIDADO!BP31)</f>
        <v/>
      </c>
      <c r="AD31" s="74">
        <f>IF($C31="","",[1]CONSOLIDADO!BQ31)</f>
        <v>0</v>
      </c>
      <c r="AE31" s="74">
        <f>IF($C31="","",[1]CONSOLIDADO!BR31)</f>
        <v>0</v>
      </c>
      <c r="AF31" s="74">
        <f>IF($C31="","",[1]CONSOLIDADO!BS31)</f>
        <v>0</v>
      </c>
      <c r="AG31" s="74">
        <f>IF($C31="","",[1]CONSOLIDADO!BT31)</f>
        <v>0</v>
      </c>
      <c r="AH31" s="73" t="str">
        <f>IF($C31="","",[1]CONSOLIDADO!BU31)</f>
        <v/>
      </c>
      <c r="AI31" s="73">
        <f>IF($C31="","",[1]CONSOLIDADO!BV31)</f>
        <v>0</v>
      </c>
      <c r="AJ31" s="74">
        <f>IF($C31="","",[1]CONSOLIDADO!BW31)</f>
        <v>0</v>
      </c>
      <c r="AK31" s="75">
        <f>IF($C31="","",[1]CONSOLIDADO!BX31)</f>
        <v>16</v>
      </c>
    </row>
    <row r="32" spans="1:37" ht="14.45" customHeight="1" x14ac:dyDescent="0.2">
      <c r="A32" s="62">
        <v>17</v>
      </c>
      <c r="B32" s="63">
        <v>103</v>
      </c>
      <c r="C32" s="64">
        <v>6606063</v>
      </c>
      <c r="D32" s="63">
        <v>2</v>
      </c>
      <c r="E32" s="65">
        <f>IFERROR(VLOOKUP($C32,[1]CONSOLIDADO!$C$16:$K$465,9,0),"")</f>
        <v>9</v>
      </c>
      <c r="F32" s="66">
        <f>IFERROR(IF(AND(VLOOKUP($C32,[1]APELACIÓN!$C:$AM,7,0)="SI",VLOOKUP($C32,[1]APELACIÓN!$C:$AM,10,0)&lt;&gt;""),VLOOKUP($C32,[1]APELACIÓN!$C:$AM,20,0),VLOOKUP($C32,[1]CONSOLIDADO!$C$16:$BX$465,39,0)),0)</f>
        <v>27</v>
      </c>
      <c r="G32" s="67">
        <f>ROUND(IFERROR(IF($F32&gt;39,200,VLOOKUP($F32,[1]PARAMETROS!$A$12:$K$55,2,0)),0),2)</f>
        <v>140</v>
      </c>
      <c r="H32" s="67">
        <f t="shared" si="0"/>
        <v>70</v>
      </c>
      <c r="I32" s="66">
        <f>IFERROR(IF(AND(VLOOKUP($C32,[1]APELACIÓN!$C:$AM,7,0)="SI",VLOOKUP($C32,[1]APELACIÓN!$C:$AM,11,0)&lt;&gt;""),VLOOKUP($C32,[1]APELACIÓN!$C:$AM,23,0),VLOOKUP($C32,[1]CONSOLIDADO!$C$16:$BX$465,42,0)),0)</f>
        <v>3</v>
      </c>
      <c r="J32" s="67">
        <f>ROUND(IFERROR(IF($I32&gt;39,200,VLOOKUP($I32,[1]PARAMETROS!$A$12:$K$55,6,0)),0),2)</f>
        <v>20</v>
      </c>
      <c r="K32" s="67">
        <f t="shared" si="1"/>
        <v>6</v>
      </c>
      <c r="L32" s="66">
        <f>IFERROR(IF(AND(VLOOKUP($C32,[1]APELACIÓN!$C:$AM,7,0)="SI",VLOOKUP($C32,[1]APELACIÓN!$C:$AM,12,0)&lt;&gt;""),VLOOKUP($C32,[1]APELACIÓN!$C:$AM,26,0),VLOOKUP($C32,[1]CONSOLIDADO!$C$16:$BX$465,45,0)),0)</f>
        <v>0</v>
      </c>
      <c r="M32" s="68">
        <f>ROUND(IFERROR(IF($L32&gt;39,200,VLOOKUP($L32,[1]PARAMETROS!$A$12:$K$55,10,0)),0),2)</f>
        <v>0</v>
      </c>
      <c r="N32" s="68">
        <f t="shared" si="2"/>
        <v>0</v>
      </c>
      <c r="O32" s="68">
        <f t="shared" si="3"/>
        <v>76</v>
      </c>
      <c r="P32" s="69">
        <f t="shared" si="4"/>
        <v>30.4</v>
      </c>
      <c r="Q32" s="66">
        <f>IFERROR(IF(AND(VLOOKUP($C32,[1]APELACIÓN!$C:$AM,7,0)="SI",VLOOKUP($C32,[1]APELACIÓN!$C:$AM,13,0)&lt;&gt;""),VLOOKUP($C32,[1]APELACIÓN!$C:$AM,29,0),VLOOKUP($C32,[1]CONSOLIDADO!$C$16:$BX$465,50,0)),0)</f>
        <v>710</v>
      </c>
      <c r="R32" s="68">
        <f>ROUND(IFERROR(IF($Q32&gt;110,100,VLOOKUP($Q32,[1]PARAMETROS!$M$12:$O$122,2,0)),0),2)</f>
        <v>100</v>
      </c>
      <c r="S32" s="69">
        <f t="shared" si="5"/>
        <v>30</v>
      </c>
      <c r="T32" s="70">
        <f>IFERROR(IF(AND(VLOOKUP($C32,[1]APELACIÓN!$C:$AM,7,0)="SI",VLOOKUP($C32,[1]APELACIÓN!$C:$AM,14,0)&lt;&gt;""),VLOOKUP($C32,[1]APELACIÓN!$C:$AM,32,0),VLOOKUP($C32,[1]CONSOLIDADO!$C$16:$BX$465,53,0)),0)</f>
        <v>70</v>
      </c>
      <c r="U32" s="70">
        <f>IFERROR(IF(AND(VLOOKUP($C32,[1]APELACIÓN!$C:$AM,7,0)="SI",VLOOKUP($C32,[1]APELACIÓN!$C:$AM,15,0)&lt;&gt;""),VLOOKUP($C32,[1]APELACIÓN!$C:$AM,33,0),VLOOKUP($C32,[1]CONSOLIDADO!$C$16:$BX$465,54,0)),0)</f>
        <v>70</v>
      </c>
      <c r="V32" s="70">
        <f>IFERROR(IF(AND(VLOOKUP($C32,[1]APELACIÓN!$C:$AM,7,0)="SI",VLOOKUP($C32,[1]APELACIÓN!$C:$AM,16,0)&lt;&gt;""),VLOOKUP($C32,[1]APELACIÓN!$C:$AM,34,0),VLOOKUP($C32,[1]CONSOLIDADO!$C$16:$BX$465,55,0)),0)</f>
        <v>70</v>
      </c>
      <c r="W32" s="70">
        <f t="shared" si="6"/>
        <v>70</v>
      </c>
      <c r="X32" s="68">
        <f>ROUND(IFERROR(VLOOKUP($W32,[1]PARAMETROS!$Q$12:$S$82,2,0),0),2)</f>
        <v>100</v>
      </c>
      <c r="Y32" s="69">
        <f t="shared" si="7"/>
        <v>30</v>
      </c>
      <c r="Z32" s="71">
        <f t="shared" si="8"/>
        <v>90.4</v>
      </c>
      <c r="AA32" s="72" t="str">
        <f>IFERROR(IF(VLOOKUP($C32,[1]APELACIÓN!$C$16:$I$465,5,0)="","",VLOOKUP($C32,[1]APELACIÓN!$C$16:$I$465,5,0)),0)</f>
        <v/>
      </c>
      <c r="AB32" s="72" t="str">
        <f>IFERROR(IF(VLOOKUP($C32,[1]APELACIÓN!$C$16:$I$465,7,0)="","",VLOOKUP($C32,[1]APELACIÓN!$C$16:$I$465,7,0)),0)</f>
        <v/>
      </c>
      <c r="AC32" s="73" t="str">
        <f>IF($C32="","",[1]CONSOLIDADO!BP32)</f>
        <v/>
      </c>
      <c r="AD32" s="74">
        <f>IF($C32="","",[1]CONSOLIDADO!BQ32)</f>
        <v>0</v>
      </c>
      <c r="AE32" s="74">
        <f>IF($C32="","",[1]CONSOLIDADO!BR32)</f>
        <v>0</v>
      </c>
      <c r="AF32" s="74">
        <f>IF($C32="","",[1]CONSOLIDADO!BS32)</f>
        <v>0</v>
      </c>
      <c r="AG32" s="74">
        <f>IF($C32="","",[1]CONSOLIDADO!BT32)</f>
        <v>0</v>
      </c>
      <c r="AH32" s="73" t="str">
        <f>IF($C32="","",[1]CONSOLIDADO!BU32)</f>
        <v/>
      </c>
      <c r="AI32" s="73">
        <f>IF($C32="","",[1]CONSOLIDADO!BV32)</f>
        <v>0</v>
      </c>
      <c r="AJ32" s="74">
        <f>IF($C32="","",[1]CONSOLIDADO!BW32)</f>
        <v>0</v>
      </c>
      <c r="AK32" s="75">
        <f>IF($C32="","",[1]CONSOLIDADO!BX32)</f>
        <v>17</v>
      </c>
    </row>
    <row r="33" spans="1:37" ht="14.45" customHeight="1" x14ac:dyDescent="0.2">
      <c r="A33" s="62">
        <v>18</v>
      </c>
      <c r="B33" s="63">
        <v>103</v>
      </c>
      <c r="C33" s="64">
        <v>7068621</v>
      </c>
      <c r="D33" s="63" t="s">
        <v>42</v>
      </c>
      <c r="E33" s="65">
        <f>IFERROR(VLOOKUP($C33,[1]CONSOLIDADO!$C$16:$K$465,9,0),"")</f>
        <v>9</v>
      </c>
      <c r="F33" s="66">
        <f>IFERROR(IF(AND(VLOOKUP($C33,[1]APELACIÓN!$C:$AM,7,0)="SI",VLOOKUP($C33,[1]APELACIÓN!$C:$AM,10,0)&lt;&gt;""),VLOOKUP($C33,[1]APELACIÓN!$C:$AM,20,0),VLOOKUP($C33,[1]CONSOLIDADO!$C$16:$BX$465,39,0)),0)</f>
        <v>28</v>
      </c>
      <c r="G33" s="67">
        <f>ROUND(IFERROR(IF($F33&gt;39,200,VLOOKUP($F33,[1]PARAMETROS!$A$12:$K$55,2,0)),0),2)</f>
        <v>145</v>
      </c>
      <c r="H33" s="67">
        <f t="shared" si="0"/>
        <v>72.5</v>
      </c>
      <c r="I33" s="66">
        <f>IFERROR(IF(AND(VLOOKUP($C33,[1]APELACIÓN!$C:$AM,7,0)="SI",VLOOKUP($C33,[1]APELACIÓN!$C:$AM,11,0)&lt;&gt;""),VLOOKUP($C33,[1]APELACIÓN!$C:$AM,23,0),VLOOKUP($C33,[1]CONSOLIDADO!$C$16:$BX$465,42,0)),0)</f>
        <v>0</v>
      </c>
      <c r="J33" s="67">
        <f>ROUND(IFERROR(IF($I33&gt;39,200,VLOOKUP($I33,[1]PARAMETROS!$A$12:$K$55,6,0)),0),2)</f>
        <v>0</v>
      </c>
      <c r="K33" s="67">
        <f t="shared" si="1"/>
        <v>0</v>
      </c>
      <c r="L33" s="66">
        <f>IFERROR(IF(AND(VLOOKUP($C33,[1]APELACIÓN!$C:$AM,7,0)="SI",VLOOKUP($C33,[1]APELACIÓN!$C:$AM,12,0)&lt;&gt;""),VLOOKUP($C33,[1]APELACIÓN!$C:$AM,26,0),VLOOKUP($C33,[1]CONSOLIDADO!$C$16:$BX$465,45,0)),0)</f>
        <v>0</v>
      </c>
      <c r="M33" s="68">
        <f>ROUND(IFERROR(IF($L33&gt;39,200,VLOOKUP($L33,[1]PARAMETROS!$A$12:$K$55,10,0)),0),2)</f>
        <v>0</v>
      </c>
      <c r="N33" s="68">
        <f t="shared" si="2"/>
        <v>0</v>
      </c>
      <c r="O33" s="68">
        <f t="shared" si="3"/>
        <v>72.5</v>
      </c>
      <c r="P33" s="69">
        <f t="shared" si="4"/>
        <v>29</v>
      </c>
      <c r="Q33" s="66">
        <f>IFERROR(IF(AND(VLOOKUP($C33,[1]APELACIÓN!$C:$AM,7,0)="SI",VLOOKUP($C33,[1]APELACIÓN!$C:$AM,13,0)&lt;&gt;""),VLOOKUP($C33,[1]APELACIÓN!$C:$AM,29,0),VLOOKUP($C33,[1]CONSOLIDADO!$C$16:$BX$465,50,0)),0)</f>
        <v>475</v>
      </c>
      <c r="R33" s="68">
        <f>ROUND(IFERROR(IF($Q33&gt;110,100,VLOOKUP($Q33,[1]PARAMETROS!$M$12:$O$122,2,0)),0),2)</f>
        <v>100</v>
      </c>
      <c r="S33" s="69">
        <f t="shared" si="5"/>
        <v>30</v>
      </c>
      <c r="T33" s="70">
        <f>IFERROR(IF(AND(VLOOKUP($C33,[1]APELACIÓN!$C:$AM,7,0)="SI",VLOOKUP($C33,[1]APELACIÓN!$C:$AM,14,0)&lt;&gt;""),VLOOKUP($C33,[1]APELACIÓN!$C:$AM,32,0),VLOOKUP($C33,[1]CONSOLIDADO!$C$16:$BX$465,53,0)),0)</f>
        <v>70</v>
      </c>
      <c r="U33" s="70">
        <f>IFERROR(IF(AND(VLOOKUP($C33,[1]APELACIÓN!$C:$AM,7,0)="SI",VLOOKUP($C33,[1]APELACIÓN!$C:$AM,15,0)&lt;&gt;""),VLOOKUP($C33,[1]APELACIÓN!$C:$AM,33,0),VLOOKUP($C33,[1]CONSOLIDADO!$C$16:$BX$465,54,0)),0)</f>
        <v>70</v>
      </c>
      <c r="V33" s="70">
        <f>IFERROR(IF(AND(VLOOKUP($C33,[1]APELACIÓN!$C:$AM,7,0)="SI",VLOOKUP($C33,[1]APELACIÓN!$C:$AM,16,0)&lt;&gt;""),VLOOKUP($C33,[1]APELACIÓN!$C:$AM,34,0),VLOOKUP($C33,[1]CONSOLIDADO!$C$16:$BX$465,55,0)),0)</f>
        <v>70</v>
      </c>
      <c r="W33" s="70">
        <f t="shared" si="6"/>
        <v>70</v>
      </c>
      <c r="X33" s="68">
        <f>ROUND(IFERROR(VLOOKUP($W33,[1]PARAMETROS!$Q$12:$S$82,2,0),0),2)</f>
        <v>100</v>
      </c>
      <c r="Y33" s="69">
        <f t="shared" si="7"/>
        <v>30</v>
      </c>
      <c r="Z33" s="71">
        <f t="shared" si="8"/>
        <v>89</v>
      </c>
      <c r="AA33" s="72" t="str">
        <f>IFERROR(IF(VLOOKUP($C33,[1]APELACIÓN!$C$16:$I$465,5,0)="","",VLOOKUP($C33,[1]APELACIÓN!$C$16:$I$465,5,0)),0)</f>
        <v/>
      </c>
      <c r="AB33" s="72" t="str">
        <f>IFERROR(IF(VLOOKUP($C33,[1]APELACIÓN!$C$16:$I$465,7,0)="","",VLOOKUP($C33,[1]APELACIÓN!$C$16:$I$465,7,0)),0)</f>
        <v/>
      </c>
      <c r="AC33" s="73" t="str">
        <f>IF($C33="","",[1]CONSOLIDADO!BP33)</f>
        <v/>
      </c>
      <c r="AD33" s="74">
        <f>IF($C33="","",[1]CONSOLIDADO!BQ33)</f>
        <v>0</v>
      </c>
      <c r="AE33" s="74">
        <f>IF($C33="","",[1]CONSOLIDADO!BR33)</f>
        <v>0</v>
      </c>
      <c r="AF33" s="74">
        <f>IF($C33="","",[1]CONSOLIDADO!BS33)</f>
        <v>0</v>
      </c>
      <c r="AG33" s="74">
        <f>IF($C33="","",[1]CONSOLIDADO!BT33)</f>
        <v>0</v>
      </c>
      <c r="AH33" s="73" t="str">
        <f>IF($C33="","",[1]CONSOLIDADO!BU33)</f>
        <v/>
      </c>
      <c r="AI33" s="73">
        <f>IF($C33="","",[1]CONSOLIDADO!BV33)</f>
        <v>0</v>
      </c>
      <c r="AJ33" s="74">
        <f>IF($C33="","",[1]CONSOLIDADO!BW33)</f>
        <v>0</v>
      </c>
      <c r="AK33" s="75">
        <f>IF($C33="","",[1]CONSOLIDADO!BX33)</f>
        <v>18</v>
      </c>
    </row>
    <row r="34" spans="1:37" ht="14.45" customHeight="1" x14ac:dyDescent="0.2">
      <c r="A34" s="62">
        <v>19</v>
      </c>
      <c r="B34" s="63">
        <v>103</v>
      </c>
      <c r="C34" s="64">
        <v>10028801</v>
      </c>
      <c r="D34" s="63" t="s">
        <v>42</v>
      </c>
      <c r="E34" s="65">
        <f>IFERROR(VLOOKUP($C34,[1]CONSOLIDADO!$C$16:$K$465,9,0),"")</f>
        <v>9</v>
      </c>
      <c r="F34" s="66">
        <f>IFERROR(IF(AND(VLOOKUP($C34,[1]APELACIÓN!$C:$AM,7,0)="SI",VLOOKUP($C34,[1]APELACIÓN!$C:$AM,10,0)&lt;&gt;""),VLOOKUP($C34,[1]APELACIÓN!$C:$AM,20,0),VLOOKUP($C34,[1]CONSOLIDADO!$C$16:$BX$465,39,0)),0)</f>
        <v>27</v>
      </c>
      <c r="G34" s="67">
        <f>ROUND(IFERROR(IF($F34&gt;39,200,VLOOKUP($F34,[1]PARAMETROS!$A$12:$K$55,2,0)),0),2)</f>
        <v>140</v>
      </c>
      <c r="H34" s="67">
        <f t="shared" si="0"/>
        <v>70</v>
      </c>
      <c r="I34" s="66">
        <f>IFERROR(IF(AND(VLOOKUP($C34,[1]APELACIÓN!$C:$AM,7,0)="SI",VLOOKUP($C34,[1]APELACIÓN!$C:$AM,11,0)&lt;&gt;""),VLOOKUP($C34,[1]APELACIÓN!$C:$AM,23,0),VLOOKUP($C34,[1]CONSOLIDADO!$C$16:$BX$465,42,0)),0)</f>
        <v>0</v>
      </c>
      <c r="J34" s="67">
        <f>ROUND(IFERROR(IF($I34&gt;39,200,VLOOKUP($I34,[1]PARAMETROS!$A$12:$K$55,6,0)),0),2)</f>
        <v>0</v>
      </c>
      <c r="K34" s="67">
        <f t="shared" si="1"/>
        <v>0</v>
      </c>
      <c r="L34" s="66">
        <f>IFERROR(IF(AND(VLOOKUP($C34,[1]APELACIÓN!$C:$AM,7,0)="SI",VLOOKUP($C34,[1]APELACIÓN!$C:$AM,12,0)&lt;&gt;""),VLOOKUP($C34,[1]APELACIÓN!$C:$AM,26,0),VLOOKUP($C34,[1]CONSOLIDADO!$C$16:$BX$465,45,0)),0)</f>
        <v>0</v>
      </c>
      <c r="M34" s="68">
        <f>ROUND(IFERROR(IF($L34&gt;39,200,VLOOKUP($L34,[1]PARAMETROS!$A$12:$K$55,10,0)),0),2)</f>
        <v>0</v>
      </c>
      <c r="N34" s="68">
        <f t="shared" si="2"/>
        <v>0</v>
      </c>
      <c r="O34" s="68">
        <f t="shared" si="3"/>
        <v>70</v>
      </c>
      <c r="P34" s="69">
        <f t="shared" si="4"/>
        <v>28</v>
      </c>
      <c r="Q34" s="66">
        <f>IFERROR(IF(AND(VLOOKUP($C34,[1]APELACIÓN!$C:$AM,7,0)="SI",VLOOKUP($C34,[1]APELACIÓN!$C:$AM,13,0)&lt;&gt;""),VLOOKUP($C34,[1]APELACIÓN!$C:$AM,29,0),VLOOKUP($C34,[1]CONSOLIDADO!$C$16:$BX$465,50,0)),0)</f>
        <v>615</v>
      </c>
      <c r="R34" s="68">
        <f>ROUND(IFERROR(IF($Q34&gt;110,100,VLOOKUP($Q34,[1]PARAMETROS!$M$12:$O$122,2,0)),0),2)</f>
        <v>100</v>
      </c>
      <c r="S34" s="69">
        <f t="shared" si="5"/>
        <v>30</v>
      </c>
      <c r="T34" s="70">
        <f>IFERROR(IF(AND(VLOOKUP($C34,[1]APELACIÓN!$C:$AM,7,0)="SI",VLOOKUP($C34,[1]APELACIÓN!$C:$AM,14,0)&lt;&gt;""),VLOOKUP($C34,[1]APELACIÓN!$C:$AM,32,0),VLOOKUP($C34,[1]CONSOLIDADO!$C$16:$BX$465,53,0)),0)</f>
        <v>70</v>
      </c>
      <c r="U34" s="70">
        <f>IFERROR(IF(AND(VLOOKUP($C34,[1]APELACIÓN!$C:$AM,7,0)="SI",VLOOKUP($C34,[1]APELACIÓN!$C:$AM,15,0)&lt;&gt;""),VLOOKUP($C34,[1]APELACIÓN!$C:$AM,33,0),VLOOKUP($C34,[1]CONSOLIDADO!$C$16:$BX$465,54,0)),0)</f>
        <v>70</v>
      </c>
      <c r="V34" s="70">
        <f>IFERROR(IF(AND(VLOOKUP($C34,[1]APELACIÓN!$C:$AM,7,0)="SI",VLOOKUP($C34,[1]APELACIÓN!$C:$AM,16,0)&lt;&gt;""),VLOOKUP($C34,[1]APELACIÓN!$C:$AM,34,0),VLOOKUP($C34,[1]CONSOLIDADO!$C$16:$BX$465,55,0)),0)</f>
        <v>70</v>
      </c>
      <c r="W34" s="70">
        <f t="shared" si="6"/>
        <v>70</v>
      </c>
      <c r="X34" s="68">
        <f>ROUND(IFERROR(VLOOKUP($W34,[1]PARAMETROS!$Q$12:$S$82,2,0),0),2)</f>
        <v>100</v>
      </c>
      <c r="Y34" s="69">
        <f t="shared" si="7"/>
        <v>30</v>
      </c>
      <c r="Z34" s="71">
        <f t="shared" si="8"/>
        <v>88</v>
      </c>
      <c r="AA34" s="72" t="str">
        <f>IFERROR(IF(VLOOKUP($C34,[1]APELACIÓN!$C$16:$I$465,5,0)="","",VLOOKUP($C34,[1]APELACIÓN!$C$16:$I$465,5,0)),0)</f>
        <v/>
      </c>
      <c r="AB34" s="72" t="str">
        <f>IFERROR(IF(VLOOKUP($C34,[1]APELACIÓN!$C$16:$I$465,7,0)="","",VLOOKUP($C34,[1]APELACIÓN!$C$16:$I$465,7,0)),0)</f>
        <v/>
      </c>
      <c r="AC34" s="73" t="str">
        <f>IF($C34="","",[1]CONSOLIDADO!BP34)</f>
        <v/>
      </c>
      <c r="AD34" s="74">
        <f>IF($C34="","",[1]CONSOLIDADO!BQ34)</f>
        <v>0</v>
      </c>
      <c r="AE34" s="74">
        <f>IF($C34="","",[1]CONSOLIDADO!BR34)</f>
        <v>0</v>
      </c>
      <c r="AF34" s="74">
        <f>IF($C34="","",[1]CONSOLIDADO!BS34)</f>
        <v>0</v>
      </c>
      <c r="AG34" s="74">
        <f>IF($C34="","",[1]CONSOLIDADO!BT34)</f>
        <v>0</v>
      </c>
      <c r="AH34" s="73" t="str">
        <f>IF($C34="","",[1]CONSOLIDADO!BU34)</f>
        <v/>
      </c>
      <c r="AI34" s="73">
        <f>IF($C34="","",[1]CONSOLIDADO!BV34)</f>
        <v>0</v>
      </c>
      <c r="AJ34" s="74">
        <f>IF($C34="","",[1]CONSOLIDADO!BW34)</f>
        <v>0</v>
      </c>
      <c r="AK34" s="75">
        <f>IF($C34="","",[1]CONSOLIDADO!BX34)</f>
        <v>19</v>
      </c>
    </row>
    <row r="35" spans="1:37" ht="14.45" customHeight="1" x14ac:dyDescent="0.2">
      <c r="A35" s="62">
        <v>20</v>
      </c>
      <c r="B35" s="63">
        <v>103</v>
      </c>
      <c r="C35" s="64">
        <v>9788842</v>
      </c>
      <c r="D35" s="63">
        <v>6</v>
      </c>
      <c r="E35" s="65">
        <f>IFERROR(VLOOKUP($C35,[1]CONSOLIDADO!$C$16:$K$465,9,0),"")</f>
        <v>9</v>
      </c>
      <c r="F35" s="66">
        <f>IFERROR(IF(AND(VLOOKUP($C35,[1]APELACIÓN!$C:$AM,7,0)="SI",VLOOKUP($C35,[1]APELACIÓN!$C:$AM,10,0)&lt;&gt;""),VLOOKUP($C35,[1]APELACIÓN!$C:$AM,20,0),VLOOKUP($C35,[1]CONSOLIDADO!$C$16:$BX$465,39,0)),0)</f>
        <v>25</v>
      </c>
      <c r="G35" s="67">
        <f>ROUND(IFERROR(IF($F35&gt;39,200,VLOOKUP($F35,[1]PARAMETROS!$A$12:$K$55,2,0)),0),2)</f>
        <v>130</v>
      </c>
      <c r="H35" s="67">
        <f t="shared" si="0"/>
        <v>65</v>
      </c>
      <c r="I35" s="66">
        <f>IFERROR(IF(AND(VLOOKUP($C35,[1]APELACIÓN!$C:$AM,7,0)="SI",VLOOKUP($C35,[1]APELACIÓN!$C:$AM,11,0)&lt;&gt;""),VLOOKUP($C35,[1]APELACIÓN!$C:$AM,23,0),VLOOKUP($C35,[1]CONSOLIDADO!$C$16:$BX$465,42,0)),0)</f>
        <v>0</v>
      </c>
      <c r="J35" s="67">
        <f>ROUND(IFERROR(IF($I35&gt;39,200,VLOOKUP($I35,[1]PARAMETROS!$A$12:$K$55,6,0)),0),2)</f>
        <v>0</v>
      </c>
      <c r="K35" s="67">
        <f t="shared" si="1"/>
        <v>0</v>
      </c>
      <c r="L35" s="66">
        <f>IFERROR(IF(AND(VLOOKUP($C35,[1]APELACIÓN!$C:$AM,7,0)="SI",VLOOKUP($C35,[1]APELACIÓN!$C:$AM,12,0)&lt;&gt;""),VLOOKUP($C35,[1]APELACIÓN!$C:$AM,26,0),VLOOKUP($C35,[1]CONSOLIDADO!$C$16:$BX$465,45,0)),0)</f>
        <v>0</v>
      </c>
      <c r="M35" s="68">
        <f>ROUND(IFERROR(IF($L35&gt;39,200,VLOOKUP($L35,[1]PARAMETROS!$A$12:$K$55,10,0)),0),2)</f>
        <v>0</v>
      </c>
      <c r="N35" s="68">
        <f t="shared" si="2"/>
        <v>0</v>
      </c>
      <c r="O35" s="68">
        <f t="shared" si="3"/>
        <v>65</v>
      </c>
      <c r="P35" s="69">
        <f t="shared" si="4"/>
        <v>26</v>
      </c>
      <c r="Q35" s="66">
        <f>IFERROR(IF(AND(VLOOKUP($C35,[1]APELACIÓN!$C:$AM,7,0)="SI",VLOOKUP($C35,[1]APELACIÓN!$C:$AM,13,0)&lt;&gt;""),VLOOKUP($C35,[1]APELACIÓN!$C:$AM,29,0),VLOOKUP($C35,[1]CONSOLIDADO!$C$16:$BX$465,50,0)),0)</f>
        <v>457</v>
      </c>
      <c r="R35" s="68">
        <f>ROUND(IFERROR(IF($Q35&gt;110,100,VLOOKUP($Q35,[1]PARAMETROS!$M$12:$O$122,2,0)),0),2)</f>
        <v>100</v>
      </c>
      <c r="S35" s="69">
        <f t="shared" si="5"/>
        <v>30</v>
      </c>
      <c r="T35" s="70">
        <f>IFERROR(IF(AND(VLOOKUP($C35,[1]APELACIÓN!$C:$AM,7,0)="SI",VLOOKUP($C35,[1]APELACIÓN!$C:$AM,14,0)&lt;&gt;""),VLOOKUP($C35,[1]APELACIÓN!$C:$AM,32,0),VLOOKUP($C35,[1]CONSOLIDADO!$C$16:$BX$465,53,0)),0)</f>
        <v>70</v>
      </c>
      <c r="U35" s="70">
        <f>IFERROR(IF(AND(VLOOKUP($C35,[1]APELACIÓN!$C:$AM,7,0)="SI",VLOOKUP($C35,[1]APELACIÓN!$C:$AM,15,0)&lt;&gt;""),VLOOKUP($C35,[1]APELACIÓN!$C:$AM,33,0),VLOOKUP($C35,[1]CONSOLIDADO!$C$16:$BX$465,54,0)),0)</f>
        <v>70</v>
      </c>
      <c r="V35" s="70">
        <f>IFERROR(IF(AND(VLOOKUP($C35,[1]APELACIÓN!$C:$AM,7,0)="SI",VLOOKUP($C35,[1]APELACIÓN!$C:$AM,16,0)&lt;&gt;""),VLOOKUP($C35,[1]APELACIÓN!$C:$AM,34,0),VLOOKUP($C35,[1]CONSOLIDADO!$C$16:$BX$465,55,0)),0)</f>
        <v>70</v>
      </c>
      <c r="W35" s="70">
        <f t="shared" si="6"/>
        <v>70</v>
      </c>
      <c r="X35" s="68">
        <f>ROUND(IFERROR(VLOOKUP($W35,[1]PARAMETROS!$Q$12:$S$82,2,0),0),2)</f>
        <v>100</v>
      </c>
      <c r="Y35" s="69">
        <f t="shared" si="7"/>
        <v>30</v>
      </c>
      <c r="Z35" s="71">
        <f t="shared" si="8"/>
        <v>86</v>
      </c>
      <c r="AA35" s="72" t="str">
        <f>IFERROR(IF(VLOOKUP($C35,[1]APELACIÓN!$C$16:$I$465,5,0)="","",VLOOKUP($C35,[1]APELACIÓN!$C$16:$I$465,5,0)),0)</f>
        <v/>
      </c>
      <c r="AB35" s="72" t="str">
        <f>IFERROR(IF(VLOOKUP($C35,[1]APELACIÓN!$C$16:$I$465,7,0)="","",VLOOKUP($C35,[1]APELACIÓN!$C$16:$I$465,7,0)),0)</f>
        <v/>
      </c>
      <c r="AC35" s="73" t="str">
        <f>IF($C35="","",[1]CONSOLIDADO!BP35)</f>
        <v>EMPATE</v>
      </c>
      <c r="AD35" s="74">
        <f>IF($C35="","",[1]CONSOLIDADO!BQ35)</f>
        <v>70</v>
      </c>
      <c r="AE35" s="74">
        <f>IF($C35="","",[1]CONSOLIDADO!BR35)</f>
        <v>24</v>
      </c>
      <c r="AF35" s="74">
        <f>IF($C35="","",[1]CONSOLIDADO!BS35)</f>
        <v>11</v>
      </c>
      <c r="AG35" s="74">
        <f>IF($C35="","",[1]CONSOLIDADO!BT35)</f>
        <v>1</v>
      </c>
      <c r="AH35" s="73" t="str">
        <f>IF($C35="","",[1]CONSOLIDADO!BU35)</f>
        <v/>
      </c>
      <c r="AI35" s="73">
        <f>IF($C35="","",[1]CONSOLIDADO!BV35)</f>
        <v>0</v>
      </c>
      <c r="AJ35" s="74">
        <f>IF($C35="","",[1]CONSOLIDADO!BW35)</f>
        <v>0</v>
      </c>
      <c r="AK35" s="75">
        <f>IF($C35="","",[1]CONSOLIDADO!BX35)</f>
        <v>20</v>
      </c>
    </row>
    <row r="36" spans="1:37" ht="14.45" customHeight="1" x14ac:dyDescent="0.2">
      <c r="A36" s="62">
        <v>21</v>
      </c>
      <c r="B36" s="63">
        <v>103</v>
      </c>
      <c r="C36" s="64">
        <v>10543623</v>
      </c>
      <c r="D36" s="63">
        <v>8</v>
      </c>
      <c r="E36" s="65">
        <f>IFERROR(VLOOKUP($C36,[1]CONSOLIDADO!$C$16:$K$465,9,0),"")</f>
        <v>9</v>
      </c>
      <c r="F36" s="66">
        <f>IFERROR(IF(AND(VLOOKUP($C36,[1]APELACIÓN!$C:$AM,7,0)="SI",VLOOKUP($C36,[1]APELACIÓN!$C:$AM,10,0)&lt;&gt;""),VLOOKUP($C36,[1]APELACIÓN!$C:$AM,20,0),VLOOKUP($C36,[1]CONSOLIDADO!$C$16:$BX$465,39,0)),0)</f>
        <v>25</v>
      </c>
      <c r="G36" s="67">
        <f>ROUND(IFERROR(IF($F36&gt;39,200,VLOOKUP($F36,[1]PARAMETROS!$A$12:$K$55,2,0)),0),2)</f>
        <v>130</v>
      </c>
      <c r="H36" s="67">
        <f t="shared" si="0"/>
        <v>65</v>
      </c>
      <c r="I36" s="66">
        <f>IFERROR(IF(AND(VLOOKUP($C36,[1]APELACIÓN!$C:$AM,7,0)="SI",VLOOKUP($C36,[1]APELACIÓN!$C:$AM,11,0)&lt;&gt;""),VLOOKUP($C36,[1]APELACIÓN!$C:$AM,23,0),VLOOKUP($C36,[1]CONSOLIDADO!$C$16:$BX$465,42,0)),0)</f>
        <v>0</v>
      </c>
      <c r="J36" s="67">
        <f>ROUND(IFERROR(IF($I36&gt;39,200,VLOOKUP($I36,[1]PARAMETROS!$A$12:$K$55,6,0)),0),2)</f>
        <v>0</v>
      </c>
      <c r="K36" s="67">
        <f t="shared" si="1"/>
        <v>0</v>
      </c>
      <c r="L36" s="66">
        <f>IFERROR(IF(AND(VLOOKUP($C36,[1]APELACIÓN!$C:$AM,7,0)="SI",VLOOKUP($C36,[1]APELACIÓN!$C:$AM,12,0)&lt;&gt;""),VLOOKUP($C36,[1]APELACIÓN!$C:$AM,26,0),VLOOKUP($C36,[1]CONSOLIDADO!$C$16:$BX$465,45,0)),0)</f>
        <v>0</v>
      </c>
      <c r="M36" s="68">
        <f>ROUND(IFERROR(IF($L36&gt;39,200,VLOOKUP($L36,[1]PARAMETROS!$A$12:$K$55,10,0)),0),2)</f>
        <v>0</v>
      </c>
      <c r="N36" s="68">
        <f t="shared" si="2"/>
        <v>0</v>
      </c>
      <c r="O36" s="68">
        <f t="shared" si="3"/>
        <v>65</v>
      </c>
      <c r="P36" s="69">
        <f t="shared" si="4"/>
        <v>26</v>
      </c>
      <c r="Q36" s="66">
        <f>IFERROR(IF(AND(VLOOKUP($C36,[1]APELACIÓN!$C:$AM,7,0)="SI",VLOOKUP($C36,[1]APELACIÓN!$C:$AM,13,0)&lt;&gt;""),VLOOKUP($C36,[1]APELACIÓN!$C:$AM,29,0),VLOOKUP($C36,[1]CONSOLIDADO!$C$16:$BX$465,50,0)),0)</f>
        <v>774</v>
      </c>
      <c r="R36" s="68">
        <f>ROUND(IFERROR(IF($Q36&gt;110,100,VLOOKUP($Q36,[1]PARAMETROS!$M$12:$O$122,2,0)),0),2)</f>
        <v>100</v>
      </c>
      <c r="S36" s="69">
        <f t="shared" si="5"/>
        <v>30</v>
      </c>
      <c r="T36" s="70">
        <f>IFERROR(IF(AND(VLOOKUP($C36,[1]APELACIÓN!$C:$AM,7,0)="SI",VLOOKUP($C36,[1]APELACIÓN!$C:$AM,14,0)&lt;&gt;""),VLOOKUP($C36,[1]APELACIÓN!$C:$AM,32,0),VLOOKUP($C36,[1]CONSOLIDADO!$C$16:$BX$465,53,0)),0)</f>
        <v>70</v>
      </c>
      <c r="U36" s="70">
        <f>IFERROR(IF(AND(VLOOKUP($C36,[1]APELACIÓN!$C:$AM,7,0)="SI",VLOOKUP($C36,[1]APELACIÓN!$C:$AM,15,0)&lt;&gt;""),VLOOKUP($C36,[1]APELACIÓN!$C:$AM,33,0),VLOOKUP($C36,[1]CONSOLIDADO!$C$16:$BX$465,54,0)),0)</f>
        <v>70</v>
      </c>
      <c r="V36" s="70">
        <f>IFERROR(IF(AND(VLOOKUP($C36,[1]APELACIÓN!$C:$AM,7,0)="SI",VLOOKUP($C36,[1]APELACIÓN!$C:$AM,16,0)&lt;&gt;""),VLOOKUP($C36,[1]APELACIÓN!$C:$AM,34,0),VLOOKUP($C36,[1]CONSOLIDADO!$C$16:$BX$465,55,0)),0)</f>
        <v>70</v>
      </c>
      <c r="W36" s="70">
        <f t="shared" si="6"/>
        <v>70</v>
      </c>
      <c r="X36" s="68">
        <f>ROUND(IFERROR(VLOOKUP($W36,[1]PARAMETROS!$Q$12:$S$82,2,0),0),2)</f>
        <v>100</v>
      </c>
      <c r="Y36" s="69">
        <f t="shared" si="7"/>
        <v>30</v>
      </c>
      <c r="Z36" s="71">
        <f t="shared" si="8"/>
        <v>86</v>
      </c>
      <c r="AA36" s="72" t="str">
        <f>IFERROR(IF(VLOOKUP($C36,[1]APELACIÓN!$C$16:$I$465,5,0)="","",VLOOKUP($C36,[1]APELACIÓN!$C$16:$I$465,5,0)),0)</f>
        <v/>
      </c>
      <c r="AB36" s="72" t="str">
        <f>IFERROR(IF(VLOOKUP($C36,[1]APELACIÓN!$C$16:$I$465,7,0)="","",VLOOKUP($C36,[1]APELACIÓN!$C$16:$I$465,7,0)),0)</f>
        <v/>
      </c>
      <c r="AC36" s="73" t="str">
        <f>IF($C36="","",[1]CONSOLIDADO!BP36)</f>
        <v>EMPATE</v>
      </c>
      <c r="AD36" s="74">
        <f>IF($C36="","",[1]CONSOLIDADO!BQ36)</f>
        <v>70</v>
      </c>
      <c r="AE36" s="74">
        <f>IF($C36="","",[1]CONSOLIDADO!BR36)</f>
        <v>24</v>
      </c>
      <c r="AF36" s="74">
        <f>IF($C36="","",[1]CONSOLIDADO!BS36)</f>
        <v>9</v>
      </c>
      <c r="AG36" s="74">
        <f>IF($C36="","",[1]CONSOLIDADO!BT36)</f>
        <v>12</v>
      </c>
      <c r="AH36" s="73" t="str">
        <f>IF($C36="","",[1]CONSOLIDADO!BU36)</f>
        <v/>
      </c>
      <c r="AI36" s="73">
        <f>IF($C36="","",[1]CONSOLIDADO!BV36)</f>
        <v>0</v>
      </c>
      <c r="AJ36" s="74">
        <f>IF($C36="","",[1]CONSOLIDADO!BW36)</f>
        <v>0</v>
      </c>
      <c r="AK36" s="75">
        <f>IF($C36="","",[1]CONSOLIDADO!BX36)</f>
        <v>21</v>
      </c>
    </row>
    <row r="37" spans="1:37" ht="14.45" customHeight="1" x14ac:dyDescent="0.2">
      <c r="A37" s="62">
        <v>22</v>
      </c>
      <c r="B37" s="63">
        <v>103</v>
      </c>
      <c r="C37" s="64">
        <v>10249628</v>
      </c>
      <c r="D37" s="63">
        <v>0</v>
      </c>
      <c r="E37" s="65">
        <f>IFERROR(VLOOKUP($C37,[1]CONSOLIDADO!$C$16:$K$465,9,0),"")</f>
        <v>9</v>
      </c>
      <c r="F37" s="66">
        <f>IFERROR(IF(AND(VLOOKUP($C37,[1]APELACIÓN!$C:$AM,7,0)="SI",VLOOKUP($C37,[1]APELACIÓN!$C:$AM,10,0)&lt;&gt;""),VLOOKUP($C37,[1]APELACIÓN!$C:$AM,20,0),VLOOKUP($C37,[1]CONSOLIDADO!$C$16:$BX$465,39,0)),0)</f>
        <v>17</v>
      </c>
      <c r="G37" s="67">
        <f>ROUND(IFERROR(IF($F37&gt;39,200,VLOOKUP($F37,[1]PARAMETROS!$A$12:$K$55,2,0)),0),2)</f>
        <v>90</v>
      </c>
      <c r="H37" s="67">
        <f t="shared" si="0"/>
        <v>45</v>
      </c>
      <c r="I37" s="66">
        <f>IFERROR(IF(AND(VLOOKUP($C37,[1]APELACIÓN!$C:$AM,7,0)="SI",VLOOKUP($C37,[1]APELACIÓN!$C:$AM,11,0)&lt;&gt;""),VLOOKUP($C37,[1]APELACIÓN!$C:$AM,23,0),VLOOKUP($C37,[1]CONSOLIDADO!$C$16:$BX$465,42,0)),0)</f>
        <v>0</v>
      </c>
      <c r="J37" s="67">
        <f>ROUND(IFERROR(IF($I37&gt;39,200,VLOOKUP($I37,[1]PARAMETROS!$A$12:$K$55,6,0)),0),2)</f>
        <v>0</v>
      </c>
      <c r="K37" s="67">
        <f t="shared" si="1"/>
        <v>0</v>
      </c>
      <c r="L37" s="66">
        <f>IFERROR(IF(AND(VLOOKUP($C37,[1]APELACIÓN!$C:$AM,7,0)="SI",VLOOKUP($C37,[1]APELACIÓN!$C:$AM,12,0)&lt;&gt;""),VLOOKUP($C37,[1]APELACIÓN!$C:$AM,26,0),VLOOKUP($C37,[1]CONSOLIDADO!$C$16:$BX$465,45,0)),0)</f>
        <v>0</v>
      </c>
      <c r="M37" s="68">
        <f>ROUND(IFERROR(IF($L37&gt;39,200,VLOOKUP($L37,[1]PARAMETROS!$A$12:$K$55,10,0)),0),2)</f>
        <v>0</v>
      </c>
      <c r="N37" s="68">
        <f t="shared" si="2"/>
        <v>0</v>
      </c>
      <c r="O37" s="68">
        <f t="shared" si="3"/>
        <v>45</v>
      </c>
      <c r="P37" s="69">
        <f t="shared" si="4"/>
        <v>18</v>
      </c>
      <c r="Q37" s="66">
        <f>IFERROR(IF(AND(VLOOKUP($C37,[1]APELACIÓN!$C:$AM,7,0)="SI",VLOOKUP($C37,[1]APELACIÓN!$C:$AM,13,0)&lt;&gt;""),VLOOKUP($C37,[1]APELACIÓN!$C:$AM,29,0),VLOOKUP($C37,[1]CONSOLIDADO!$C$16:$BX$465,50,0)),0)</f>
        <v>253</v>
      </c>
      <c r="R37" s="68">
        <f>ROUND(IFERROR(IF($Q37&gt;110,100,VLOOKUP($Q37,[1]PARAMETROS!$M$12:$O$122,2,0)),0),2)</f>
        <v>100</v>
      </c>
      <c r="S37" s="69">
        <f t="shared" si="5"/>
        <v>30</v>
      </c>
      <c r="T37" s="70">
        <f>IFERROR(IF(AND(VLOOKUP($C37,[1]APELACIÓN!$C:$AM,7,0)="SI",VLOOKUP($C37,[1]APELACIÓN!$C:$AM,14,0)&lt;&gt;""),VLOOKUP($C37,[1]APELACIÓN!$C:$AM,32,0),VLOOKUP($C37,[1]CONSOLIDADO!$C$16:$BX$465,53,0)),0)</f>
        <v>70</v>
      </c>
      <c r="U37" s="70">
        <f>IFERROR(IF(AND(VLOOKUP($C37,[1]APELACIÓN!$C:$AM,7,0)="SI",VLOOKUP($C37,[1]APELACIÓN!$C:$AM,15,0)&lt;&gt;""),VLOOKUP($C37,[1]APELACIÓN!$C:$AM,33,0),VLOOKUP($C37,[1]CONSOLIDADO!$C$16:$BX$465,54,0)),0)</f>
        <v>70</v>
      </c>
      <c r="V37" s="70">
        <f>IFERROR(IF(AND(VLOOKUP($C37,[1]APELACIÓN!$C:$AM,7,0)="SI",VLOOKUP($C37,[1]APELACIÓN!$C:$AM,16,0)&lt;&gt;""),VLOOKUP($C37,[1]APELACIÓN!$C:$AM,34,0),VLOOKUP($C37,[1]CONSOLIDADO!$C$16:$BX$465,55,0)),0)</f>
        <v>70</v>
      </c>
      <c r="W37" s="70">
        <f t="shared" si="6"/>
        <v>70</v>
      </c>
      <c r="X37" s="68">
        <f>ROUND(IFERROR(VLOOKUP($W37,[1]PARAMETROS!$Q$12:$S$82,2,0),0),2)</f>
        <v>100</v>
      </c>
      <c r="Y37" s="69">
        <f t="shared" si="7"/>
        <v>30</v>
      </c>
      <c r="Z37" s="71">
        <f t="shared" si="8"/>
        <v>78</v>
      </c>
      <c r="AA37" s="72" t="str">
        <f>IFERROR(IF(VLOOKUP($C37,[1]APELACIÓN!$C$16:$I$465,5,0)="","",VLOOKUP($C37,[1]APELACIÓN!$C$16:$I$465,5,0)),0)</f>
        <v/>
      </c>
      <c r="AB37" s="72" t="str">
        <f>IFERROR(IF(VLOOKUP($C37,[1]APELACIÓN!$C$16:$I$465,7,0)="","",VLOOKUP($C37,[1]APELACIÓN!$C$16:$I$465,7,0)),0)</f>
        <v/>
      </c>
      <c r="AC37" s="73" t="str">
        <f>IF($C37="","",[1]CONSOLIDADO!BP37)</f>
        <v/>
      </c>
      <c r="AD37" s="74">
        <f>IF($C37="","",[1]CONSOLIDADO!BQ37)</f>
        <v>0</v>
      </c>
      <c r="AE37" s="74">
        <f>IF($C37="","",[1]CONSOLIDADO!BR37)</f>
        <v>0</v>
      </c>
      <c r="AF37" s="74">
        <f>IF($C37="","",[1]CONSOLIDADO!BS37)</f>
        <v>0</v>
      </c>
      <c r="AG37" s="74">
        <f>IF($C37="","",[1]CONSOLIDADO!BT37)</f>
        <v>0</v>
      </c>
      <c r="AH37" s="73" t="str">
        <f>IF($C37="","",[1]CONSOLIDADO!BU37)</f>
        <v/>
      </c>
      <c r="AI37" s="73">
        <f>IF($C37="","",[1]CONSOLIDADO!BV37)</f>
        <v>0</v>
      </c>
      <c r="AJ37" s="74">
        <f>IF($C37="","",[1]CONSOLIDADO!BW37)</f>
        <v>0</v>
      </c>
      <c r="AK37" s="75">
        <f>IF($C37="","",[1]CONSOLIDADO!BX37)</f>
        <v>22</v>
      </c>
    </row>
    <row r="38" spans="1:37" ht="14.45" customHeight="1" x14ac:dyDescent="0.2">
      <c r="A38" s="62">
        <v>23</v>
      </c>
      <c r="B38" s="63">
        <v>103</v>
      </c>
      <c r="C38" s="64">
        <v>9349729</v>
      </c>
      <c r="D38" s="63">
        <v>5</v>
      </c>
      <c r="E38" s="65">
        <f>IFERROR(VLOOKUP($C38,[1]CONSOLIDADO!$C$16:$K$465,9,0),"")</f>
        <v>10</v>
      </c>
      <c r="F38" s="66">
        <f>IFERROR(IF(AND(VLOOKUP($C38,[1]APELACIÓN!$C:$AM,7,0)="SI",VLOOKUP($C38,[1]APELACIÓN!$C:$AM,10,0)&lt;&gt;""),VLOOKUP($C38,[1]APELACIÓN!$C:$AM,20,0),VLOOKUP($C38,[1]CONSOLIDADO!$C$16:$BX$465,39,0)),0)</f>
        <v>27</v>
      </c>
      <c r="G38" s="67">
        <f>ROUND(IFERROR(IF($F38&gt;39,200,VLOOKUP($F38,[1]PARAMETROS!$A$12:$K$55,2,0)),0),2)</f>
        <v>140</v>
      </c>
      <c r="H38" s="67">
        <f t="shared" si="0"/>
        <v>70</v>
      </c>
      <c r="I38" s="66">
        <f>IFERROR(IF(AND(VLOOKUP($C38,[1]APELACIÓN!$C:$AM,7,0)="SI",VLOOKUP($C38,[1]APELACIÓN!$C:$AM,11,0)&lt;&gt;""),VLOOKUP($C38,[1]APELACIÓN!$C:$AM,23,0),VLOOKUP($C38,[1]CONSOLIDADO!$C$16:$BX$465,42,0)),0)</f>
        <v>0</v>
      </c>
      <c r="J38" s="67">
        <f>ROUND(IFERROR(IF($I38&gt;39,200,VLOOKUP($I38,[1]PARAMETROS!$A$12:$K$55,6,0)),0),2)</f>
        <v>0</v>
      </c>
      <c r="K38" s="67">
        <f t="shared" si="1"/>
        <v>0</v>
      </c>
      <c r="L38" s="66">
        <f>IFERROR(IF(AND(VLOOKUP($C38,[1]APELACIÓN!$C:$AM,7,0)="SI",VLOOKUP($C38,[1]APELACIÓN!$C:$AM,12,0)&lt;&gt;""),VLOOKUP($C38,[1]APELACIÓN!$C:$AM,26,0),VLOOKUP($C38,[1]CONSOLIDADO!$C$16:$BX$465,45,0)),0)</f>
        <v>0</v>
      </c>
      <c r="M38" s="68">
        <f>ROUND(IFERROR(IF($L38&gt;39,200,VLOOKUP($L38,[1]PARAMETROS!$A$12:$K$55,10,0)),0),2)</f>
        <v>0</v>
      </c>
      <c r="N38" s="68">
        <f t="shared" si="2"/>
        <v>0</v>
      </c>
      <c r="O38" s="68">
        <f t="shared" si="3"/>
        <v>70</v>
      </c>
      <c r="P38" s="69">
        <f t="shared" si="4"/>
        <v>28</v>
      </c>
      <c r="Q38" s="66">
        <f>IFERROR(IF(AND(VLOOKUP($C38,[1]APELACIÓN!$C:$AM,7,0)="SI",VLOOKUP($C38,[1]APELACIÓN!$C:$AM,13,0)&lt;&gt;""),VLOOKUP($C38,[1]APELACIÓN!$C:$AM,29,0),VLOOKUP($C38,[1]CONSOLIDADO!$C$16:$BX$465,50,0)),0)</f>
        <v>779</v>
      </c>
      <c r="R38" s="68">
        <f>ROUND(IFERROR(IF($Q38&gt;110,100,VLOOKUP($Q38,[1]PARAMETROS!$M$12:$O$122,2,0)),0),2)</f>
        <v>100</v>
      </c>
      <c r="S38" s="69">
        <f t="shared" si="5"/>
        <v>30</v>
      </c>
      <c r="T38" s="70">
        <f>IFERROR(IF(AND(VLOOKUP($C38,[1]APELACIÓN!$C:$AM,7,0)="SI",VLOOKUP($C38,[1]APELACIÓN!$C:$AM,14,0)&lt;&gt;""),VLOOKUP($C38,[1]APELACIÓN!$C:$AM,32,0),VLOOKUP($C38,[1]CONSOLIDADO!$C$16:$BX$465,53,0)),0)</f>
        <v>70</v>
      </c>
      <c r="U38" s="70">
        <f>IFERROR(IF(AND(VLOOKUP($C38,[1]APELACIÓN!$C:$AM,7,0)="SI",VLOOKUP($C38,[1]APELACIÓN!$C:$AM,15,0)&lt;&gt;""),VLOOKUP($C38,[1]APELACIÓN!$C:$AM,33,0),VLOOKUP($C38,[1]CONSOLIDADO!$C$16:$BX$465,54,0)),0)</f>
        <v>70</v>
      </c>
      <c r="V38" s="70">
        <f>IFERROR(IF(AND(VLOOKUP($C38,[1]APELACIÓN!$C:$AM,7,0)="SI",VLOOKUP($C38,[1]APELACIÓN!$C:$AM,16,0)&lt;&gt;""),VLOOKUP($C38,[1]APELACIÓN!$C:$AM,34,0),VLOOKUP($C38,[1]CONSOLIDADO!$C$16:$BX$465,55,0)),0)</f>
        <v>70</v>
      </c>
      <c r="W38" s="70">
        <f t="shared" si="6"/>
        <v>70</v>
      </c>
      <c r="X38" s="68">
        <f>ROUND(IFERROR(VLOOKUP($W38,[1]PARAMETROS!$Q$12:$S$82,2,0),0),2)</f>
        <v>100</v>
      </c>
      <c r="Y38" s="69">
        <f t="shared" si="7"/>
        <v>30</v>
      </c>
      <c r="Z38" s="71">
        <f t="shared" si="8"/>
        <v>88</v>
      </c>
      <c r="AA38" s="72" t="str">
        <f>IFERROR(IF(VLOOKUP($C38,[1]APELACIÓN!$C$16:$I$465,5,0)="","",VLOOKUP($C38,[1]APELACIÓN!$C$16:$I$465,5,0)),0)</f>
        <v/>
      </c>
      <c r="AB38" s="72" t="str">
        <f>IFERROR(IF(VLOOKUP($C38,[1]APELACIÓN!$C$16:$I$465,7,0)="","",VLOOKUP($C38,[1]APELACIÓN!$C$16:$I$465,7,0)),0)</f>
        <v/>
      </c>
      <c r="AC38" s="73" t="str">
        <f>IF($C38="","",[1]CONSOLIDADO!BP38)</f>
        <v>EMPATE</v>
      </c>
      <c r="AD38" s="74">
        <f>IF($C38="","",[1]CONSOLIDADO!BQ38)</f>
        <v>70</v>
      </c>
      <c r="AE38" s="74">
        <f>IF($C38="","",[1]CONSOLIDADO!BR38)</f>
        <v>27</v>
      </c>
      <c r="AF38" s="74">
        <f>IF($C38="","",[1]CONSOLIDADO!BS38)</f>
        <v>5</v>
      </c>
      <c r="AG38" s="74">
        <f>IF($C38="","",[1]CONSOLIDADO!BT38)</f>
        <v>29</v>
      </c>
      <c r="AH38" s="73" t="str">
        <f>IF($C38="","",[1]CONSOLIDADO!BU38)</f>
        <v/>
      </c>
      <c r="AI38" s="73">
        <f>IF($C38="","",[1]CONSOLIDADO!BV38)</f>
        <v>0</v>
      </c>
      <c r="AJ38" s="74">
        <f>IF($C38="","",[1]CONSOLIDADO!BW38)</f>
        <v>0</v>
      </c>
      <c r="AK38" s="75">
        <f>IF($C38="","",[1]CONSOLIDADO!BX38)</f>
        <v>23</v>
      </c>
    </row>
    <row r="39" spans="1:37" ht="14.45" customHeight="1" x14ac:dyDescent="0.2">
      <c r="A39" s="62">
        <v>24</v>
      </c>
      <c r="B39" s="63">
        <v>103</v>
      </c>
      <c r="C39" s="64">
        <v>9414982</v>
      </c>
      <c r="D39" s="63">
        <v>7</v>
      </c>
      <c r="E39" s="65">
        <f>IFERROR(VLOOKUP($C39,[1]CONSOLIDADO!$C$16:$K$465,9,0),"")</f>
        <v>10</v>
      </c>
      <c r="F39" s="66">
        <f>IFERROR(IF(AND(VLOOKUP($C39,[1]APELACIÓN!$C:$AM,7,0)="SI",VLOOKUP($C39,[1]APELACIÓN!$C:$AM,10,0)&lt;&gt;""),VLOOKUP($C39,[1]APELACIÓN!$C:$AM,20,0),VLOOKUP($C39,[1]CONSOLIDADO!$C$16:$BX$465,39,0)),0)</f>
        <v>27</v>
      </c>
      <c r="G39" s="67">
        <f>ROUND(IFERROR(IF($F39&gt;39,200,VLOOKUP($F39,[1]PARAMETROS!$A$12:$K$55,2,0)),0),2)</f>
        <v>140</v>
      </c>
      <c r="H39" s="67">
        <f t="shared" si="0"/>
        <v>70</v>
      </c>
      <c r="I39" s="66">
        <f>IFERROR(IF(AND(VLOOKUP($C39,[1]APELACIÓN!$C:$AM,7,0)="SI",VLOOKUP($C39,[1]APELACIÓN!$C:$AM,11,0)&lt;&gt;""),VLOOKUP($C39,[1]APELACIÓN!$C:$AM,23,0),VLOOKUP($C39,[1]CONSOLIDADO!$C$16:$BX$465,42,0)),0)</f>
        <v>0</v>
      </c>
      <c r="J39" s="67">
        <f>ROUND(IFERROR(IF($I39&gt;39,200,VLOOKUP($I39,[1]PARAMETROS!$A$12:$K$55,6,0)),0),2)</f>
        <v>0</v>
      </c>
      <c r="K39" s="67">
        <f t="shared" si="1"/>
        <v>0</v>
      </c>
      <c r="L39" s="66">
        <f>IFERROR(IF(AND(VLOOKUP($C39,[1]APELACIÓN!$C:$AM,7,0)="SI",VLOOKUP($C39,[1]APELACIÓN!$C:$AM,12,0)&lt;&gt;""),VLOOKUP($C39,[1]APELACIÓN!$C:$AM,26,0),VLOOKUP($C39,[1]CONSOLIDADO!$C$16:$BX$465,45,0)),0)</f>
        <v>0</v>
      </c>
      <c r="M39" s="68">
        <f>ROUND(IFERROR(IF($L39&gt;39,200,VLOOKUP($L39,[1]PARAMETROS!$A$12:$K$55,10,0)),0),2)</f>
        <v>0</v>
      </c>
      <c r="N39" s="68">
        <f t="shared" si="2"/>
        <v>0</v>
      </c>
      <c r="O39" s="68">
        <f t="shared" si="3"/>
        <v>70</v>
      </c>
      <c r="P39" s="69">
        <f t="shared" si="4"/>
        <v>28</v>
      </c>
      <c r="Q39" s="66">
        <f>IFERROR(IF(AND(VLOOKUP($C39,[1]APELACIÓN!$C:$AM,7,0)="SI",VLOOKUP($C39,[1]APELACIÓN!$C:$AM,13,0)&lt;&gt;""),VLOOKUP($C39,[1]APELACIÓN!$C:$AM,29,0),VLOOKUP($C39,[1]CONSOLIDADO!$C$16:$BX$465,50,0)),0)</f>
        <v>699</v>
      </c>
      <c r="R39" s="68">
        <f>ROUND(IFERROR(IF($Q39&gt;110,100,VLOOKUP($Q39,[1]PARAMETROS!$M$12:$O$122,2,0)),0),2)</f>
        <v>100</v>
      </c>
      <c r="S39" s="69">
        <f t="shared" si="5"/>
        <v>30</v>
      </c>
      <c r="T39" s="70">
        <f>IFERROR(IF(AND(VLOOKUP($C39,[1]APELACIÓN!$C:$AM,7,0)="SI",VLOOKUP($C39,[1]APELACIÓN!$C:$AM,14,0)&lt;&gt;""),VLOOKUP($C39,[1]APELACIÓN!$C:$AM,32,0),VLOOKUP($C39,[1]CONSOLIDADO!$C$16:$BX$465,53,0)),0)</f>
        <v>70</v>
      </c>
      <c r="U39" s="70">
        <f>IFERROR(IF(AND(VLOOKUP($C39,[1]APELACIÓN!$C:$AM,7,0)="SI",VLOOKUP($C39,[1]APELACIÓN!$C:$AM,15,0)&lt;&gt;""),VLOOKUP($C39,[1]APELACIÓN!$C:$AM,33,0),VLOOKUP($C39,[1]CONSOLIDADO!$C$16:$BX$465,54,0)),0)</f>
        <v>70</v>
      </c>
      <c r="V39" s="70">
        <f>IFERROR(IF(AND(VLOOKUP($C39,[1]APELACIÓN!$C:$AM,7,0)="SI",VLOOKUP($C39,[1]APELACIÓN!$C:$AM,16,0)&lt;&gt;""),VLOOKUP($C39,[1]APELACIÓN!$C:$AM,34,0),VLOOKUP($C39,[1]CONSOLIDADO!$C$16:$BX$465,55,0)),0)</f>
        <v>70</v>
      </c>
      <c r="W39" s="70">
        <f t="shared" si="6"/>
        <v>70</v>
      </c>
      <c r="X39" s="68">
        <f>ROUND(IFERROR(VLOOKUP($W39,[1]PARAMETROS!$Q$12:$S$82,2,0),0),2)</f>
        <v>100</v>
      </c>
      <c r="Y39" s="69">
        <f t="shared" si="7"/>
        <v>30</v>
      </c>
      <c r="Z39" s="71">
        <f t="shared" si="8"/>
        <v>88</v>
      </c>
      <c r="AA39" s="72" t="str">
        <f>IFERROR(IF(VLOOKUP($C39,[1]APELACIÓN!$C$16:$I$465,5,0)="","",VLOOKUP($C39,[1]APELACIÓN!$C$16:$I$465,5,0)),0)</f>
        <v/>
      </c>
      <c r="AB39" s="72" t="str">
        <f>IFERROR(IF(VLOOKUP($C39,[1]APELACIÓN!$C$16:$I$465,7,0)="","",VLOOKUP($C39,[1]APELACIÓN!$C$16:$I$465,7,0)),0)</f>
        <v/>
      </c>
      <c r="AC39" s="73" t="str">
        <f>IF($C39="","",[1]CONSOLIDADO!BP39)</f>
        <v>EMPATE</v>
      </c>
      <c r="AD39" s="74">
        <f>IF($C39="","",[1]CONSOLIDADO!BQ39)</f>
        <v>70</v>
      </c>
      <c r="AE39" s="74">
        <f>IF($C39="","",[1]CONSOLIDADO!BR39)</f>
        <v>26</v>
      </c>
      <c r="AF39" s="74">
        <f>IF($C39="","",[1]CONSOLIDADO!BS39)</f>
        <v>11</v>
      </c>
      <c r="AG39" s="74">
        <f>IF($C39="","",[1]CONSOLIDADO!BT39)</f>
        <v>0</v>
      </c>
      <c r="AH39" s="73" t="str">
        <f>IF($C39="","",[1]CONSOLIDADO!BU39)</f>
        <v/>
      </c>
      <c r="AI39" s="73">
        <f>IF($C39="","",[1]CONSOLIDADO!BV39)</f>
        <v>0</v>
      </c>
      <c r="AJ39" s="74">
        <f>IF($C39="","",[1]CONSOLIDADO!BW39)</f>
        <v>0</v>
      </c>
      <c r="AK39" s="75">
        <f>IF($C39="","",[1]CONSOLIDADO!BX39)</f>
        <v>24</v>
      </c>
    </row>
    <row r="40" spans="1:37" ht="14.45" customHeight="1" x14ac:dyDescent="0.2">
      <c r="A40" s="62">
        <v>25</v>
      </c>
      <c r="B40" s="63">
        <v>103</v>
      </c>
      <c r="C40" s="64">
        <v>7357112</v>
      </c>
      <c r="D40" s="63" t="s">
        <v>42</v>
      </c>
      <c r="E40" s="65">
        <f>IFERROR(VLOOKUP($C40,[1]CONSOLIDADO!$C$16:$K$465,9,0),"")</f>
        <v>10</v>
      </c>
      <c r="F40" s="66">
        <f>IFERROR(IF(AND(VLOOKUP($C40,[1]APELACIÓN!$C:$AM,7,0)="SI",VLOOKUP($C40,[1]APELACIÓN!$C:$AM,10,0)&lt;&gt;""),VLOOKUP($C40,[1]APELACIÓN!$C:$AM,20,0),VLOOKUP($C40,[1]CONSOLIDADO!$C$16:$BX$465,39,0)),0)</f>
        <v>19</v>
      </c>
      <c r="G40" s="67">
        <f>ROUND(IFERROR(IF($F40&gt;39,200,VLOOKUP($F40,[1]PARAMETROS!$A$12:$K$55,2,0)),0),2)</f>
        <v>100</v>
      </c>
      <c r="H40" s="67">
        <f t="shared" si="0"/>
        <v>50</v>
      </c>
      <c r="I40" s="66">
        <f>IFERROR(IF(AND(VLOOKUP($C40,[1]APELACIÓN!$C:$AM,7,0)="SI",VLOOKUP($C40,[1]APELACIÓN!$C:$AM,11,0)&lt;&gt;""),VLOOKUP($C40,[1]APELACIÓN!$C:$AM,23,0),VLOOKUP($C40,[1]CONSOLIDADO!$C$16:$BX$465,42,0)),0)</f>
        <v>8</v>
      </c>
      <c r="J40" s="67">
        <f>ROUND(IFERROR(IF($I40&gt;39,200,VLOOKUP($I40,[1]PARAMETROS!$A$12:$K$55,6,0)),0),2)</f>
        <v>45</v>
      </c>
      <c r="K40" s="67">
        <f t="shared" si="1"/>
        <v>13.5</v>
      </c>
      <c r="L40" s="66">
        <f>IFERROR(IF(AND(VLOOKUP($C40,[1]APELACIÓN!$C:$AM,7,0)="SI",VLOOKUP($C40,[1]APELACIÓN!$C:$AM,12,0)&lt;&gt;""),VLOOKUP($C40,[1]APELACIÓN!$C:$AM,26,0),VLOOKUP($C40,[1]CONSOLIDADO!$C$16:$BX$465,45,0)),0)</f>
        <v>0</v>
      </c>
      <c r="M40" s="68">
        <f>ROUND(IFERROR(IF($L40&gt;39,200,VLOOKUP($L40,[1]PARAMETROS!$A$12:$K$55,10,0)),0),2)</f>
        <v>0</v>
      </c>
      <c r="N40" s="68">
        <f t="shared" si="2"/>
        <v>0</v>
      </c>
      <c r="O40" s="68">
        <f t="shared" si="3"/>
        <v>63.5</v>
      </c>
      <c r="P40" s="69">
        <f t="shared" si="4"/>
        <v>25.4</v>
      </c>
      <c r="Q40" s="66">
        <f>IFERROR(IF(AND(VLOOKUP($C40,[1]APELACIÓN!$C:$AM,7,0)="SI",VLOOKUP($C40,[1]APELACIÓN!$C:$AM,13,0)&lt;&gt;""),VLOOKUP($C40,[1]APELACIÓN!$C:$AM,29,0),VLOOKUP($C40,[1]CONSOLIDADO!$C$16:$BX$465,50,0)),0)</f>
        <v>394</v>
      </c>
      <c r="R40" s="68">
        <f>ROUND(IFERROR(IF($Q40&gt;110,100,VLOOKUP($Q40,[1]PARAMETROS!$M$12:$O$122,2,0)),0),2)</f>
        <v>100</v>
      </c>
      <c r="S40" s="69">
        <f t="shared" si="5"/>
        <v>30</v>
      </c>
      <c r="T40" s="70">
        <f>IFERROR(IF(AND(VLOOKUP($C40,[1]APELACIÓN!$C:$AM,7,0)="SI",VLOOKUP($C40,[1]APELACIÓN!$C:$AM,14,0)&lt;&gt;""),VLOOKUP($C40,[1]APELACIÓN!$C:$AM,32,0),VLOOKUP($C40,[1]CONSOLIDADO!$C$16:$BX$465,53,0)),0)</f>
        <v>70</v>
      </c>
      <c r="U40" s="70">
        <f>IFERROR(IF(AND(VLOOKUP($C40,[1]APELACIÓN!$C:$AM,7,0)="SI",VLOOKUP($C40,[1]APELACIÓN!$C:$AM,15,0)&lt;&gt;""),VLOOKUP($C40,[1]APELACIÓN!$C:$AM,33,0),VLOOKUP($C40,[1]CONSOLIDADO!$C$16:$BX$465,54,0)),0)</f>
        <v>70</v>
      </c>
      <c r="V40" s="70">
        <f>IFERROR(IF(AND(VLOOKUP($C40,[1]APELACIÓN!$C:$AM,7,0)="SI",VLOOKUP($C40,[1]APELACIÓN!$C:$AM,16,0)&lt;&gt;""),VLOOKUP($C40,[1]APELACIÓN!$C:$AM,34,0),VLOOKUP($C40,[1]CONSOLIDADO!$C$16:$BX$465,55,0)),0)</f>
        <v>70</v>
      </c>
      <c r="W40" s="70">
        <f t="shared" si="6"/>
        <v>70</v>
      </c>
      <c r="X40" s="68">
        <f>ROUND(IFERROR(VLOOKUP($W40,[1]PARAMETROS!$Q$12:$S$82,2,0),0),2)</f>
        <v>100</v>
      </c>
      <c r="Y40" s="69">
        <f t="shared" si="7"/>
        <v>30</v>
      </c>
      <c r="Z40" s="71">
        <f t="shared" si="8"/>
        <v>85.4</v>
      </c>
      <c r="AA40" s="72" t="str">
        <f>IFERROR(IF(VLOOKUP($C40,[1]APELACIÓN!$C$16:$I$465,5,0)="","",VLOOKUP($C40,[1]APELACIÓN!$C$16:$I$465,5,0)),0)</f>
        <v/>
      </c>
      <c r="AB40" s="72" t="str">
        <f>IFERROR(IF(VLOOKUP($C40,[1]APELACIÓN!$C$16:$I$465,7,0)="","",VLOOKUP($C40,[1]APELACIÓN!$C$16:$I$465,7,0)),0)</f>
        <v/>
      </c>
      <c r="AC40" s="73" t="str">
        <f>IF($C40="","",[1]CONSOLIDADO!BP40)</f>
        <v/>
      </c>
      <c r="AD40" s="74">
        <f>IF($C40="","",[1]CONSOLIDADO!BQ40)</f>
        <v>0</v>
      </c>
      <c r="AE40" s="74">
        <f>IF($C40="","",[1]CONSOLIDADO!BR40)</f>
        <v>0</v>
      </c>
      <c r="AF40" s="74">
        <f>IF($C40="","",[1]CONSOLIDADO!BS40)</f>
        <v>0</v>
      </c>
      <c r="AG40" s="74">
        <f>IF($C40="","",[1]CONSOLIDADO!BT40)</f>
        <v>0</v>
      </c>
      <c r="AH40" s="73" t="str">
        <f>IF($C40="","",[1]CONSOLIDADO!BU40)</f>
        <v/>
      </c>
      <c r="AI40" s="73">
        <f>IF($C40="","",[1]CONSOLIDADO!BV40)</f>
        <v>0</v>
      </c>
      <c r="AJ40" s="74">
        <f>IF($C40="","",[1]CONSOLIDADO!BW40)</f>
        <v>0</v>
      </c>
      <c r="AK40" s="75">
        <f>IF($C40="","",[1]CONSOLIDADO!BX40)</f>
        <v>25</v>
      </c>
    </row>
    <row r="41" spans="1:37" ht="14.45" customHeight="1" x14ac:dyDescent="0.2">
      <c r="A41" s="62">
        <v>26</v>
      </c>
      <c r="B41" s="63">
        <v>103</v>
      </c>
      <c r="C41" s="64">
        <v>12610585</v>
      </c>
      <c r="D41" s="63">
        <v>1</v>
      </c>
      <c r="E41" s="65">
        <f>IFERROR(VLOOKUP($C41,[1]CONSOLIDADO!$C$16:$K$465,9,0),"")</f>
        <v>10</v>
      </c>
      <c r="F41" s="66">
        <f>IFERROR(IF(AND(VLOOKUP($C41,[1]APELACIÓN!$C:$AM,7,0)="SI",VLOOKUP($C41,[1]APELACIÓN!$C:$AM,10,0)&lt;&gt;""),VLOOKUP($C41,[1]APELACIÓN!$C:$AM,20,0),VLOOKUP($C41,[1]CONSOLIDADO!$C$16:$BX$465,39,0)),0)</f>
        <v>16</v>
      </c>
      <c r="G41" s="67">
        <f>ROUND(IFERROR(IF($F41&gt;39,200,VLOOKUP($F41,[1]PARAMETROS!$A$12:$K$55,2,0)),0),2)</f>
        <v>85</v>
      </c>
      <c r="H41" s="67">
        <f t="shared" si="0"/>
        <v>42.5</v>
      </c>
      <c r="I41" s="66">
        <f>IFERROR(IF(AND(VLOOKUP($C41,[1]APELACIÓN!$C:$AM,7,0)="SI",VLOOKUP($C41,[1]APELACIÓN!$C:$AM,11,0)&lt;&gt;""),VLOOKUP($C41,[1]APELACIÓN!$C:$AM,23,0),VLOOKUP($C41,[1]CONSOLIDADO!$C$16:$BX$465,42,0)),0)</f>
        <v>0</v>
      </c>
      <c r="J41" s="67">
        <f>ROUND(IFERROR(IF($I41&gt;39,200,VLOOKUP($I41,[1]PARAMETROS!$A$12:$K$55,6,0)),0),2)</f>
        <v>0</v>
      </c>
      <c r="K41" s="67">
        <f t="shared" si="1"/>
        <v>0</v>
      </c>
      <c r="L41" s="66">
        <f>IFERROR(IF(AND(VLOOKUP($C41,[1]APELACIÓN!$C:$AM,7,0)="SI",VLOOKUP($C41,[1]APELACIÓN!$C:$AM,12,0)&lt;&gt;""),VLOOKUP($C41,[1]APELACIÓN!$C:$AM,26,0),VLOOKUP($C41,[1]CONSOLIDADO!$C$16:$BX$465,45,0)),0)</f>
        <v>0</v>
      </c>
      <c r="M41" s="68">
        <f>ROUND(IFERROR(IF($L41&gt;39,200,VLOOKUP($L41,[1]PARAMETROS!$A$12:$K$55,10,0)),0),2)</f>
        <v>0</v>
      </c>
      <c r="N41" s="68">
        <f t="shared" si="2"/>
        <v>0</v>
      </c>
      <c r="O41" s="68">
        <f t="shared" si="3"/>
        <v>42.5</v>
      </c>
      <c r="P41" s="69">
        <f t="shared" si="4"/>
        <v>17</v>
      </c>
      <c r="Q41" s="66">
        <f>IFERROR(IF(AND(VLOOKUP($C41,[1]APELACIÓN!$C:$AM,7,0)="SI",VLOOKUP($C41,[1]APELACIÓN!$C:$AM,13,0)&lt;&gt;""),VLOOKUP($C41,[1]APELACIÓN!$C:$AM,29,0),VLOOKUP($C41,[1]CONSOLIDADO!$C$16:$BX$465,50,0)),0)</f>
        <v>1444</v>
      </c>
      <c r="R41" s="68">
        <f>ROUND(IFERROR(IF($Q41&gt;110,100,VLOOKUP($Q41,[1]PARAMETROS!$M$12:$O$122,2,0)),0),2)</f>
        <v>100</v>
      </c>
      <c r="S41" s="69">
        <f t="shared" si="5"/>
        <v>30</v>
      </c>
      <c r="T41" s="70">
        <f>IFERROR(IF(AND(VLOOKUP($C41,[1]APELACIÓN!$C:$AM,7,0)="SI",VLOOKUP($C41,[1]APELACIÓN!$C:$AM,14,0)&lt;&gt;""),VLOOKUP($C41,[1]APELACIÓN!$C:$AM,32,0),VLOOKUP($C41,[1]CONSOLIDADO!$C$16:$BX$465,53,0)),0)</f>
        <v>70</v>
      </c>
      <c r="U41" s="70">
        <f>IFERROR(IF(AND(VLOOKUP($C41,[1]APELACIÓN!$C:$AM,7,0)="SI",VLOOKUP($C41,[1]APELACIÓN!$C:$AM,15,0)&lt;&gt;""),VLOOKUP($C41,[1]APELACIÓN!$C:$AM,33,0),VLOOKUP($C41,[1]CONSOLIDADO!$C$16:$BX$465,54,0)),0)</f>
        <v>70</v>
      </c>
      <c r="V41" s="70">
        <f>IFERROR(IF(AND(VLOOKUP($C41,[1]APELACIÓN!$C:$AM,7,0)="SI",VLOOKUP($C41,[1]APELACIÓN!$C:$AM,16,0)&lt;&gt;""),VLOOKUP($C41,[1]APELACIÓN!$C:$AM,34,0),VLOOKUP($C41,[1]CONSOLIDADO!$C$16:$BX$465,55,0)),0)</f>
        <v>70</v>
      </c>
      <c r="W41" s="70">
        <f t="shared" si="6"/>
        <v>70</v>
      </c>
      <c r="X41" s="68">
        <f>ROUND(IFERROR(VLOOKUP($W41,[1]PARAMETROS!$Q$12:$S$82,2,0),0),2)</f>
        <v>100</v>
      </c>
      <c r="Y41" s="69">
        <f t="shared" si="7"/>
        <v>30</v>
      </c>
      <c r="Z41" s="71">
        <f t="shared" si="8"/>
        <v>77</v>
      </c>
      <c r="AA41" s="72" t="str">
        <f>IFERROR(IF(VLOOKUP($C41,[1]APELACIÓN!$C$16:$I$465,5,0)="","",VLOOKUP($C41,[1]APELACIÓN!$C$16:$I$465,5,0)),0)</f>
        <v/>
      </c>
      <c r="AB41" s="72" t="str">
        <f>IFERROR(IF(VLOOKUP($C41,[1]APELACIÓN!$C$16:$I$465,7,0)="","",VLOOKUP($C41,[1]APELACIÓN!$C$16:$I$465,7,0)),0)</f>
        <v/>
      </c>
      <c r="AC41" s="73" t="str">
        <f>IF($C41="","",[1]CONSOLIDADO!BP41)</f>
        <v/>
      </c>
      <c r="AD41" s="74">
        <f>IF($C41="","",[1]CONSOLIDADO!BQ41)</f>
        <v>0</v>
      </c>
      <c r="AE41" s="74">
        <f>IF($C41="","",[1]CONSOLIDADO!BR41)</f>
        <v>0</v>
      </c>
      <c r="AF41" s="74">
        <f>IF($C41="","",[1]CONSOLIDADO!BS41)</f>
        <v>0</v>
      </c>
      <c r="AG41" s="74">
        <f>IF($C41="","",[1]CONSOLIDADO!BT41)</f>
        <v>0</v>
      </c>
      <c r="AH41" s="73" t="str">
        <f>IF($C41="","",[1]CONSOLIDADO!BU41)</f>
        <v/>
      </c>
      <c r="AI41" s="73">
        <f>IF($C41="","",[1]CONSOLIDADO!BV41)</f>
        <v>0</v>
      </c>
      <c r="AJ41" s="74">
        <f>IF($C41="","",[1]CONSOLIDADO!BW41)</f>
        <v>0</v>
      </c>
      <c r="AK41" s="75">
        <f>IF($C41="","",[1]CONSOLIDADO!BX41)</f>
        <v>26</v>
      </c>
    </row>
    <row r="42" spans="1:37" ht="14.45" customHeight="1" x14ac:dyDescent="0.2">
      <c r="A42" s="62">
        <v>27</v>
      </c>
      <c r="B42" s="63">
        <v>103</v>
      </c>
      <c r="C42" s="64">
        <v>11611319</v>
      </c>
      <c r="D42" s="63">
        <v>8</v>
      </c>
      <c r="E42" s="65">
        <f>IFERROR(VLOOKUP($C42,[1]CONSOLIDADO!$C$16:$K$465,9,0),"")</f>
        <v>10</v>
      </c>
      <c r="F42" s="66">
        <f>IFERROR(IF(AND(VLOOKUP($C42,[1]APELACIÓN!$C:$AM,7,0)="SI",VLOOKUP($C42,[1]APELACIÓN!$C:$AM,10,0)&lt;&gt;""),VLOOKUP($C42,[1]APELACIÓN!$C:$AM,20,0),VLOOKUP($C42,[1]CONSOLIDADO!$C$16:$BX$465,39,0)),0)</f>
        <v>12</v>
      </c>
      <c r="G42" s="67">
        <f>ROUND(IFERROR(IF($F42&gt;39,200,VLOOKUP($F42,[1]PARAMETROS!$A$12:$K$55,2,0)),0),2)</f>
        <v>65</v>
      </c>
      <c r="H42" s="67">
        <f t="shared" si="0"/>
        <v>32.5</v>
      </c>
      <c r="I42" s="66">
        <f>IFERROR(IF(AND(VLOOKUP($C42,[1]APELACIÓN!$C:$AM,7,0)="SI",VLOOKUP($C42,[1]APELACIÓN!$C:$AM,11,0)&lt;&gt;""),VLOOKUP($C42,[1]APELACIÓN!$C:$AM,23,0),VLOOKUP($C42,[1]CONSOLIDADO!$C$16:$BX$465,42,0)),0)</f>
        <v>6</v>
      </c>
      <c r="J42" s="67">
        <f>ROUND(IFERROR(IF($I42&gt;39,200,VLOOKUP($I42,[1]PARAMETROS!$A$12:$K$55,6,0)),0),2)</f>
        <v>35</v>
      </c>
      <c r="K42" s="67">
        <f t="shared" si="1"/>
        <v>10.5</v>
      </c>
      <c r="L42" s="66">
        <f>IFERROR(IF(AND(VLOOKUP($C42,[1]APELACIÓN!$C:$AM,7,0)="SI",VLOOKUP($C42,[1]APELACIÓN!$C:$AM,12,0)&lt;&gt;""),VLOOKUP($C42,[1]APELACIÓN!$C:$AM,26,0),VLOOKUP($C42,[1]CONSOLIDADO!$C$16:$BX$465,45,0)),0)</f>
        <v>0</v>
      </c>
      <c r="M42" s="68">
        <f>ROUND(IFERROR(IF($L42&gt;39,200,VLOOKUP($L42,[1]PARAMETROS!$A$12:$K$55,10,0)),0),2)</f>
        <v>0</v>
      </c>
      <c r="N42" s="68">
        <f t="shared" si="2"/>
        <v>0</v>
      </c>
      <c r="O42" s="68">
        <f t="shared" si="3"/>
        <v>43</v>
      </c>
      <c r="P42" s="69">
        <f t="shared" si="4"/>
        <v>17.2</v>
      </c>
      <c r="Q42" s="66">
        <f>IFERROR(IF(AND(VLOOKUP($C42,[1]APELACIÓN!$C:$AM,7,0)="SI",VLOOKUP($C42,[1]APELACIÓN!$C:$AM,13,0)&lt;&gt;""),VLOOKUP($C42,[1]APELACIÓN!$C:$AM,29,0),VLOOKUP($C42,[1]CONSOLIDADO!$C$16:$BX$465,50,0)),0)</f>
        <v>625</v>
      </c>
      <c r="R42" s="68">
        <f>ROUND(IFERROR(IF($Q42&gt;110,100,VLOOKUP($Q42,[1]PARAMETROS!$M$12:$O$122,2,0)),0),2)</f>
        <v>100</v>
      </c>
      <c r="S42" s="69">
        <f t="shared" si="5"/>
        <v>30</v>
      </c>
      <c r="T42" s="70">
        <f>IFERROR(IF(AND(VLOOKUP($C42,[1]APELACIÓN!$C:$AM,7,0)="SI",VLOOKUP($C42,[1]APELACIÓN!$C:$AM,14,0)&lt;&gt;""),VLOOKUP($C42,[1]APELACIÓN!$C:$AM,32,0),VLOOKUP($C42,[1]CONSOLIDADO!$C$16:$BX$465,53,0)),0)</f>
        <v>70</v>
      </c>
      <c r="U42" s="70">
        <f>IFERROR(IF(AND(VLOOKUP($C42,[1]APELACIÓN!$C:$AM,7,0)="SI",VLOOKUP($C42,[1]APELACIÓN!$C:$AM,15,0)&lt;&gt;""),VLOOKUP($C42,[1]APELACIÓN!$C:$AM,33,0),VLOOKUP($C42,[1]CONSOLIDADO!$C$16:$BX$465,54,0)),0)</f>
        <v>69</v>
      </c>
      <c r="V42" s="70">
        <f>IFERROR(IF(AND(VLOOKUP($C42,[1]APELACIÓN!$C:$AM,7,0)="SI",VLOOKUP($C42,[1]APELACIÓN!$C:$AM,16,0)&lt;&gt;""),VLOOKUP($C42,[1]APELACIÓN!$C:$AM,34,0),VLOOKUP($C42,[1]CONSOLIDADO!$C$16:$BX$465,55,0)),0)</f>
        <v>68</v>
      </c>
      <c r="W42" s="70">
        <f t="shared" si="6"/>
        <v>69</v>
      </c>
      <c r="X42" s="68">
        <f>ROUND(IFERROR(VLOOKUP($W42,[1]PARAMETROS!$Q$12:$S$82,2,0),0),2)</f>
        <v>96</v>
      </c>
      <c r="Y42" s="69">
        <f t="shared" si="7"/>
        <v>28.8</v>
      </c>
      <c r="Z42" s="71">
        <f t="shared" si="8"/>
        <v>76</v>
      </c>
      <c r="AA42" s="72" t="str">
        <f>IFERROR(IF(VLOOKUP($C42,[1]APELACIÓN!$C$16:$I$465,5,0)="","",VLOOKUP($C42,[1]APELACIÓN!$C$16:$I$465,5,0)),0)</f>
        <v/>
      </c>
      <c r="AB42" s="72" t="str">
        <f>IFERROR(IF(VLOOKUP($C42,[1]APELACIÓN!$C$16:$I$465,7,0)="","",VLOOKUP($C42,[1]APELACIÓN!$C$16:$I$465,7,0)),0)</f>
        <v/>
      </c>
      <c r="AC42" s="73" t="str">
        <f>IF($C42="","",[1]CONSOLIDADO!BP42)</f>
        <v/>
      </c>
      <c r="AD42" s="74">
        <f>IF($C42="","",[1]CONSOLIDADO!BQ42)</f>
        <v>0</v>
      </c>
      <c r="AE42" s="74">
        <f>IF($C42="","",[1]CONSOLIDADO!BR42)</f>
        <v>0</v>
      </c>
      <c r="AF42" s="74">
        <f>IF($C42="","",[1]CONSOLIDADO!BS42)</f>
        <v>0</v>
      </c>
      <c r="AG42" s="74">
        <f>IF($C42="","",[1]CONSOLIDADO!BT42)</f>
        <v>0</v>
      </c>
      <c r="AH42" s="73" t="str">
        <f>IF($C42="","",[1]CONSOLIDADO!BU42)</f>
        <v/>
      </c>
      <c r="AI42" s="73">
        <f>IF($C42="","",[1]CONSOLIDADO!BV42)</f>
        <v>0</v>
      </c>
      <c r="AJ42" s="74">
        <f>IF($C42="","",[1]CONSOLIDADO!BW42)</f>
        <v>0</v>
      </c>
      <c r="AK42" s="75">
        <f>IF($C42="","",[1]CONSOLIDADO!BX42)</f>
        <v>27</v>
      </c>
    </row>
    <row r="43" spans="1:37" ht="14.45" customHeight="1" x14ac:dyDescent="0.2">
      <c r="A43" s="62">
        <v>28</v>
      </c>
      <c r="B43" s="63">
        <v>103</v>
      </c>
      <c r="C43" s="64">
        <v>12078255</v>
      </c>
      <c r="D43" s="63" t="s">
        <v>42</v>
      </c>
      <c r="E43" s="65">
        <f>IFERROR(VLOOKUP($C43,[1]CONSOLIDADO!$C$16:$K$465,9,0),"")</f>
        <v>10</v>
      </c>
      <c r="F43" s="66">
        <f>IFERROR(IF(AND(VLOOKUP($C43,[1]APELACIÓN!$C:$AM,7,0)="SI",VLOOKUP($C43,[1]APELACIÓN!$C:$AM,10,0)&lt;&gt;""),VLOOKUP($C43,[1]APELACIÓN!$C:$AM,20,0),VLOOKUP($C43,[1]CONSOLIDADO!$C$16:$BX$465,39,0)),0)</f>
        <v>14</v>
      </c>
      <c r="G43" s="67">
        <f>ROUND(IFERROR(IF($F43&gt;39,200,VLOOKUP($F43,[1]PARAMETROS!$A$12:$K$55,2,0)),0),2)</f>
        <v>75</v>
      </c>
      <c r="H43" s="67">
        <f t="shared" si="0"/>
        <v>37.5</v>
      </c>
      <c r="I43" s="66">
        <f>IFERROR(IF(AND(VLOOKUP($C43,[1]APELACIÓN!$C:$AM,7,0)="SI",VLOOKUP($C43,[1]APELACIÓN!$C:$AM,11,0)&lt;&gt;""),VLOOKUP($C43,[1]APELACIÓN!$C:$AM,23,0),VLOOKUP($C43,[1]CONSOLIDADO!$C$16:$BX$465,42,0)),0)</f>
        <v>0</v>
      </c>
      <c r="J43" s="67">
        <f>ROUND(IFERROR(IF($I43&gt;39,200,VLOOKUP($I43,[1]PARAMETROS!$A$12:$K$55,6,0)),0),2)</f>
        <v>0</v>
      </c>
      <c r="K43" s="67">
        <f t="shared" si="1"/>
        <v>0</v>
      </c>
      <c r="L43" s="66">
        <f>IFERROR(IF(AND(VLOOKUP($C43,[1]APELACIÓN!$C:$AM,7,0)="SI",VLOOKUP($C43,[1]APELACIÓN!$C:$AM,12,0)&lt;&gt;""),VLOOKUP($C43,[1]APELACIÓN!$C:$AM,26,0),VLOOKUP($C43,[1]CONSOLIDADO!$C$16:$BX$465,45,0)),0)</f>
        <v>0</v>
      </c>
      <c r="M43" s="68">
        <f>ROUND(IFERROR(IF($L43&gt;39,200,VLOOKUP($L43,[1]PARAMETROS!$A$12:$K$55,10,0)),0),2)</f>
        <v>0</v>
      </c>
      <c r="N43" s="68">
        <f t="shared" si="2"/>
        <v>0</v>
      </c>
      <c r="O43" s="68">
        <f t="shared" si="3"/>
        <v>37.5</v>
      </c>
      <c r="P43" s="69">
        <f t="shared" si="4"/>
        <v>15</v>
      </c>
      <c r="Q43" s="66">
        <f>IFERROR(IF(AND(VLOOKUP($C43,[1]APELACIÓN!$C:$AM,7,0)="SI",VLOOKUP($C43,[1]APELACIÓN!$C:$AM,13,0)&lt;&gt;""),VLOOKUP($C43,[1]APELACIÓN!$C:$AM,29,0),VLOOKUP($C43,[1]CONSOLIDADO!$C$16:$BX$465,50,0)),0)</f>
        <v>261</v>
      </c>
      <c r="R43" s="68">
        <f>ROUND(IFERROR(IF($Q43&gt;110,100,VLOOKUP($Q43,[1]PARAMETROS!$M$12:$O$122,2,0)),0),2)</f>
        <v>100</v>
      </c>
      <c r="S43" s="69">
        <f t="shared" si="5"/>
        <v>30</v>
      </c>
      <c r="T43" s="70">
        <f>IFERROR(IF(AND(VLOOKUP($C43,[1]APELACIÓN!$C:$AM,7,0)="SI",VLOOKUP($C43,[1]APELACIÓN!$C:$AM,14,0)&lt;&gt;""),VLOOKUP($C43,[1]APELACIÓN!$C:$AM,32,0),VLOOKUP($C43,[1]CONSOLIDADO!$C$16:$BX$465,53,0)),0)</f>
        <v>70</v>
      </c>
      <c r="U43" s="70">
        <f>IFERROR(IF(AND(VLOOKUP($C43,[1]APELACIÓN!$C:$AM,7,0)="SI",VLOOKUP($C43,[1]APELACIÓN!$C:$AM,15,0)&lt;&gt;""),VLOOKUP($C43,[1]APELACIÓN!$C:$AM,33,0),VLOOKUP($C43,[1]CONSOLIDADO!$C$16:$BX$465,54,0)),0)</f>
        <v>70</v>
      </c>
      <c r="V43" s="70">
        <f>IFERROR(IF(AND(VLOOKUP($C43,[1]APELACIÓN!$C:$AM,7,0)="SI",VLOOKUP($C43,[1]APELACIÓN!$C:$AM,16,0)&lt;&gt;""),VLOOKUP($C43,[1]APELACIÓN!$C:$AM,34,0),VLOOKUP($C43,[1]CONSOLIDADO!$C$16:$BX$465,55,0)),0)</f>
        <v>70</v>
      </c>
      <c r="W43" s="70">
        <f t="shared" si="6"/>
        <v>70</v>
      </c>
      <c r="X43" s="68">
        <f>ROUND(IFERROR(VLOOKUP($W43,[1]PARAMETROS!$Q$12:$S$82,2,0),0),2)</f>
        <v>100</v>
      </c>
      <c r="Y43" s="69">
        <f t="shared" si="7"/>
        <v>30</v>
      </c>
      <c r="Z43" s="71">
        <f t="shared" si="8"/>
        <v>75</v>
      </c>
      <c r="AA43" s="72" t="str">
        <f>IFERROR(IF(VLOOKUP($C43,[1]APELACIÓN!$C$16:$I$465,5,0)="","",VLOOKUP($C43,[1]APELACIÓN!$C$16:$I$465,5,0)),0)</f>
        <v/>
      </c>
      <c r="AB43" s="72" t="str">
        <f>IFERROR(IF(VLOOKUP($C43,[1]APELACIÓN!$C$16:$I$465,7,0)="","",VLOOKUP($C43,[1]APELACIÓN!$C$16:$I$465,7,0)),0)</f>
        <v/>
      </c>
      <c r="AC43" s="73" t="str">
        <f>IF($C43="","",[1]CONSOLIDADO!BP43)</f>
        <v/>
      </c>
      <c r="AD43" s="74">
        <f>IF($C43="","",[1]CONSOLIDADO!BQ43)</f>
        <v>0</v>
      </c>
      <c r="AE43" s="74">
        <f>IF($C43="","",[1]CONSOLIDADO!BR43)</f>
        <v>0</v>
      </c>
      <c r="AF43" s="74">
        <f>IF($C43="","",[1]CONSOLIDADO!BS43)</f>
        <v>0</v>
      </c>
      <c r="AG43" s="74">
        <f>IF($C43="","",[1]CONSOLIDADO!BT43)</f>
        <v>0</v>
      </c>
      <c r="AH43" s="73" t="str">
        <f>IF($C43="","",[1]CONSOLIDADO!BU43)</f>
        <v/>
      </c>
      <c r="AI43" s="73">
        <f>IF($C43="","",[1]CONSOLIDADO!BV43)</f>
        <v>0</v>
      </c>
      <c r="AJ43" s="74">
        <f>IF($C43="","",[1]CONSOLIDADO!BW43)</f>
        <v>0</v>
      </c>
      <c r="AK43" s="75">
        <f>IF($C43="","",[1]CONSOLIDADO!BX43)</f>
        <v>28</v>
      </c>
    </row>
    <row r="44" spans="1:37" ht="14.45" customHeight="1" x14ac:dyDescent="0.2">
      <c r="A44" s="62">
        <v>29</v>
      </c>
      <c r="B44" s="63">
        <v>103</v>
      </c>
      <c r="C44" s="64">
        <v>9063573</v>
      </c>
      <c r="D44" s="63">
        <v>5</v>
      </c>
      <c r="E44" s="65">
        <f>IFERROR(VLOOKUP($C44,[1]CONSOLIDADO!$C$16:$K$465,9,0),"")</f>
        <v>11</v>
      </c>
      <c r="F44" s="66">
        <f>IFERROR(IF(AND(VLOOKUP($C44,[1]APELACIÓN!$C:$AM,7,0)="SI",VLOOKUP($C44,[1]APELACIÓN!$C:$AM,10,0)&lt;&gt;""),VLOOKUP($C44,[1]APELACIÓN!$C:$AM,20,0),VLOOKUP($C44,[1]CONSOLIDADO!$C$16:$BX$465,39,0)),0)</f>
        <v>31</v>
      </c>
      <c r="G44" s="67">
        <f>ROUND(IFERROR(IF($F44&gt;39,200,VLOOKUP($F44,[1]PARAMETROS!$A$12:$K$55,2,0)),0),2)</f>
        <v>160</v>
      </c>
      <c r="H44" s="67">
        <f t="shared" si="0"/>
        <v>80</v>
      </c>
      <c r="I44" s="66">
        <f>IFERROR(IF(AND(VLOOKUP($C44,[1]APELACIÓN!$C:$AM,7,0)="SI",VLOOKUP($C44,[1]APELACIÓN!$C:$AM,11,0)&lt;&gt;""),VLOOKUP($C44,[1]APELACIÓN!$C:$AM,23,0),VLOOKUP($C44,[1]CONSOLIDADO!$C$16:$BX$465,42,0)),0)</f>
        <v>0</v>
      </c>
      <c r="J44" s="67">
        <f>ROUND(IFERROR(IF($I44&gt;39,200,VLOOKUP($I44,[1]PARAMETROS!$A$12:$K$55,6,0)),0),2)</f>
        <v>0</v>
      </c>
      <c r="K44" s="67">
        <f t="shared" si="1"/>
        <v>0</v>
      </c>
      <c r="L44" s="66">
        <f>IFERROR(IF(AND(VLOOKUP($C44,[1]APELACIÓN!$C:$AM,7,0)="SI",VLOOKUP($C44,[1]APELACIÓN!$C:$AM,12,0)&lt;&gt;""),VLOOKUP($C44,[1]APELACIÓN!$C:$AM,26,0),VLOOKUP($C44,[1]CONSOLIDADO!$C$16:$BX$465,45,0)),0)</f>
        <v>0</v>
      </c>
      <c r="M44" s="68">
        <f>ROUND(IFERROR(IF($L44&gt;39,200,VLOOKUP($L44,[1]PARAMETROS!$A$12:$K$55,10,0)),0),2)</f>
        <v>0</v>
      </c>
      <c r="N44" s="68">
        <f t="shared" si="2"/>
        <v>0</v>
      </c>
      <c r="O44" s="68">
        <f t="shared" si="3"/>
        <v>80</v>
      </c>
      <c r="P44" s="69">
        <f t="shared" si="4"/>
        <v>32</v>
      </c>
      <c r="Q44" s="66">
        <f>IFERROR(IF(AND(VLOOKUP($C44,[1]APELACIÓN!$C:$AM,7,0)="SI",VLOOKUP($C44,[1]APELACIÓN!$C:$AM,13,0)&lt;&gt;""),VLOOKUP($C44,[1]APELACIÓN!$C:$AM,29,0),VLOOKUP($C44,[1]CONSOLIDADO!$C$16:$BX$465,50,0)),0)</f>
        <v>315</v>
      </c>
      <c r="R44" s="68">
        <f>ROUND(IFERROR(IF($Q44&gt;110,100,VLOOKUP($Q44,[1]PARAMETROS!$M$12:$O$122,2,0)),0),2)</f>
        <v>100</v>
      </c>
      <c r="S44" s="69">
        <f t="shared" si="5"/>
        <v>30</v>
      </c>
      <c r="T44" s="70">
        <f>IFERROR(IF(AND(VLOOKUP($C44,[1]APELACIÓN!$C:$AM,7,0)="SI",VLOOKUP($C44,[1]APELACIÓN!$C:$AM,14,0)&lt;&gt;""),VLOOKUP($C44,[1]APELACIÓN!$C:$AM,32,0),VLOOKUP($C44,[1]CONSOLIDADO!$C$16:$BX$465,53,0)),0)</f>
        <v>70</v>
      </c>
      <c r="U44" s="70">
        <f>IFERROR(IF(AND(VLOOKUP($C44,[1]APELACIÓN!$C:$AM,7,0)="SI",VLOOKUP($C44,[1]APELACIÓN!$C:$AM,15,0)&lt;&gt;""),VLOOKUP($C44,[1]APELACIÓN!$C:$AM,33,0),VLOOKUP($C44,[1]CONSOLIDADO!$C$16:$BX$465,54,0)),0)</f>
        <v>70</v>
      </c>
      <c r="V44" s="70">
        <f>IFERROR(IF(AND(VLOOKUP($C44,[1]APELACIÓN!$C:$AM,7,0)="SI",VLOOKUP($C44,[1]APELACIÓN!$C:$AM,16,0)&lt;&gt;""),VLOOKUP($C44,[1]APELACIÓN!$C:$AM,34,0),VLOOKUP($C44,[1]CONSOLIDADO!$C$16:$BX$465,55,0)),0)</f>
        <v>70</v>
      </c>
      <c r="W44" s="70">
        <f t="shared" si="6"/>
        <v>70</v>
      </c>
      <c r="X44" s="68">
        <f>ROUND(IFERROR(VLOOKUP($W44,[1]PARAMETROS!$Q$12:$S$82,2,0),0),2)</f>
        <v>100</v>
      </c>
      <c r="Y44" s="69">
        <f t="shared" si="7"/>
        <v>30</v>
      </c>
      <c r="Z44" s="71">
        <f t="shared" si="8"/>
        <v>92</v>
      </c>
      <c r="AA44" s="72" t="str">
        <f>IFERROR(IF(VLOOKUP($C44,[1]APELACIÓN!$C$16:$I$465,5,0)="","",VLOOKUP($C44,[1]APELACIÓN!$C$16:$I$465,5,0)),0)</f>
        <v/>
      </c>
      <c r="AB44" s="72" t="str">
        <f>IFERROR(IF(VLOOKUP($C44,[1]APELACIÓN!$C$16:$I$465,7,0)="","",VLOOKUP($C44,[1]APELACIÓN!$C$16:$I$465,7,0)),0)</f>
        <v/>
      </c>
      <c r="AC44" s="73" t="str">
        <f>IF($C44="","",[1]CONSOLIDADO!BP44)</f>
        <v/>
      </c>
      <c r="AD44" s="74">
        <f>IF($C44="","",[1]CONSOLIDADO!BQ44)</f>
        <v>0</v>
      </c>
      <c r="AE44" s="74">
        <f>IF($C44="","",[1]CONSOLIDADO!BR44)</f>
        <v>0</v>
      </c>
      <c r="AF44" s="74">
        <f>IF($C44="","",[1]CONSOLIDADO!BS44)</f>
        <v>0</v>
      </c>
      <c r="AG44" s="74">
        <f>IF($C44="","",[1]CONSOLIDADO!BT44)</f>
        <v>0</v>
      </c>
      <c r="AH44" s="73" t="str">
        <f>IF($C44="","",[1]CONSOLIDADO!BU44)</f>
        <v/>
      </c>
      <c r="AI44" s="73">
        <f>IF($C44="","",[1]CONSOLIDADO!BV44)</f>
        <v>0</v>
      </c>
      <c r="AJ44" s="74">
        <f>IF($C44="","",[1]CONSOLIDADO!BW44)</f>
        <v>0</v>
      </c>
      <c r="AK44" s="75">
        <f>IF($C44="","",[1]CONSOLIDADO!BX44)</f>
        <v>29</v>
      </c>
    </row>
    <row r="45" spans="1:37" ht="14.45" customHeight="1" x14ac:dyDescent="0.2">
      <c r="A45" s="62">
        <v>30</v>
      </c>
      <c r="B45" s="63">
        <v>103</v>
      </c>
      <c r="C45" s="64">
        <v>9522050</v>
      </c>
      <c r="D45" s="63">
        <v>9</v>
      </c>
      <c r="E45" s="65">
        <f>IFERROR(VLOOKUP($C45,[1]CONSOLIDADO!$C$16:$K$465,9,0),"")</f>
        <v>11</v>
      </c>
      <c r="F45" s="66">
        <f>IFERROR(IF(AND(VLOOKUP($C45,[1]APELACIÓN!$C:$AM,7,0)="SI",VLOOKUP($C45,[1]APELACIÓN!$C:$AM,10,0)&lt;&gt;""),VLOOKUP($C45,[1]APELACIÓN!$C:$AM,20,0),VLOOKUP($C45,[1]CONSOLIDADO!$C$16:$BX$465,39,0)),0)</f>
        <v>24</v>
      </c>
      <c r="G45" s="67">
        <f>ROUND(IFERROR(IF($F45&gt;39,200,VLOOKUP($F45,[1]PARAMETROS!$A$12:$K$55,2,0)),0),2)</f>
        <v>125</v>
      </c>
      <c r="H45" s="67">
        <f t="shared" si="0"/>
        <v>62.5</v>
      </c>
      <c r="I45" s="66">
        <f>IFERROR(IF(AND(VLOOKUP($C45,[1]APELACIÓN!$C:$AM,7,0)="SI",VLOOKUP($C45,[1]APELACIÓN!$C:$AM,11,0)&lt;&gt;""),VLOOKUP($C45,[1]APELACIÓN!$C:$AM,23,0),VLOOKUP($C45,[1]CONSOLIDADO!$C$16:$BX$465,42,0)),0)</f>
        <v>0</v>
      </c>
      <c r="J45" s="67">
        <f>ROUND(IFERROR(IF($I45&gt;39,200,VLOOKUP($I45,[1]PARAMETROS!$A$12:$K$55,6,0)),0),2)</f>
        <v>0</v>
      </c>
      <c r="K45" s="67">
        <f t="shared" si="1"/>
        <v>0</v>
      </c>
      <c r="L45" s="66">
        <f>IFERROR(IF(AND(VLOOKUP($C45,[1]APELACIÓN!$C:$AM,7,0)="SI",VLOOKUP($C45,[1]APELACIÓN!$C:$AM,12,0)&lt;&gt;""),VLOOKUP($C45,[1]APELACIÓN!$C:$AM,26,0),VLOOKUP($C45,[1]CONSOLIDADO!$C$16:$BX$465,45,0)),0)</f>
        <v>0</v>
      </c>
      <c r="M45" s="68">
        <f>ROUND(IFERROR(IF($L45&gt;39,200,VLOOKUP($L45,[1]PARAMETROS!$A$12:$K$55,10,0)),0),2)</f>
        <v>0</v>
      </c>
      <c r="N45" s="68">
        <f t="shared" si="2"/>
        <v>0</v>
      </c>
      <c r="O45" s="68">
        <f t="shared" si="3"/>
        <v>62.5</v>
      </c>
      <c r="P45" s="69">
        <f t="shared" si="4"/>
        <v>25</v>
      </c>
      <c r="Q45" s="66">
        <f>IFERROR(IF(AND(VLOOKUP($C45,[1]APELACIÓN!$C:$AM,7,0)="SI",VLOOKUP($C45,[1]APELACIÓN!$C:$AM,13,0)&lt;&gt;""),VLOOKUP($C45,[1]APELACIÓN!$C:$AM,29,0),VLOOKUP($C45,[1]CONSOLIDADO!$C$16:$BX$465,50,0)),0)</f>
        <v>605</v>
      </c>
      <c r="R45" s="68">
        <f>ROUND(IFERROR(IF($Q45&gt;110,100,VLOOKUP($Q45,[1]PARAMETROS!$M$12:$O$122,2,0)),0),2)</f>
        <v>100</v>
      </c>
      <c r="S45" s="69">
        <f t="shared" si="5"/>
        <v>30</v>
      </c>
      <c r="T45" s="70">
        <f>IFERROR(IF(AND(VLOOKUP($C45,[1]APELACIÓN!$C:$AM,7,0)="SI",VLOOKUP($C45,[1]APELACIÓN!$C:$AM,14,0)&lt;&gt;""),VLOOKUP($C45,[1]APELACIÓN!$C:$AM,32,0),VLOOKUP($C45,[1]CONSOLIDADO!$C$16:$BX$465,53,0)),0)</f>
        <v>70</v>
      </c>
      <c r="U45" s="70">
        <f>IFERROR(IF(AND(VLOOKUP($C45,[1]APELACIÓN!$C:$AM,7,0)="SI",VLOOKUP($C45,[1]APELACIÓN!$C:$AM,15,0)&lt;&gt;""),VLOOKUP($C45,[1]APELACIÓN!$C:$AM,33,0),VLOOKUP($C45,[1]CONSOLIDADO!$C$16:$BX$465,54,0)),0)</f>
        <v>70</v>
      </c>
      <c r="V45" s="70">
        <f>IFERROR(IF(AND(VLOOKUP($C45,[1]APELACIÓN!$C:$AM,7,0)="SI",VLOOKUP($C45,[1]APELACIÓN!$C:$AM,16,0)&lt;&gt;""),VLOOKUP($C45,[1]APELACIÓN!$C:$AM,34,0),VLOOKUP($C45,[1]CONSOLIDADO!$C$16:$BX$465,55,0)),0)</f>
        <v>70</v>
      </c>
      <c r="W45" s="70">
        <f t="shared" si="6"/>
        <v>70</v>
      </c>
      <c r="X45" s="68">
        <f>ROUND(IFERROR(VLOOKUP($W45,[1]PARAMETROS!$Q$12:$S$82,2,0),0),2)</f>
        <v>100</v>
      </c>
      <c r="Y45" s="69">
        <f t="shared" si="7"/>
        <v>30</v>
      </c>
      <c r="Z45" s="71">
        <f t="shared" si="8"/>
        <v>85</v>
      </c>
      <c r="AA45" s="72" t="str">
        <f>IFERROR(IF(VLOOKUP($C45,[1]APELACIÓN!$C$16:$I$465,5,0)="","",VLOOKUP($C45,[1]APELACIÓN!$C$16:$I$465,5,0)),0)</f>
        <v/>
      </c>
      <c r="AB45" s="72" t="str">
        <f>IFERROR(IF(VLOOKUP($C45,[1]APELACIÓN!$C$16:$I$465,7,0)="","",VLOOKUP($C45,[1]APELACIÓN!$C$16:$I$465,7,0)),0)</f>
        <v/>
      </c>
      <c r="AC45" s="73" t="str">
        <f>IF($C45="","",[1]CONSOLIDADO!BP45)</f>
        <v/>
      </c>
      <c r="AD45" s="74">
        <f>IF($C45="","",[1]CONSOLIDADO!BQ45)</f>
        <v>0</v>
      </c>
      <c r="AE45" s="74">
        <f>IF($C45="","",[1]CONSOLIDADO!BR45)</f>
        <v>0</v>
      </c>
      <c r="AF45" s="74">
        <f>IF($C45="","",[1]CONSOLIDADO!BS45)</f>
        <v>0</v>
      </c>
      <c r="AG45" s="74">
        <f>IF($C45="","",[1]CONSOLIDADO!BT45)</f>
        <v>0</v>
      </c>
      <c r="AH45" s="73" t="str">
        <f>IF($C45="","",[1]CONSOLIDADO!BU45)</f>
        <v/>
      </c>
      <c r="AI45" s="73">
        <f>IF($C45="","",[1]CONSOLIDADO!BV45)</f>
        <v>0</v>
      </c>
      <c r="AJ45" s="74">
        <f>IF($C45="","",[1]CONSOLIDADO!BW45)</f>
        <v>0</v>
      </c>
      <c r="AK45" s="75">
        <f>IF($C45="","",[1]CONSOLIDADO!BX45)</f>
        <v>30</v>
      </c>
    </row>
    <row r="46" spans="1:37" ht="14.45" customHeight="1" x14ac:dyDescent="0.2">
      <c r="A46" s="62">
        <v>31</v>
      </c>
      <c r="B46" s="63">
        <v>103</v>
      </c>
      <c r="C46" s="64">
        <v>8800078</v>
      </c>
      <c r="D46" s="63">
        <v>1</v>
      </c>
      <c r="E46" s="65">
        <f>IFERROR(VLOOKUP($C46,[1]CONSOLIDADO!$C$16:$K$465,9,0),"")</f>
        <v>11</v>
      </c>
      <c r="F46" s="66">
        <f>IFERROR(IF(AND(VLOOKUP($C46,[1]APELACIÓN!$C:$AM,7,0)="SI",VLOOKUP($C46,[1]APELACIÓN!$C:$AM,10,0)&lt;&gt;""),VLOOKUP($C46,[1]APELACIÓN!$C:$AM,20,0),VLOOKUP($C46,[1]CONSOLIDADO!$C$16:$BX$465,39,0)),0)</f>
        <v>22</v>
      </c>
      <c r="G46" s="67">
        <f>ROUND(IFERROR(IF($F46&gt;39,200,VLOOKUP($F46,[1]PARAMETROS!$A$12:$K$55,2,0)),0),2)</f>
        <v>115</v>
      </c>
      <c r="H46" s="67">
        <f t="shared" si="0"/>
        <v>57.5</v>
      </c>
      <c r="I46" s="66">
        <f>IFERROR(IF(AND(VLOOKUP($C46,[1]APELACIÓN!$C:$AM,7,0)="SI",VLOOKUP($C46,[1]APELACIÓN!$C:$AM,11,0)&lt;&gt;""),VLOOKUP($C46,[1]APELACIÓN!$C:$AM,23,0),VLOOKUP($C46,[1]CONSOLIDADO!$C$16:$BX$465,42,0)),0)</f>
        <v>0</v>
      </c>
      <c r="J46" s="67">
        <f>ROUND(IFERROR(IF($I46&gt;39,200,VLOOKUP($I46,[1]PARAMETROS!$A$12:$K$55,6,0)),0),2)</f>
        <v>0</v>
      </c>
      <c r="K46" s="67">
        <f t="shared" si="1"/>
        <v>0</v>
      </c>
      <c r="L46" s="66">
        <f>IFERROR(IF(AND(VLOOKUP($C46,[1]APELACIÓN!$C:$AM,7,0)="SI",VLOOKUP($C46,[1]APELACIÓN!$C:$AM,12,0)&lt;&gt;""),VLOOKUP($C46,[1]APELACIÓN!$C:$AM,26,0),VLOOKUP($C46,[1]CONSOLIDADO!$C$16:$BX$465,45,0)),0)</f>
        <v>0</v>
      </c>
      <c r="M46" s="68">
        <f>ROUND(IFERROR(IF($L46&gt;39,200,VLOOKUP($L46,[1]PARAMETROS!$A$12:$K$55,10,0)),0),2)</f>
        <v>0</v>
      </c>
      <c r="N46" s="68">
        <f t="shared" si="2"/>
        <v>0</v>
      </c>
      <c r="O46" s="68">
        <f t="shared" si="3"/>
        <v>57.5</v>
      </c>
      <c r="P46" s="69">
        <f t="shared" si="4"/>
        <v>23</v>
      </c>
      <c r="Q46" s="66">
        <f>IFERROR(IF(AND(VLOOKUP($C46,[1]APELACIÓN!$C:$AM,7,0)="SI",VLOOKUP($C46,[1]APELACIÓN!$C:$AM,13,0)&lt;&gt;""),VLOOKUP($C46,[1]APELACIÓN!$C:$AM,29,0),VLOOKUP($C46,[1]CONSOLIDADO!$C$16:$BX$465,50,0)),0)</f>
        <v>230</v>
      </c>
      <c r="R46" s="68">
        <f>ROUND(IFERROR(IF($Q46&gt;110,100,VLOOKUP($Q46,[1]PARAMETROS!$M$12:$O$122,2,0)),0),2)</f>
        <v>100</v>
      </c>
      <c r="S46" s="69">
        <f t="shared" si="5"/>
        <v>30</v>
      </c>
      <c r="T46" s="70">
        <f>IFERROR(IF(AND(VLOOKUP($C46,[1]APELACIÓN!$C:$AM,7,0)="SI",VLOOKUP($C46,[1]APELACIÓN!$C:$AM,14,0)&lt;&gt;""),VLOOKUP($C46,[1]APELACIÓN!$C:$AM,32,0),VLOOKUP($C46,[1]CONSOLIDADO!$C$16:$BX$465,53,0)),0)</f>
        <v>70</v>
      </c>
      <c r="U46" s="70">
        <f>IFERROR(IF(AND(VLOOKUP($C46,[1]APELACIÓN!$C:$AM,7,0)="SI",VLOOKUP($C46,[1]APELACIÓN!$C:$AM,15,0)&lt;&gt;""),VLOOKUP($C46,[1]APELACIÓN!$C:$AM,33,0),VLOOKUP($C46,[1]CONSOLIDADO!$C$16:$BX$465,54,0)),0)</f>
        <v>70</v>
      </c>
      <c r="V46" s="70">
        <f>IFERROR(IF(AND(VLOOKUP($C46,[1]APELACIÓN!$C:$AM,7,0)="SI",VLOOKUP($C46,[1]APELACIÓN!$C:$AM,16,0)&lt;&gt;""),VLOOKUP($C46,[1]APELACIÓN!$C:$AM,34,0),VLOOKUP($C46,[1]CONSOLIDADO!$C$16:$BX$465,55,0)),0)</f>
        <v>70</v>
      </c>
      <c r="W46" s="70">
        <f t="shared" si="6"/>
        <v>70</v>
      </c>
      <c r="X46" s="68">
        <f>ROUND(IFERROR(VLOOKUP($W46,[1]PARAMETROS!$Q$12:$S$82,2,0),0),2)</f>
        <v>100</v>
      </c>
      <c r="Y46" s="69">
        <f t="shared" si="7"/>
        <v>30</v>
      </c>
      <c r="Z46" s="71">
        <f t="shared" si="8"/>
        <v>83</v>
      </c>
      <c r="AA46" s="72" t="str">
        <f>IFERROR(IF(VLOOKUP($C46,[1]APELACIÓN!$C$16:$I$465,5,0)="","",VLOOKUP($C46,[1]APELACIÓN!$C$16:$I$465,5,0)),0)</f>
        <v/>
      </c>
      <c r="AB46" s="72" t="str">
        <f>IFERROR(IF(VLOOKUP($C46,[1]APELACIÓN!$C$16:$I$465,7,0)="","",VLOOKUP($C46,[1]APELACIÓN!$C$16:$I$465,7,0)),0)</f>
        <v/>
      </c>
      <c r="AC46" s="73" t="str">
        <f>IF($C46="","",[1]CONSOLIDADO!BP46)</f>
        <v>EMPATE</v>
      </c>
      <c r="AD46" s="74">
        <f>IF($C46="","",[1]CONSOLIDADO!BQ46)</f>
        <v>70</v>
      </c>
      <c r="AE46" s="74">
        <f>IF($C46="","",[1]CONSOLIDADO!BR46)</f>
        <v>21</v>
      </c>
      <c r="AF46" s="74">
        <f>IF($C46="","",[1]CONSOLIDADO!BS46)</f>
        <v>11</v>
      </c>
      <c r="AG46" s="74">
        <f>IF($C46="","",[1]CONSOLIDADO!BT46)</f>
        <v>0</v>
      </c>
      <c r="AH46" s="73" t="str">
        <f>IF($C46="","",[1]CONSOLIDADO!BU46)</f>
        <v/>
      </c>
      <c r="AI46" s="73">
        <f>IF($C46="","",[1]CONSOLIDADO!BV46)</f>
        <v>0</v>
      </c>
      <c r="AJ46" s="74">
        <f>IF($C46="","",[1]CONSOLIDADO!BW46)</f>
        <v>0</v>
      </c>
      <c r="AK46" s="75">
        <f>IF($C46="","",[1]CONSOLIDADO!BX46)</f>
        <v>31</v>
      </c>
    </row>
    <row r="47" spans="1:37" ht="14.45" customHeight="1" x14ac:dyDescent="0.2">
      <c r="A47" s="62">
        <v>32</v>
      </c>
      <c r="B47" s="63">
        <v>103</v>
      </c>
      <c r="C47" s="64">
        <v>10644056</v>
      </c>
      <c r="D47" s="63">
        <v>5</v>
      </c>
      <c r="E47" s="65">
        <f>IFERROR(VLOOKUP($C47,[1]CONSOLIDADO!$C$16:$K$465,9,0),"")</f>
        <v>11</v>
      </c>
      <c r="F47" s="66">
        <f>IFERROR(IF(AND(VLOOKUP($C47,[1]APELACIÓN!$C:$AM,7,0)="SI",VLOOKUP($C47,[1]APELACIÓN!$C:$AM,10,0)&lt;&gt;""),VLOOKUP($C47,[1]APELACIÓN!$C:$AM,20,0),VLOOKUP($C47,[1]CONSOLIDADO!$C$16:$BX$465,39,0)),0)</f>
        <v>22</v>
      </c>
      <c r="G47" s="67">
        <f>ROUND(IFERROR(IF($F47&gt;39,200,VLOOKUP($F47,[1]PARAMETROS!$A$12:$K$55,2,0)),0),2)</f>
        <v>115</v>
      </c>
      <c r="H47" s="67">
        <f t="shared" si="0"/>
        <v>57.5</v>
      </c>
      <c r="I47" s="66">
        <f>IFERROR(IF(AND(VLOOKUP($C47,[1]APELACIÓN!$C:$AM,7,0)="SI",VLOOKUP($C47,[1]APELACIÓN!$C:$AM,11,0)&lt;&gt;""),VLOOKUP($C47,[1]APELACIÓN!$C:$AM,23,0),VLOOKUP($C47,[1]CONSOLIDADO!$C$16:$BX$465,42,0)),0)</f>
        <v>0</v>
      </c>
      <c r="J47" s="67">
        <f>ROUND(IFERROR(IF($I47&gt;39,200,VLOOKUP($I47,[1]PARAMETROS!$A$12:$K$55,6,0)),0),2)</f>
        <v>0</v>
      </c>
      <c r="K47" s="67">
        <f t="shared" si="1"/>
        <v>0</v>
      </c>
      <c r="L47" s="66">
        <f>IFERROR(IF(AND(VLOOKUP($C47,[1]APELACIÓN!$C:$AM,7,0)="SI",VLOOKUP($C47,[1]APELACIÓN!$C:$AM,12,0)&lt;&gt;""),VLOOKUP($C47,[1]APELACIÓN!$C:$AM,26,0),VLOOKUP($C47,[1]CONSOLIDADO!$C$16:$BX$465,45,0)),0)</f>
        <v>0</v>
      </c>
      <c r="M47" s="68">
        <f>ROUND(IFERROR(IF($L47&gt;39,200,VLOOKUP($L47,[1]PARAMETROS!$A$12:$K$55,10,0)),0),2)</f>
        <v>0</v>
      </c>
      <c r="N47" s="68">
        <f t="shared" si="2"/>
        <v>0</v>
      </c>
      <c r="O47" s="68">
        <f t="shared" si="3"/>
        <v>57.5</v>
      </c>
      <c r="P47" s="69">
        <f t="shared" si="4"/>
        <v>23</v>
      </c>
      <c r="Q47" s="66">
        <f>IFERROR(IF(AND(VLOOKUP($C47,[1]APELACIÓN!$C:$AM,7,0)="SI",VLOOKUP($C47,[1]APELACIÓN!$C:$AM,13,0)&lt;&gt;""),VLOOKUP($C47,[1]APELACIÓN!$C:$AM,29,0),VLOOKUP($C47,[1]CONSOLIDADO!$C$16:$BX$465,50,0)),0)</f>
        <v>279</v>
      </c>
      <c r="R47" s="68">
        <f>ROUND(IFERROR(IF($Q47&gt;110,100,VLOOKUP($Q47,[1]PARAMETROS!$M$12:$O$122,2,0)),0),2)</f>
        <v>100</v>
      </c>
      <c r="S47" s="69">
        <f t="shared" si="5"/>
        <v>30</v>
      </c>
      <c r="T47" s="70">
        <f>IFERROR(IF(AND(VLOOKUP($C47,[1]APELACIÓN!$C:$AM,7,0)="SI",VLOOKUP($C47,[1]APELACIÓN!$C:$AM,14,0)&lt;&gt;""),VLOOKUP($C47,[1]APELACIÓN!$C:$AM,32,0),VLOOKUP($C47,[1]CONSOLIDADO!$C$16:$BX$465,53,0)),0)</f>
        <v>70</v>
      </c>
      <c r="U47" s="70">
        <f>IFERROR(IF(AND(VLOOKUP($C47,[1]APELACIÓN!$C:$AM,7,0)="SI",VLOOKUP($C47,[1]APELACIÓN!$C:$AM,15,0)&lt;&gt;""),VLOOKUP($C47,[1]APELACIÓN!$C:$AM,33,0),VLOOKUP($C47,[1]CONSOLIDADO!$C$16:$BX$465,54,0)),0)</f>
        <v>70</v>
      </c>
      <c r="V47" s="70">
        <f>IFERROR(IF(AND(VLOOKUP($C47,[1]APELACIÓN!$C:$AM,7,0)="SI",VLOOKUP($C47,[1]APELACIÓN!$C:$AM,16,0)&lt;&gt;""),VLOOKUP($C47,[1]APELACIÓN!$C:$AM,34,0),VLOOKUP($C47,[1]CONSOLIDADO!$C$16:$BX$465,55,0)),0)</f>
        <v>70</v>
      </c>
      <c r="W47" s="70">
        <f t="shared" si="6"/>
        <v>70</v>
      </c>
      <c r="X47" s="68">
        <f>ROUND(IFERROR(VLOOKUP($W47,[1]PARAMETROS!$Q$12:$S$82,2,0),0),2)</f>
        <v>100</v>
      </c>
      <c r="Y47" s="69">
        <f t="shared" si="7"/>
        <v>30</v>
      </c>
      <c r="Z47" s="71">
        <f t="shared" si="8"/>
        <v>83</v>
      </c>
      <c r="AA47" s="72" t="str">
        <f>IFERROR(IF(VLOOKUP($C47,[1]APELACIÓN!$C$16:$I$465,5,0)="","",VLOOKUP($C47,[1]APELACIÓN!$C$16:$I$465,5,0)),0)</f>
        <v/>
      </c>
      <c r="AB47" s="72" t="str">
        <f>IFERROR(IF(VLOOKUP($C47,[1]APELACIÓN!$C$16:$I$465,7,0)="","",VLOOKUP($C47,[1]APELACIÓN!$C$16:$I$465,7,0)),0)</f>
        <v/>
      </c>
      <c r="AC47" s="73" t="str">
        <f>IF($C47="","",[1]CONSOLIDADO!BP47)</f>
        <v>EMPATE</v>
      </c>
      <c r="AD47" s="74">
        <f>IF($C47="","",[1]CONSOLIDADO!BQ47)</f>
        <v>70</v>
      </c>
      <c r="AE47" s="74">
        <f>IF($C47="","",[1]CONSOLIDADO!BR47)</f>
        <v>21</v>
      </c>
      <c r="AF47" s="74">
        <f>IF($C47="","",[1]CONSOLIDADO!BS47)</f>
        <v>6</v>
      </c>
      <c r="AG47" s="74">
        <f>IF($C47="","",[1]CONSOLIDADO!BT47)</f>
        <v>3</v>
      </c>
      <c r="AH47" s="73" t="str">
        <f>IF($C47="","",[1]CONSOLIDADO!BU47)</f>
        <v/>
      </c>
      <c r="AI47" s="73">
        <f>IF($C47="","",[1]CONSOLIDADO!BV47)</f>
        <v>0</v>
      </c>
      <c r="AJ47" s="74">
        <f>IF($C47="","",[1]CONSOLIDADO!BW47)</f>
        <v>0</v>
      </c>
      <c r="AK47" s="75">
        <f>IF($C47="","",[1]CONSOLIDADO!BX47)</f>
        <v>32</v>
      </c>
    </row>
    <row r="48" spans="1:37" ht="14.45" customHeight="1" x14ac:dyDescent="0.2">
      <c r="A48" s="62">
        <v>33</v>
      </c>
      <c r="B48" s="63">
        <v>103</v>
      </c>
      <c r="C48" s="64">
        <v>10375801</v>
      </c>
      <c r="D48" s="63">
        <v>7</v>
      </c>
      <c r="E48" s="65">
        <f>IFERROR(VLOOKUP($C48,[1]CONSOLIDADO!$C$16:$K$465,9,0),"")</f>
        <v>11</v>
      </c>
      <c r="F48" s="66">
        <f>IFERROR(IF(AND(VLOOKUP($C48,[1]APELACIÓN!$C:$AM,7,0)="SI",VLOOKUP($C48,[1]APELACIÓN!$C:$AM,10,0)&lt;&gt;""),VLOOKUP($C48,[1]APELACIÓN!$C:$AM,20,0),VLOOKUP($C48,[1]CONSOLIDADO!$C$16:$BX$465,39,0)),0)</f>
        <v>14</v>
      </c>
      <c r="G48" s="67">
        <f>ROUND(IFERROR(IF($F48&gt;39,200,VLOOKUP($F48,[1]PARAMETROS!$A$12:$K$55,2,0)),0),2)</f>
        <v>75</v>
      </c>
      <c r="H48" s="67">
        <f t="shared" si="0"/>
        <v>37.5</v>
      </c>
      <c r="I48" s="66">
        <f>IFERROR(IF(AND(VLOOKUP($C48,[1]APELACIÓN!$C:$AM,7,0)="SI",VLOOKUP($C48,[1]APELACIÓN!$C:$AM,11,0)&lt;&gt;""),VLOOKUP($C48,[1]APELACIÓN!$C:$AM,23,0),VLOOKUP($C48,[1]CONSOLIDADO!$C$16:$BX$465,42,0)),0)</f>
        <v>0</v>
      </c>
      <c r="J48" s="67">
        <f>ROUND(IFERROR(IF($I48&gt;39,200,VLOOKUP($I48,[1]PARAMETROS!$A$12:$K$55,6,0)),0),2)</f>
        <v>0</v>
      </c>
      <c r="K48" s="67">
        <f t="shared" si="1"/>
        <v>0</v>
      </c>
      <c r="L48" s="66">
        <f>IFERROR(IF(AND(VLOOKUP($C48,[1]APELACIÓN!$C:$AM,7,0)="SI",VLOOKUP($C48,[1]APELACIÓN!$C:$AM,12,0)&lt;&gt;""),VLOOKUP($C48,[1]APELACIÓN!$C:$AM,26,0),VLOOKUP($C48,[1]CONSOLIDADO!$C$16:$BX$465,45,0)),0)</f>
        <v>0</v>
      </c>
      <c r="M48" s="68">
        <f>ROUND(IFERROR(IF($L48&gt;39,200,VLOOKUP($L48,[1]PARAMETROS!$A$12:$K$55,10,0)),0),2)</f>
        <v>0</v>
      </c>
      <c r="N48" s="68">
        <f t="shared" si="2"/>
        <v>0</v>
      </c>
      <c r="O48" s="68">
        <f t="shared" si="3"/>
        <v>37.5</v>
      </c>
      <c r="P48" s="69">
        <f t="shared" si="4"/>
        <v>15</v>
      </c>
      <c r="Q48" s="66">
        <f>IFERROR(IF(AND(VLOOKUP($C48,[1]APELACIÓN!$C:$AM,7,0)="SI",VLOOKUP($C48,[1]APELACIÓN!$C:$AM,13,0)&lt;&gt;""),VLOOKUP($C48,[1]APELACIÓN!$C:$AM,29,0),VLOOKUP($C48,[1]CONSOLIDADO!$C$16:$BX$465,50,0)),0)</f>
        <v>929</v>
      </c>
      <c r="R48" s="68">
        <f>ROUND(IFERROR(IF($Q48&gt;110,100,VLOOKUP($Q48,[1]PARAMETROS!$M$12:$O$122,2,0)),0),2)</f>
        <v>100</v>
      </c>
      <c r="S48" s="69">
        <f t="shared" si="5"/>
        <v>30</v>
      </c>
      <c r="T48" s="70">
        <f>IFERROR(IF(AND(VLOOKUP($C48,[1]APELACIÓN!$C:$AM,7,0)="SI",VLOOKUP($C48,[1]APELACIÓN!$C:$AM,14,0)&lt;&gt;""),VLOOKUP($C48,[1]APELACIÓN!$C:$AM,32,0),VLOOKUP($C48,[1]CONSOLIDADO!$C$16:$BX$465,53,0)),0)</f>
        <v>70</v>
      </c>
      <c r="U48" s="70">
        <f>IFERROR(IF(AND(VLOOKUP($C48,[1]APELACIÓN!$C:$AM,7,0)="SI",VLOOKUP($C48,[1]APELACIÓN!$C:$AM,15,0)&lt;&gt;""),VLOOKUP($C48,[1]APELACIÓN!$C:$AM,33,0),VLOOKUP($C48,[1]CONSOLIDADO!$C$16:$BX$465,54,0)),0)</f>
        <v>70</v>
      </c>
      <c r="V48" s="70">
        <f>IFERROR(IF(AND(VLOOKUP($C48,[1]APELACIÓN!$C:$AM,7,0)="SI",VLOOKUP($C48,[1]APELACIÓN!$C:$AM,16,0)&lt;&gt;""),VLOOKUP($C48,[1]APELACIÓN!$C:$AM,34,0),VLOOKUP($C48,[1]CONSOLIDADO!$C$16:$BX$465,55,0)),0)</f>
        <v>70</v>
      </c>
      <c r="W48" s="70">
        <f t="shared" si="6"/>
        <v>70</v>
      </c>
      <c r="X48" s="68">
        <f>ROUND(IFERROR(VLOOKUP($W48,[1]PARAMETROS!$Q$12:$S$82,2,0),0),2)</f>
        <v>100</v>
      </c>
      <c r="Y48" s="69">
        <f t="shared" si="7"/>
        <v>30</v>
      </c>
      <c r="Z48" s="71">
        <f t="shared" si="8"/>
        <v>75</v>
      </c>
      <c r="AA48" s="72" t="str">
        <f>IFERROR(IF(VLOOKUP($C48,[1]APELACIÓN!$C$16:$I$465,5,0)="","",VLOOKUP($C48,[1]APELACIÓN!$C$16:$I$465,5,0)),0)</f>
        <v/>
      </c>
      <c r="AB48" s="72" t="str">
        <f>IFERROR(IF(VLOOKUP($C48,[1]APELACIÓN!$C$16:$I$465,7,0)="","",VLOOKUP($C48,[1]APELACIÓN!$C$16:$I$465,7,0)),0)</f>
        <v/>
      </c>
      <c r="AC48" s="73" t="str">
        <f>IF($C48="","",[1]CONSOLIDADO!BP48)</f>
        <v/>
      </c>
      <c r="AD48" s="74">
        <f>IF($C48="","",[1]CONSOLIDADO!BQ48)</f>
        <v>0</v>
      </c>
      <c r="AE48" s="74">
        <f>IF($C48="","",[1]CONSOLIDADO!BR48)</f>
        <v>0</v>
      </c>
      <c r="AF48" s="74">
        <f>IF($C48="","",[1]CONSOLIDADO!BS48)</f>
        <v>0</v>
      </c>
      <c r="AG48" s="74">
        <f>IF($C48="","",[1]CONSOLIDADO!BT48)</f>
        <v>0</v>
      </c>
      <c r="AH48" s="73" t="str">
        <f>IF($C48="","",[1]CONSOLIDADO!BU48)</f>
        <v/>
      </c>
      <c r="AI48" s="73">
        <f>IF($C48="","",[1]CONSOLIDADO!BV48)</f>
        <v>0</v>
      </c>
      <c r="AJ48" s="74">
        <f>IF($C48="","",[1]CONSOLIDADO!BW48)</f>
        <v>0</v>
      </c>
      <c r="AK48" s="75">
        <f>IF($C48="","",[1]CONSOLIDADO!BX48)</f>
        <v>33</v>
      </c>
    </row>
    <row r="49" spans="1:37" ht="14.45" customHeight="1" x14ac:dyDescent="0.2">
      <c r="A49" s="62">
        <v>34</v>
      </c>
      <c r="B49" s="63">
        <v>103</v>
      </c>
      <c r="C49" s="64">
        <v>12194437</v>
      </c>
      <c r="D49" s="63">
        <v>5</v>
      </c>
      <c r="E49" s="65">
        <f>IFERROR(VLOOKUP($C49,[1]CONSOLIDADO!$C$16:$K$465,9,0),"")</f>
        <v>11</v>
      </c>
      <c r="F49" s="66">
        <f>IFERROR(IF(AND(VLOOKUP($C49,[1]APELACIÓN!$C:$AM,7,0)="SI",VLOOKUP($C49,[1]APELACIÓN!$C:$AM,10,0)&lt;&gt;""),VLOOKUP($C49,[1]APELACIÓN!$C:$AM,20,0),VLOOKUP($C49,[1]CONSOLIDADO!$C$16:$BX$465,39,0)),0)</f>
        <v>14</v>
      </c>
      <c r="G49" s="67">
        <f>ROUND(IFERROR(IF($F49&gt;39,200,VLOOKUP($F49,[1]PARAMETROS!$A$12:$K$55,2,0)),0),2)</f>
        <v>75</v>
      </c>
      <c r="H49" s="67">
        <f t="shared" si="0"/>
        <v>37.5</v>
      </c>
      <c r="I49" s="66">
        <f>IFERROR(IF(AND(VLOOKUP($C49,[1]APELACIÓN!$C:$AM,7,0)="SI",VLOOKUP($C49,[1]APELACIÓN!$C:$AM,11,0)&lt;&gt;""),VLOOKUP($C49,[1]APELACIÓN!$C:$AM,23,0),VLOOKUP($C49,[1]CONSOLIDADO!$C$16:$BX$465,42,0)),0)</f>
        <v>0</v>
      </c>
      <c r="J49" s="67">
        <f>ROUND(IFERROR(IF($I49&gt;39,200,VLOOKUP($I49,[1]PARAMETROS!$A$12:$K$55,6,0)),0),2)</f>
        <v>0</v>
      </c>
      <c r="K49" s="67">
        <f t="shared" si="1"/>
        <v>0</v>
      </c>
      <c r="L49" s="66">
        <f>IFERROR(IF(AND(VLOOKUP($C49,[1]APELACIÓN!$C:$AM,7,0)="SI",VLOOKUP($C49,[1]APELACIÓN!$C:$AM,12,0)&lt;&gt;""),VLOOKUP($C49,[1]APELACIÓN!$C:$AM,26,0),VLOOKUP($C49,[1]CONSOLIDADO!$C$16:$BX$465,45,0)),0)</f>
        <v>0</v>
      </c>
      <c r="M49" s="68">
        <f>ROUND(IFERROR(IF($L49&gt;39,200,VLOOKUP($L49,[1]PARAMETROS!$A$12:$K$55,10,0)),0),2)</f>
        <v>0</v>
      </c>
      <c r="N49" s="68">
        <f t="shared" si="2"/>
        <v>0</v>
      </c>
      <c r="O49" s="68">
        <f t="shared" si="3"/>
        <v>37.5</v>
      </c>
      <c r="P49" s="69">
        <f t="shared" si="4"/>
        <v>15</v>
      </c>
      <c r="Q49" s="66">
        <f>IFERROR(IF(AND(VLOOKUP($C49,[1]APELACIÓN!$C:$AM,7,0)="SI",VLOOKUP($C49,[1]APELACIÓN!$C:$AM,13,0)&lt;&gt;""),VLOOKUP($C49,[1]APELACIÓN!$C:$AM,29,0),VLOOKUP($C49,[1]CONSOLIDADO!$C$16:$BX$465,50,0)),0)</f>
        <v>274</v>
      </c>
      <c r="R49" s="68">
        <f>ROUND(IFERROR(IF($Q49&gt;110,100,VLOOKUP($Q49,[1]PARAMETROS!$M$12:$O$122,2,0)),0),2)</f>
        <v>100</v>
      </c>
      <c r="S49" s="69">
        <f t="shared" si="5"/>
        <v>30</v>
      </c>
      <c r="T49" s="70">
        <f>IFERROR(IF(AND(VLOOKUP($C49,[1]APELACIÓN!$C:$AM,7,0)="SI",VLOOKUP($C49,[1]APELACIÓN!$C:$AM,14,0)&lt;&gt;""),VLOOKUP($C49,[1]APELACIÓN!$C:$AM,32,0),VLOOKUP($C49,[1]CONSOLIDADO!$C$16:$BX$465,53,0)),0)</f>
        <v>66</v>
      </c>
      <c r="U49" s="70">
        <f>IFERROR(IF(AND(VLOOKUP($C49,[1]APELACIÓN!$C:$AM,7,0)="SI",VLOOKUP($C49,[1]APELACIÓN!$C:$AM,15,0)&lt;&gt;""),VLOOKUP($C49,[1]APELACIÓN!$C:$AM,33,0),VLOOKUP($C49,[1]CONSOLIDADO!$C$16:$BX$465,54,0)),0)</f>
        <v>70</v>
      </c>
      <c r="V49" s="70">
        <f>IFERROR(IF(AND(VLOOKUP($C49,[1]APELACIÓN!$C:$AM,7,0)="SI",VLOOKUP($C49,[1]APELACIÓN!$C:$AM,16,0)&lt;&gt;""),VLOOKUP($C49,[1]APELACIÓN!$C:$AM,34,0),VLOOKUP($C49,[1]CONSOLIDADO!$C$16:$BX$465,55,0)),0)</f>
        <v>69</v>
      </c>
      <c r="W49" s="70">
        <f t="shared" si="6"/>
        <v>68</v>
      </c>
      <c r="X49" s="68">
        <f>ROUND(IFERROR(VLOOKUP($W49,[1]PARAMETROS!$Q$12:$S$82,2,0),0),2)</f>
        <v>96</v>
      </c>
      <c r="Y49" s="69">
        <f t="shared" si="7"/>
        <v>28.8</v>
      </c>
      <c r="Z49" s="71">
        <f t="shared" si="8"/>
        <v>73.8</v>
      </c>
      <c r="AA49" s="72" t="str">
        <f>IFERROR(IF(VLOOKUP($C49,[1]APELACIÓN!$C$16:$I$465,5,0)="","",VLOOKUP($C49,[1]APELACIÓN!$C$16:$I$465,5,0)),0)</f>
        <v/>
      </c>
      <c r="AB49" s="72" t="str">
        <f>IFERROR(IF(VLOOKUP($C49,[1]APELACIÓN!$C$16:$I$465,7,0)="","",VLOOKUP($C49,[1]APELACIÓN!$C$16:$I$465,7,0)),0)</f>
        <v/>
      </c>
      <c r="AC49" s="73" t="str">
        <f>IF($C49="","",[1]CONSOLIDADO!BP49)</f>
        <v/>
      </c>
      <c r="AD49" s="74">
        <f>IF($C49="","",[1]CONSOLIDADO!BQ49)</f>
        <v>0</v>
      </c>
      <c r="AE49" s="74">
        <f>IF($C49="","",[1]CONSOLIDADO!BR49)</f>
        <v>0</v>
      </c>
      <c r="AF49" s="74">
        <f>IF($C49="","",[1]CONSOLIDADO!BS49)</f>
        <v>0</v>
      </c>
      <c r="AG49" s="74">
        <f>IF($C49="","",[1]CONSOLIDADO!BT49)</f>
        <v>0</v>
      </c>
      <c r="AH49" s="73" t="str">
        <f>IF($C49="","",[1]CONSOLIDADO!BU49)</f>
        <v/>
      </c>
      <c r="AI49" s="73">
        <f>IF($C49="","",[1]CONSOLIDADO!BV49)</f>
        <v>0</v>
      </c>
      <c r="AJ49" s="74">
        <f>IF($C49="","",[1]CONSOLIDADO!BW49)</f>
        <v>0</v>
      </c>
      <c r="AK49" s="75">
        <f>IF($C49="","",[1]CONSOLIDADO!BX49)</f>
        <v>34</v>
      </c>
    </row>
    <row r="50" spans="1:37" ht="14.45" customHeight="1" x14ac:dyDescent="0.2">
      <c r="A50" s="62">
        <v>35</v>
      </c>
      <c r="B50" s="63">
        <v>101</v>
      </c>
      <c r="C50" s="64">
        <v>9413255</v>
      </c>
      <c r="D50" s="63" t="s">
        <v>42</v>
      </c>
      <c r="E50" s="65">
        <f>IFERROR(VLOOKUP($C50,[1]CONSOLIDADO!$C$16:$K$465,9,0),"")</f>
        <v>11</v>
      </c>
      <c r="F50" s="66">
        <f>IFERROR(IF(AND(VLOOKUP($C50,[1]APELACIÓN!$C:$AM,7,0)="SI",VLOOKUP($C50,[1]APELACIÓN!$C:$AM,10,0)&lt;&gt;""),VLOOKUP($C50,[1]APELACIÓN!$C:$AM,20,0),VLOOKUP($C50,[1]CONSOLIDADO!$C$16:$BX$465,39,0)),0)</f>
        <v>8</v>
      </c>
      <c r="G50" s="67">
        <f>ROUND(IFERROR(IF($F50&gt;39,200,VLOOKUP($F50,[1]PARAMETROS!$A$12:$K$55,2,0)),0),2)</f>
        <v>45</v>
      </c>
      <c r="H50" s="67">
        <f t="shared" si="0"/>
        <v>22.5</v>
      </c>
      <c r="I50" s="66">
        <f>IFERROR(IF(AND(VLOOKUP($C50,[1]APELACIÓN!$C:$AM,7,0)="SI",VLOOKUP($C50,[1]APELACIÓN!$C:$AM,11,0)&lt;&gt;""),VLOOKUP($C50,[1]APELACIÓN!$C:$AM,23,0),VLOOKUP($C50,[1]CONSOLIDADO!$C$16:$BX$465,42,0)),0)</f>
        <v>0</v>
      </c>
      <c r="J50" s="67">
        <f>ROUND(IFERROR(IF($I50&gt;39,200,VLOOKUP($I50,[1]PARAMETROS!$A$12:$K$55,6,0)),0),2)</f>
        <v>0</v>
      </c>
      <c r="K50" s="67">
        <f t="shared" si="1"/>
        <v>0</v>
      </c>
      <c r="L50" s="66">
        <f>IFERROR(IF(AND(VLOOKUP($C50,[1]APELACIÓN!$C:$AM,7,0)="SI",VLOOKUP($C50,[1]APELACIÓN!$C:$AM,12,0)&lt;&gt;""),VLOOKUP($C50,[1]APELACIÓN!$C:$AM,26,0),VLOOKUP($C50,[1]CONSOLIDADO!$C$16:$BX$465,45,0)),0)</f>
        <v>0</v>
      </c>
      <c r="M50" s="68">
        <f>ROUND(IFERROR(IF($L50&gt;39,200,VLOOKUP($L50,[1]PARAMETROS!$A$12:$K$55,10,0)),0),2)</f>
        <v>0</v>
      </c>
      <c r="N50" s="68">
        <f t="shared" si="2"/>
        <v>0</v>
      </c>
      <c r="O50" s="68">
        <f t="shared" si="3"/>
        <v>22.5</v>
      </c>
      <c r="P50" s="69">
        <f t="shared" si="4"/>
        <v>9</v>
      </c>
      <c r="Q50" s="66">
        <f>IFERROR(IF(AND(VLOOKUP($C50,[1]APELACIÓN!$C:$AM,7,0)="SI",VLOOKUP($C50,[1]APELACIÓN!$C:$AM,13,0)&lt;&gt;""),VLOOKUP($C50,[1]APELACIÓN!$C:$AM,29,0),VLOOKUP($C50,[1]CONSOLIDADO!$C$16:$BX$465,50,0)),0)</f>
        <v>401</v>
      </c>
      <c r="R50" s="68">
        <f>ROUND(IFERROR(IF($Q50&gt;110,100,VLOOKUP($Q50,[1]PARAMETROS!$M$12:$O$122,2,0)),0),2)</f>
        <v>100</v>
      </c>
      <c r="S50" s="69">
        <f t="shared" si="5"/>
        <v>30</v>
      </c>
      <c r="T50" s="70">
        <f>IFERROR(IF(AND(VLOOKUP($C50,[1]APELACIÓN!$C:$AM,7,0)="SI",VLOOKUP($C50,[1]APELACIÓN!$C:$AM,14,0)&lt;&gt;""),VLOOKUP($C50,[1]APELACIÓN!$C:$AM,32,0),VLOOKUP($C50,[1]CONSOLIDADO!$C$16:$BX$465,53,0)),0)</f>
        <v>70</v>
      </c>
      <c r="U50" s="70">
        <f>IFERROR(IF(AND(VLOOKUP($C50,[1]APELACIÓN!$C:$AM,7,0)="SI",VLOOKUP($C50,[1]APELACIÓN!$C:$AM,15,0)&lt;&gt;""),VLOOKUP($C50,[1]APELACIÓN!$C:$AM,33,0),VLOOKUP($C50,[1]CONSOLIDADO!$C$16:$BX$465,54,0)),0)</f>
        <v>70</v>
      </c>
      <c r="V50" s="70">
        <f>IFERROR(IF(AND(VLOOKUP($C50,[1]APELACIÓN!$C:$AM,7,0)="SI",VLOOKUP($C50,[1]APELACIÓN!$C:$AM,16,0)&lt;&gt;""),VLOOKUP($C50,[1]APELACIÓN!$C:$AM,34,0),VLOOKUP($C50,[1]CONSOLIDADO!$C$16:$BX$465,55,0)),0)</f>
        <v>70</v>
      </c>
      <c r="W50" s="70">
        <f t="shared" si="6"/>
        <v>70</v>
      </c>
      <c r="X50" s="68">
        <f>ROUND(IFERROR(VLOOKUP($W50,[1]PARAMETROS!$Q$12:$S$82,2,0),0),2)</f>
        <v>100</v>
      </c>
      <c r="Y50" s="69">
        <f t="shared" si="7"/>
        <v>30</v>
      </c>
      <c r="Z50" s="71">
        <f t="shared" si="8"/>
        <v>69</v>
      </c>
      <c r="AA50" s="72" t="str">
        <f>IFERROR(IF(VLOOKUP($C50,[1]APELACIÓN!$C$16:$I$465,5,0)="","",VLOOKUP($C50,[1]APELACIÓN!$C$16:$I$465,5,0)),0)</f>
        <v/>
      </c>
      <c r="AB50" s="72" t="str">
        <f>IFERROR(IF(VLOOKUP($C50,[1]APELACIÓN!$C$16:$I$465,7,0)="","",VLOOKUP($C50,[1]APELACIÓN!$C$16:$I$465,7,0)),0)</f>
        <v/>
      </c>
      <c r="AC50" s="73" t="str">
        <f>IF($C50="","",[1]CONSOLIDADO!BP50)</f>
        <v/>
      </c>
      <c r="AD50" s="74">
        <f>IF($C50="","",[1]CONSOLIDADO!BQ50)</f>
        <v>0</v>
      </c>
      <c r="AE50" s="74">
        <f>IF($C50="","",[1]CONSOLIDADO!BR50)</f>
        <v>0</v>
      </c>
      <c r="AF50" s="74">
        <f>IF($C50="","",[1]CONSOLIDADO!BS50)</f>
        <v>0</v>
      </c>
      <c r="AG50" s="74">
        <f>IF($C50="","",[1]CONSOLIDADO!BT50)</f>
        <v>0</v>
      </c>
      <c r="AH50" s="73" t="str">
        <f>IF($C50="","",[1]CONSOLIDADO!BU50)</f>
        <v/>
      </c>
      <c r="AI50" s="73">
        <f>IF($C50="","",[1]CONSOLIDADO!BV50)</f>
        <v>0</v>
      </c>
      <c r="AJ50" s="74">
        <f>IF($C50="","",[1]CONSOLIDADO!BW50)</f>
        <v>0</v>
      </c>
      <c r="AK50" s="75">
        <f>IF($C50="","",[1]CONSOLIDADO!BX50)</f>
        <v>35</v>
      </c>
    </row>
    <row r="51" spans="1:37" ht="14.45" customHeight="1" x14ac:dyDescent="0.2">
      <c r="A51" s="62">
        <v>36</v>
      </c>
      <c r="B51" s="63">
        <v>103</v>
      </c>
      <c r="C51" s="64">
        <v>10613721</v>
      </c>
      <c r="D51" s="63">
        <v>8</v>
      </c>
      <c r="E51" s="65">
        <f>IFERROR(VLOOKUP($C51,[1]CONSOLIDADO!$C$16:$K$465,9,0),"")</f>
        <v>12</v>
      </c>
      <c r="F51" s="66">
        <f>IFERROR(IF(AND(VLOOKUP($C51,[1]APELACIÓN!$C:$AM,7,0)="SI",VLOOKUP($C51,[1]APELACIÓN!$C:$AM,10,0)&lt;&gt;""),VLOOKUP($C51,[1]APELACIÓN!$C:$AM,20,0),VLOOKUP($C51,[1]CONSOLIDADO!$C$16:$BX$465,39,0)),0)</f>
        <v>18</v>
      </c>
      <c r="G51" s="67">
        <f>ROUND(IFERROR(IF($F51&gt;39,200,VLOOKUP($F51,[1]PARAMETROS!$A$12:$K$55,2,0)),0),2)</f>
        <v>95</v>
      </c>
      <c r="H51" s="67">
        <f t="shared" si="0"/>
        <v>47.5</v>
      </c>
      <c r="I51" s="66">
        <f>IFERROR(IF(AND(VLOOKUP($C51,[1]APELACIÓN!$C:$AM,7,0)="SI",VLOOKUP($C51,[1]APELACIÓN!$C:$AM,11,0)&lt;&gt;""),VLOOKUP($C51,[1]APELACIÓN!$C:$AM,23,0),VLOOKUP($C51,[1]CONSOLIDADO!$C$16:$BX$465,42,0)),0)</f>
        <v>0</v>
      </c>
      <c r="J51" s="67">
        <f>ROUND(IFERROR(IF($I51&gt;39,200,VLOOKUP($I51,[1]PARAMETROS!$A$12:$K$55,6,0)),0),2)</f>
        <v>0</v>
      </c>
      <c r="K51" s="67">
        <f t="shared" si="1"/>
        <v>0</v>
      </c>
      <c r="L51" s="66">
        <f>IFERROR(IF(AND(VLOOKUP($C51,[1]APELACIÓN!$C:$AM,7,0)="SI",VLOOKUP($C51,[1]APELACIÓN!$C:$AM,12,0)&lt;&gt;""),VLOOKUP($C51,[1]APELACIÓN!$C:$AM,26,0),VLOOKUP($C51,[1]CONSOLIDADO!$C$16:$BX$465,45,0)),0)</f>
        <v>0</v>
      </c>
      <c r="M51" s="68">
        <f>ROUND(IFERROR(IF($L51&gt;39,200,VLOOKUP($L51,[1]PARAMETROS!$A$12:$K$55,10,0)),0),2)</f>
        <v>0</v>
      </c>
      <c r="N51" s="68">
        <f t="shared" si="2"/>
        <v>0</v>
      </c>
      <c r="O51" s="68">
        <f t="shared" si="3"/>
        <v>47.5</v>
      </c>
      <c r="P51" s="69">
        <f t="shared" si="4"/>
        <v>19</v>
      </c>
      <c r="Q51" s="66">
        <f>IFERROR(IF(AND(VLOOKUP($C51,[1]APELACIÓN!$C:$AM,7,0)="SI",VLOOKUP($C51,[1]APELACIÓN!$C:$AM,13,0)&lt;&gt;""),VLOOKUP($C51,[1]APELACIÓN!$C:$AM,29,0),VLOOKUP($C51,[1]CONSOLIDADO!$C$16:$BX$465,50,0)),0)</f>
        <v>970</v>
      </c>
      <c r="R51" s="68">
        <f>ROUND(IFERROR(IF($Q51&gt;110,100,VLOOKUP($Q51,[1]PARAMETROS!$M$12:$O$122,2,0)),0),2)</f>
        <v>100</v>
      </c>
      <c r="S51" s="69">
        <f t="shared" si="5"/>
        <v>30</v>
      </c>
      <c r="T51" s="70">
        <f>IFERROR(IF(AND(VLOOKUP($C51,[1]APELACIÓN!$C:$AM,7,0)="SI",VLOOKUP($C51,[1]APELACIÓN!$C:$AM,14,0)&lt;&gt;""),VLOOKUP($C51,[1]APELACIÓN!$C:$AM,32,0),VLOOKUP($C51,[1]CONSOLIDADO!$C$16:$BX$465,53,0)),0)</f>
        <v>70</v>
      </c>
      <c r="U51" s="70">
        <f>IFERROR(IF(AND(VLOOKUP($C51,[1]APELACIÓN!$C:$AM,7,0)="SI",VLOOKUP($C51,[1]APELACIÓN!$C:$AM,15,0)&lt;&gt;""),VLOOKUP($C51,[1]APELACIÓN!$C:$AM,33,0),VLOOKUP($C51,[1]CONSOLIDADO!$C$16:$BX$465,54,0)),0)</f>
        <v>70</v>
      </c>
      <c r="V51" s="70">
        <f>IFERROR(IF(AND(VLOOKUP($C51,[1]APELACIÓN!$C:$AM,7,0)="SI",VLOOKUP($C51,[1]APELACIÓN!$C:$AM,16,0)&lt;&gt;""),VLOOKUP($C51,[1]APELACIÓN!$C:$AM,34,0),VLOOKUP($C51,[1]CONSOLIDADO!$C$16:$BX$465,55,0)),0)</f>
        <v>70</v>
      </c>
      <c r="W51" s="70">
        <f t="shared" si="6"/>
        <v>70</v>
      </c>
      <c r="X51" s="68">
        <f>ROUND(IFERROR(VLOOKUP($W51,[1]PARAMETROS!$Q$12:$S$82,2,0),0),2)</f>
        <v>100</v>
      </c>
      <c r="Y51" s="69">
        <f t="shared" si="7"/>
        <v>30</v>
      </c>
      <c r="Z51" s="71">
        <f t="shared" si="8"/>
        <v>79</v>
      </c>
      <c r="AA51" s="72" t="str">
        <f>IFERROR(IF(VLOOKUP($C51,[1]APELACIÓN!$C$16:$I$465,5,0)="","",VLOOKUP($C51,[1]APELACIÓN!$C$16:$I$465,5,0)),0)</f>
        <v/>
      </c>
      <c r="AB51" s="72" t="str">
        <f>IFERROR(IF(VLOOKUP($C51,[1]APELACIÓN!$C$16:$I$465,7,0)="","",VLOOKUP($C51,[1]APELACIÓN!$C$16:$I$465,7,0)),0)</f>
        <v/>
      </c>
      <c r="AC51" s="73" t="str">
        <f>IF($C51="","",[1]CONSOLIDADO!BP51)</f>
        <v/>
      </c>
      <c r="AD51" s="74">
        <f>IF($C51="","",[1]CONSOLIDADO!BQ51)</f>
        <v>0</v>
      </c>
      <c r="AE51" s="74">
        <f>IF($C51="","",[1]CONSOLIDADO!BR51)</f>
        <v>0</v>
      </c>
      <c r="AF51" s="74">
        <f>IF($C51="","",[1]CONSOLIDADO!BS51)</f>
        <v>0</v>
      </c>
      <c r="AG51" s="74">
        <f>IF($C51="","",[1]CONSOLIDADO!BT51)</f>
        <v>0</v>
      </c>
      <c r="AH51" s="73" t="str">
        <f>IF($C51="","",[1]CONSOLIDADO!BU51)</f>
        <v/>
      </c>
      <c r="AI51" s="73">
        <f>IF($C51="","",[1]CONSOLIDADO!BV51)</f>
        <v>0</v>
      </c>
      <c r="AJ51" s="74">
        <f>IF($C51="","",[1]CONSOLIDADO!BW51)</f>
        <v>0</v>
      </c>
      <c r="AK51" s="75">
        <f>IF($C51="","",[1]CONSOLIDADO!BX51)</f>
        <v>36</v>
      </c>
    </row>
    <row r="52" spans="1:37" ht="14.45" customHeight="1" x14ac:dyDescent="0.2">
      <c r="A52" s="62">
        <v>37</v>
      </c>
      <c r="B52" s="63">
        <v>103</v>
      </c>
      <c r="C52" s="64">
        <v>7218384</v>
      </c>
      <c r="D52" s="63">
        <v>3</v>
      </c>
      <c r="E52" s="65">
        <f>IFERROR(VLOOKUP($C52,[1]CONSOLIDADO!$C$16:$K$465,9,0),"")</f>
        <v>12</v>
      </c>
      <c r="F52" s="66">
        <f>IFERROR(IF(AND(VLOOKUP($C52,[1]APELACIÓN!$C:$AM,7,0)="SI",VLOOKUP($C52,[1]APELACIÓN!$C:$AM,10,0)&lt;&gt;""),VLOOKUP($C52,[1]APELACIÓN!$C:$AM,20,0),VLOOKUP($C52,[1]CONSOLIDADO!$C$16:$BX$465,39,0)),0)</f>
        <v>15</v>
      </c>
      <c r="G52" s="67">
        <f>ROUND(IFERROR(IF($F52&gt;39,200,VLOOKUP($F52,[1]PARAMETROS!$A$12:$K$55,2,0)),0),2)</f>
        <v>80</v>
      </c>
      <c r="H52" s="67">
        <f t="shared" si="0"/>
        <v>40</v>
      </c>
      <c r="I52" s="66">
        <f>IFERROR(IF(AND(VLOOKUP($C52,[1]APELACIÓN!$C:$AM,7,0)="SI",VLOOKUP($C52,[1]APELACIÓN!$C:$AM,11,0)&lt;&gt;""),VLOOKUP($C52,[1]APELACIÓN!$C:$AM,23,0),VLOOKUP($C52,[1]CONSOLIDADO!$C$16:$BX$465,42,0)),0)</f>
        <v>0</v>
      </c>
      <c r="J52" s="67">
        <f>ROUND(IFERROR(IF($I52&gt;39,200,VLOOKUP($I52,[1]PARAMETROS!$A$12:$K$55,6,0)),0),2)</f>
        <v>0</v>
      </c>
      <c r="K52" s="67">
        <f t="shared" si="1"/>
        <v>0</v>
      </c>
      <c r="L52" s="66">
        <f>IFERROR(IF(AND(VLOOKUP($C52,[1]APELACIÓN!$C:$AM,7,0)="SI",VLOOKUP($C52,[1]APELACIÓN!$C:$AM,12,0)&lt;&gt;""),VLOOKUP($C52,[1]APELACIÓN!$C:$AM,26,0),VLOOKUP($C52,[1]CONSOLIDADO!$C$16:$BX$465,45,0)),0)</f>
        <v>8</v>
      </c>
      <c r="M52" s="68">
        <f>ROUND(IFERROR(IF($L52&gt;39,200,VLOOKUP($L52,[1]PARAMETROS!$A$12:$K$55,10,0)),0),2)</f>
        <v>45</v>
      </c>
      <c r="N52" s="68">
        <f t="shared" si="2"/>
        <v>9</v>
      </c>
      <c r="O52" s="68">
        <f t="shared" si="3"/>
        <v>49</v>
      </c>
      <c r="P52" s="69">
        <f t="shared" si="4"/>
        <v>19.600000000000001</v>
      </c>
      <c r="Q52" s="66">
        <f>IFERROR(IF(AND(VLOOKUP($C52,[1]APELACIÓN!$C:$AM,7,0)="SI",VLOOKUP($C52,[1]APELACIÓN!$C:$AM,13,0)&lt;&gt;""),VLOOKUP($C52,[1]APELACIÓN!$C:$AM,29,0),VLOOKUP($C52,[1]CONSOLIDADO!$C$16:$BX$465,50,0)),0)</f>
        <v>499</v>
      </c>
      <c r="R52" s="68">
        <f>ROUND(IFERROR(IF($Q52&gt;110,100,VLOOKUP($Q52,[1]PARAMETROS!$M$12:$O$122,2,0)),0),2)</f>
        <v>100</v>
      </c>
      <c r="S52" s="69">
        <f t="shared" si="5"/>
        <v>30</v>
      </c>
      <c r="T52" s="70">
        <f>IFERROR(IF(AND(VLOOKUP($C52,[1]APELACIÓN!$C:$AM,7,0)="SI",VLOOKUP($C52,[1]APELACIÓN!$C:$AM,14,0)&lt;&gt;""),VLOOKUP($C52,[1]APELACIÓN!$C:$AM,32,0),VLOOKUP($C52,[1]CONSOLIDADO!$C$16:$BX$465,53,0)),0)</f>
        <v>68</v>
      </c>
      <c r="U52" s="70">
        <f>IFERROR(IF(AND(VLOOKUP($C52,[1]APELACIÓN!$C:$AM,7,0)="SI",VLOOKUP($C52,[1]APELACIÓN!$C:$AM,15,0)&lt;&gt;""),VLOOKUP($C52,[1]APELACIÓN!$C:$AM,33,0),VLOOKUP($C52,[1]CONSOLIDADO!$C$16:$BX$465,54,0)),0)</f>
        <v>69</v>
      </c>
      <c r="V52" s="70">
        <f>IFERROR(IF(AND(VLOOKUP($C52,[1]APELACIÓN!$C:$AM,7,0)="SI",VLOOKUP($C52,[1]APELACIÓN!$C:$AM,16,0)&lt;&gt;""),VLOOKUP($C52,[1]APELACIÓN!$C:$AM,34,0),VLOOKUP($C52,[1]CONSOLIDADO!$C$16:$BX$465,55,0)),0)</f>
        <v>69</v>
      </c>
      <c r="W52" s="70">
        <f t="shared" si="6"/>
        <v>69</v>
      </c>
      <c r="X52" s="68">
        <f>ROUND(IFERROR(VLOOKUP($W52,[1]PARAMETROS!$Q$12:$S$82,2,0),0),2)</f>
        <v>96</v>
      </c>
      <c r="Y52" s="69">
        <f t="shared" si="7"/>
        <v>28.8</v>
      </c>
      <c r="Z52" s="71">
        <f t="shared" si="8"/>
        <v>78.400000000000006</v>
      </c>
      <c r="AA52" s="72" t="str">
        <f>IFERROR(IF(VLOOKUP($C52,[1]APELACIÓN!$C$16:$I$465,5,0)="","",VLOOKUP($C52,[1]APELACIÓN!$C$16:$I$465,5,0)),0)</f>
        <v>SI</v>
      </c>
      <c r="AB52" s="72" t="str">
        <f>IFERROR(IF(VLOOKUP($C52,[1]APELACIÓN!$C$16:$I$465,7,0)="","",VLOOKUP($C52,[1]APELACIÓN!$C$16:$I$465,7,0)),0)</f>
        <v>NO</v>
      </c>
      <c r="AC52" s="73" t="str">
        <f>IF($C52="","",[1]CONSOLIDADO!BP52)</f>
        <v/>
      </c>
      <c r="AD52" s="74">
        <f>IF($C52="","",[1]CONSOLIDADO!BQ52)</f>
        <v>0</v>
      </c>
      <c r="AE52" s="74">
        <f>IF($C52="","",[1]CONSOLIDADO!BR52)</f>
        <v>0</v>
      </c>
      <c r="AF52" s="74">
        <f>IF($C52="","",[1]CONSOLIDADO!BS52)</f>
        <v>0</v>
      </c>
      <c r="AG52" s="74">
        <f>IF($C52="","",[1]CONSOLIDADO!BT52)</f>
        <v>0</v>
      </c>
      <c r="AH52" s="73" t="str">
        <f>IF($C52="","",[1]CONSOLIDADO!BU52)</f>
        <v/>
      </c>
      <c r="AI52" s="73">
        <f>IF($C52="","",[1]CONSOLIDADO!BV52)</f>
        <v>0</v>
      </c>
      <c r="AJ52" s="74">
        <f>IF($C52="","",[1]CONSOLIDADO!BW52)</f>
        <v>0</v>
      </c>
      <c r="AK52" s="75">
        <f>IF($C52="","",[1]CONSOLIDADO!BX52)</f>
        <v>37</v>
      </c>
    </row>
    <row r="53" spans="1:37" ht="14.45" customHeight="1" x14ac:dyDescent="0.2">
      <c r="A53" s="62">
        <v>38</v>
      </c>
      <c r="B53" s="63">
        <v>103</v>
      </c>
      <c r="C53" s="64">
        <v>8286755</v>
      </c>
      <c r="D53" s="63">
        <v>4</v>
      </c>
      <c r="E53" s="65">
        <f>IFERROR(VLOOKUP($C53,[1]CONSOLIDADO!$C$16:$K$465,9,0),"")</f>
        <v>12</v>
      </c>
      <c r="F53" s="66">
        <f>IFERROR(IF(AND(VLOOKUP($C53,[1]APELACIÓN!$C:$AM,7,0)="SI",VLOOKUP($C53,[1]APELACIÓN!$C:$AM,10,0)&lt;&gt;""),VLOOKUP($C53,[1]APELACIÓN!$C:$AM,20,0),VLOOKUP($C53,[1]CONSOLIDADO!$C$16:$BX$465,39,0)),0)</f>
        <v>17</v>
      </c>
      <c r="G53" s="67">
        <f>ROUND(IFERROR(IF($F53&gt;39,200,VLOOKUP($F53,[1]PARAMETROS!$A$12:$K$55,2,0)),0),2)</f>
        <v>90</v>
      </c>
      <c r="H53" s="67">
        <f t="shared" si="0"/>
        <v>45</v>
      </c>
      <c r="I53" s="66">
        <f>IFERROR(IF(AND(VLOOKUP($C53,[1]APELACIÓN!$C:$AM,7,0)="SI",VLOOKUP($C53,[1]APELACIÓN!$C:$AM,11,0)&lt;&gt;""),VLOOKUP($C53,[1]APELACIÓN!$C:$AM,23,0),VLOOKUP($C53,[1]CONSOLIDADO!$C$16:$BX$465,42,0)),0)</f>
        <v>0</v>
      </c>
      <c r="J53" s="67">
        <f>ROUND(IFERROR(IF($I53&gt;39,200,VLOOKUP($I53,[1]PARAMETROS!$A$12:$K$55,6,0)),0),2)</f>
        <v>0</v>
      </c>
      <c r="K53" s="67">
        <f t="shared" si="1"/>
        <v>0</v>
      </c>
      <c r="L53" s="66">
        <f>IFERROR(IF(AND(VLOOKUP($C53,[1]APELACIÓN!$C:$AM,7,0)="SI",VLOOKUP($C53,[1]APELACIÓN!$C:$AM,12,0)&lt;&gt;""),VLOOKUP($C53,[1]APELACIÓN!$C:$AM,26,0),VLOOKUP($C53,[1]CONSOLIDADO!$C$16:$BX$465,45,0)),0)</f>
        <v>0</v>
      </c>
      <c r="M53" s="68">
        <f>ROUND(IFERROR(IF($L53&gt;39,200,VLOOKUP($L53,[1]PARAMETROS!$A$12:$K$55,10,0)),0),2)</f>
        <v>0</v>
      </c>
      <c r="N53" s="68">
        <f t="shared" si="2"/>
        <v>0</v>
      </c>
      <c r="O53" s="68">
        <f t="shared" si="3"/>
        <v>45</v>
      </c>
      <c r="P53" s="69">
        <f t="shared" si="4"/>
        <v>18</v>
      </c>
      <c r="Q53" s="66">
        <f>IFERROR(IF(AND(VLOOKUP($C53,[1]APELACIÓN!$C:$AM,7,0)="SI",VLOOKUP($C53,[1]APELACIÓN!$C:$AM,13,0)&lt;&gt;""),VLOOKUP($C53,[1]APELACIÓN!$C:$AM,29,0),VLOOKUP($C53,[1]CONSOLIDADO!$C$16:$BX$465,50,0)),0)</f>
        <v>956</v>
      </c>
      <c r="R53" s="68">
        <f>ROUND(IFERROR(IF($Q53&gt;110,100,VLOOKUP($Q53,[1]PARAMETROS!$M$12:$O$122,2,0)),0),2)</f>
        <v>100</v>
      </c>
      <c r="S53" s="69">
        <f t="shared" si="5"/>
        <v>30</v>
      </c>
      <c r="T53" s="70">
        <f>IFERROR(IF(AND(VLOOKUP($C53,[1]APELACIÓN!$C:$AM,7,0)="SI",VLOOKUP($C53,[1]APELACIÓN!$C:$AM,14,0)&lt;&gt;""),VLOOKUP($C53,[1]APELACIÓN!$C:$AM,32,0),VLOOKUP($C53,[1]CONSOLIDADO!$C$16:$BX$465,53,0)),0)</f>
        <v>70</v>
      </c>
      <c r="U53" s="70">
        <f>IFERROR(IF(AND(VLOOKUP($C53,[1]APELACIÓN!$C:$AM,7,0)="SI",VLOOKUP($C53,[1]APELACIÓN!$C:$AM,15,0)&lt;&gt;""),VLOOKUP($C53,[1]APELACIÓN!$C:$AM,33,0),VLOOKUP($C53,[1]CONSOLIDADO!$C$16:$BX$465,54,0)),0)</f>
        <v>70</v>
      </c>
      <c r="V53" s="70">
        <f>IFERROR(IF(AND(VLOOKUP($C53,[1]APELACIÓN!$C:$AM,7,0)="SI",VLOOKUP($C53,[1]APELACIÓN!$C:$AM,16,0)&lt;&gt;""),VLOOKUP($C53,[1]APELACIÓN!$C:$AM,34,0),VLOOKUP($C53,[1]CONSOLIDADO!$C$16:$BX$465,55,0)),0)</f>
        <v>70</v>
      </c>
      <c r="W53" s="70">
        <f t="shared" si="6"/>
        <v>70</v>
      </c>
      <c r="X53" s="68">
        <f>ROUND(IFERROR(VLOOKUP($W53,[1]PARAMETROS!$Q$12:$S$82,2,0),0),2)</f>
        <v>100</v>
      </c>
      <c r="Y53" s="69">
        <f t="shared" si="7"/>
        <v>30</v>
      </c>
      <c r="Z53" s="71">
        <f t="shared" si="8"/>
        <v>78</v>
      </c>
      <c r="AA53" s="72" t="str">
        <f>IFERROR(IF(VLOOKUP($C53,[1]APELACIÓN!$C$16:$I$465,5,0)="","",VLOOKUP($C53,[1]APELACIÓN!$C$16:$I$465,5,0)),0)</f>
        <v/>
      </c>
      <c r="AB53" s="72" t="str">
        <f>IFERROR(IF(VLOOKUP($C53,[1]APELACIÓN!$C$16:$I$465,7,0)="","",VLOOKUP($C53,[1]APELACIÓN!$C$16:$I$465,7,0)),0)</f>
        <v/>
      </c>
      <c r="AC53" s="73" t="str">
        <f>IF($C53="","",[1]CONSOLIDADO!BP53)</f>
        <v/>
      </c>
      <c r="AD53" s="74">
        <f>IF($C53="","",[1]CONSOLIDADO!BQ53)</f>
        <v>0</v>
      </c>
      <c r="AE53" s="74">
        <f>IF($C53="","",[1]CONSOLIDADO!BR53)</f>
        <v>0</v>
      </c>
      <c r="AF53" s="74">
        <f>IF($C53="","",[1]CONSOLIDADO!BS53)</f>
        <v>0</v>
      </c>
      <c r="AG53" s="74">
        <f>IF($C53="","",[1]CONSOLIDADO!BT53)</f>
        <v>0</v>
      </c>
      <c r="AH53" s="73" t="str">
        <f>IF($C53="","",[1]CONSOLIDADO!BU53)</f>
        <v/>
      </c>
      <c r="AI53" s="73">
        <f>IF($C53="","",[1]CONSOLIDADO!BV53)</f>
        <v>0</v>
      </c>
      <c r="AJ53" s="74">
        <f>IF($C53="","",[1]CONSOLIDADO!BW53)</f>
        <v>0</v>
      </c>
      <c r="AK53" s="75">
        <f>IF($C53="","",[1]CONSOLIDADO!BX53)</f>
        <v>38</v>
      </c>
    </row>
    <row r="54" spans="1:37" ht="14.45" customHeight="1" x14ac:dyDescent="0.2">
      <c r="A54" s="62">
        <v>39</v>
      </c>
      <c r="B54" s="63">
        <v>103</v>
      </c>
      <c r="C54" s="64">
        <v>7149006</v>
      </c>
      <c r="D54" s="63">
        <v>8</v>
      </c>
      <c r="E54" s="65">
        <f>IFERROR(VLOOKUP($C54,[1]CONSOLIDADO!$C$16:$K$465,9,0),"")</f>
        <v>13</v>
      </c>
      <c r="F54" s="66">
        <f>IFERROR(IF(AND(VLOOKUP($C54,[1]APELACIÓN!$C:$AM,7,0)="SI",VLOOKUP($C54,[1]APELACIÓN!$C:$AM,10,0)&lt;&gt;""),VLOOKUP($C54,[1]APELACIÓN!$C:$AM,20,0),VLOOKUP($C54,[1]CONSOLIDADO!$C$16:$BX$465,39,0)),0)</f>
        <v>27</v>
      </c>
      <c r="G54" s="67">
        <f>ROUND(IFERROR(IF($F54&gt;39,200,VLOOKUP($F54,[1]PARAMETROS!$A$12:$K$55,2,0)),0),2)</f>
        <v>140</v>
      </c>
      <c r="H54" s="67">
        <f t="shared" si="0"/>
        <v>70</v>
      </c>
      <c r="I54" s="66">
        <f>IFERROR(IF(AND(VLOOKUP($C54,[1]APELACIÓN!$C:$AM,7,0)="SI",VLOOKUP($C54,[1]APELACIÓN!$C:$AM,11,0)&lt;&gt;""),VLOOKUP($C54,[1]APELACIÓN!$C:$AM,23,0),VLOOKUP($C54,[1]CONSOLIDADO!$C$16:$BX$465,42,0)),0)</f>
        <v>0</v>
      </c>
      <c r="J54" s="67">
        <f>ROUND(IFERROR(IF($I54&gt;39,200,VLOOKUP($I54,[1]PARAMETROS!$A$12:$K$55,6,0)),0),2)</f>
        <v>0</v>
      </c>
      <c r="K54" s="67">
        <f t="shared" si="1"/>
        <v>0</v>
      </c>
      <c r="L54" s="66">
        <f>IFERROR(IF(AND(VLOOKUP($C54,[1]APELACIÓN!$C:$AM,7,0)="SI",VLOOKUP($C54,[1]APELACIÓN!$C:$AM,12,0)&lt;&gt;""),VLOOKUP($C54,[1]APELACIÓN!$C:$AM,26,0),VLOOKUP($C54,[1]CONSOLIDADO!$C$16:$BX$465,45,0)),0)</f>
        <v>0</v>
      </c>
      <c r="M54" s="68">
        <f>ROUND(IFERROR(IF($L54&gt;39,200,VLOOKUP($L54,[1]PARAMETROS!$A$12:$K$55,10,0)),0),2)</f>
        <v>0</v>
      </c>
      <c r="N54" s="68">
        <f t="shared" si="2"/>
        <v>0</v>
      </c>
      <c r="O54" s="68">
        <f t="shared" si="3"/>
        <v>70</v>
      </c>
      <c r="P54" s="69">
        <f t="shared" si="4"/>
        <v>28</v>
      </c>
      <c r="Q54" s="66">
        <f>IFERROR(IF(AND(VLOOKUP($C54,[1]APELACIÓN!$C:$AM,7,0)="SI",VLOOKUP($C54,[1]APELACIÓN!$C:$AM,13,0)&lt;&gt;""),VLOOKUP($C54,[1]APELACIÓN!$C:$AM,29,0),VLOOKUP($C54,[1]CONSOLIDADO!$C$16:$BX$465,50,0)),0)</f>
        <v>362</v>
      </c>
      <c r="R54" s="68">
        <f>ROUND(IFERROR(IF($Q54&gt;110,100,VLOOKUP($Q54,[1]PARAMETROS!$M$12:$O$122,2,0)),0),2)</f>
        <v>100</v>
      </c>
      <c r="S54" s="69">
        <f t="shared" si="5"/>
        <v>30</v>
      </c>
      <c r="T54" s="70">
        <f>IFERROR(IF(AND(VLOOKUP($C54,[1]APELACIÓN!$C:$AM,7,0)="SI",VLOOKUP($C54,[1]APELACIÓN!$C:$AM,14,0)&lt;&gt;""),VLOOKUP($C54,[1]APELACIÓN!$C:$AM,32,0),VLOOKUP($C54,[1]CONSOLIDADO!$C$16:$BX$465,53,0)),0)</f>
        <v>68</v>
      </c>
      <c r="U54" s="70">
        <f>IFERROR(IF(AND(VLOOKUP($C54,[1]APELACIÓN!$C:$AM,7,0)="SI",VLOOKUP($C54,[1]APELACIÓN!$C:$AM,15,0)&lt;&gt;""),VLOOKUP($C54,[1]APELACIÓN!$C:$AM,33,0),VLOOKUP($C54,[1]CONSOLIDADO!$C$16:$BX$465,54,0)),0)</f>
        <v>68</v>
      </c>
      <c r="V54" s="70">
        <f>IFERROR(IF(AND(VLOOKUP($C54,[1]APELACIÓN!$C:$AM,7,0)="SI",VLOOKUP($C54,[1]APELACIÓN!$C:$AM,16,0)&lt;&gt;""),VLOOKUP($C54,[1]APELACIÓN!$C:$AM,34,0),VLOOKUP($C54,[1]CONSOLIDADO!$C$16:$BX$465,55,0)),0)</f>
        <v>68</v>
      </c>
      <c r="W54" s="70">
        <f t="shared" si="6"/>
        <v>68</v>
      </c>
      <c r="X54" s="68">
        <f>ROUND(IFERROR(VLOOKUP($W54,[1]PARAMETROS!$Q$12:$S$82,2,0),0),2)</f>
        <v>96</v>
      </c>
      <c r="Y54" s="69">
        <f t="shared" si="7"/>
        <v>28.8</v>
      </c>
      <c r="Z54" s="71">
        <f t="shared" si="8"/>
        <v>86.8</v>
      </c>
      <c r="AA54" s="72" t="str">
        <f>IFERROR(IF(VLOOKUP($C54,[1]APELACIÓN!$C$16:$I$465,5,0)="","",VLOOKUP($C54,[1]APELACIÓN!$C$16:$I$465,5,0)),0)</f>
        <v/>
      </c>
      <c r="AB54" s="72" t="str">
        <f>IFERROR(IF(VLOOKUP($C54,[1]APELACIÓN!$C$16:$I$465,7,0)="","",VLOOKUP($C54,[1]APELACIÓN!$C$16:$I$465,7,0)),0)</f>
        <v/>
      </c>
      <c r="AC54" s="73" t="str">
        <f>IF($C54="","",[1]CONSOLIDADO!BP54)</f>
        <v/>
      </c>
      <c r="AD54" s="74">
        <f>IF($C54="","",[1]CONSOLIDADO!BQ54)</f>
        <v>0</v>
      </c>
      <c r="AE54" s="74">
        <f>IF($C54="","",[1]CONSOLIDADO!BR54)</f>
        <v>0</v>
      </c>
      <c r="AF54" s="74">
        <f>IF($C54="","",[1]CONSOLIDADO!BS54)</f>
        <v>0</v>
      </c>
      <c r="AG54" s="74">
        <f>IF($C54="","",[1]CONSOLIDADO!BT54)</f>
        <v>0</v>
      </c>
      <c r="AH54" s="73" t="str">
        <f>IF($C54="","",[1]CONSOLIDADO!BU54)</f>
        <v/>
      </c>
      <c r="AI54" s="73">
        <f>IF($C54="","",[1]CONSOLIDADO!BV54)</f>
        <v>0</v>
      </c>
      <c r="AJ54" s="74">
        <f>IF($C54="","",[1]CONSOLIDADO!BW54)</f>
        <v>0</v>
      </c>
      <c r="AK54" s="75">
        <f>IF($C54="","",[1]CONSOLIDADO!BX54)</f>
        <v>39</v>
      </c>
    </row>
    <row r="55" spans="1:37" ht="14.45" customHeight="1" x14ac:dyDescent="0.2">
      <c r="A55" s="62">
        <v>40</v>
      </c>
      <c r="B55" s="63">
        <v>103</v>
      </c>
      <c r="C55" s="64">
        <v>9138597</v>
      </c>
      <c r="D55" s="63" t="s">
        <v>42</v>
      </c>
      <c r="E55" s="65">
        <f>IFERROR(VLOOKUP($C55,[1]CONSOLIDADO!$C$16:$K$465,9,0),"")</f>
        <v>13</v>
      </c>
      <c r="F55" s="66">
        <f>IFERROR(IF(AND(VLOOKUP($C55,[1]APELACIÓN!$C:$AM,7,0)="SI",VLOOKUP($C55,[1]APELACIÓN!$C:$AM,10,0)&lt;&gt;""),VLOOKUP($C55,[1]APELACIÓN!$C:$AM,20,0),VLOOKUP($C55,[1]CONSOLIDADO!$C$16:$BX$465,39,0)),0)</f>
        <v>25</v>
      </c>
      <c r="G55" s="67">
        <f>ROUND(IFERROR(IF($F55&gt;39,200,VLOOKUP($F55,[1]PARAMETROS!$A$12:$K$55,2,0)),0),2)</f>
        <v>130</v>
      </c>
      <c r="H55" s="67">
        <f t="shared" si="0"/>
        <v>65</v>
      </c>
      <c r="I55" s="66">
        <f>IFERROR(IF(AND(VLOOKUP($C55,[1]APELACIÓN!$C:$AM,7,0)="SI",VLOOKUP($C55,[1]APELACIÓN!$C:$AM,11,0)&lt;&gt;""),VLOOKUP($C55,[1]APELACIÓN!$C:$AM,23,0),VLOOKUP($C55,[1]CONSOLIDADO!$C$16:$BX$465,42,0)),0)</f>
        <v>0</v>
      </c>
      <c r="J55" s="67">
        <f>ROUND(IFERROR(IF($I55&gt;39,200,VLOOKUP($I55,[1]PARAMETROS!$A$12:$K$55,6,0)),0),2)</f>
        <v>0</v>
      </c>
      <c r="K55" s="67">
        <f t="shared" si="1"/>
        <v>0</v>
      </c>
      <c r="L55" s="66">
        <f>IFERROR(IF(AND(VLOOKUP($C55,[1]APELACIÓN!$C:$AM,7,0)="SI",VLOOKUP($C55,[1]APELACIÓN!$C:$AM,12,0)&lt;&gt;""),VLOOKUP($C55,[1]APELACIÓN!$C:$AM,26,0),VLOOKUP($C55,[1]CONSOLIDADO!$C$16:$BX$465,45,0)),0)</f>
        <v>0</v>
      </c>
      <c r="M55" s="68">
        <f>ROUND(IFERROR(IF($L55&gt;39,200,VLOOKUP($L55,[1]PARAMETROS!$A$12:$K$55,10,0)),0),2)</f>
        <v>0</v>
      </c>
      <c r="N55" s="68">
        <f t="shared" si="2"/>
        <v>0</v>
      </c>
      <c r="O55" s="68">
        <f t="shared" si="3"/>
        <v>65</v>
      </c>
      <c r="P55" s="69">
        <f t="shared" si="4"/>
        <v>26</v>
      </c>
      <c r="Q55" s="66">
        <f>IFERROR(IF(AND(VLOOKUP($C55,[1]APELACIÓN!$C:$AM,7,0)="SI",VLOOKUP($C55,[1]APELACIÓN!$C:$AM,13,0)&lt;&gt;""),VLOOKUP($C55,[1]APELACIÓN!$C:$AM,29,0),VLOOKUP($C55,[1]CONSOLIDADO!$C$16:$BX$465,50,0)),0)</f>
        <v>162</v>
      </c>
      <c r="R55" s="68">
        <f>ROUND(IFERROR(IF($Q55&gt;110,100,VLOOKUP($Q55,[1]PARAMETROS!$M$12:$O$122,2,0)),0),2)</f>
        <v>100</v>
      </c>
      <c r="S55" s="69">
        <f t="shared" si="5"/>
        <v>30</v>
      </c>
      <c r="T55" s="70">
        <f>IFERROR(IF(AND(VLOOKUP($C55,[1]APELACIÓN!$C:$AM,7,0)="SI",VLOOKUP($C55,[1]APELACIÓN!$C:$AM,14,0)&lt;&gt;""),VLOOKUP($C55,[1]APELACIÓN!$C:$AM,32,0),VLOOKUP($C55,[1]CONSOLIDADO!$C$16:$BX$465,53,0)),0)</f>
        <v>70</v>
      </c>
      <c r="U55" s="70">
        <f>IFERROR(IF(AND(VLOOKUP($C55,[1]APELACIÓN!$C:$AM,7,0)="SI",VLOOKUP($C55,[1]APELACIÓN!$C:$AM,15,0)&lt;&gt;""),VLOOKUP($C55,[1]APELACIÓN!$C:$AM,33,0),VLOOKUP($C55,[1]CONSOLIDADO!$C$16:$BX$465,54,0)),0)</f>
        <v>70</v>
      </c>
      <c r="V55" s="70">
        <f>IFERROR(IF(AND(VLOOKUP($C55,[1]APELACIÓN!$C:$AM,7,0)="SI",VLOOKUP($C55,[1]APELACIÓN!$C:$AM,16,0)&lt;&gt;""),VLOOKUP($C55,[1]APELACIÓN!$C:$AM,34,0),VLOOKUP($C55,[1]CONSOLIDADO!$C$16:$BX$465,55,0)),0)</f>
        <v>70</v>
      </c>
      <c r="W55" s="70">
        <f t="shared" si="6"/>
        <v>70</v>
      </c>
      <c r="X55" s="68">
        <f>ROUND(IFERROR(VLOOKUP($W55,[1]PARAMETROS!$Q$12:$S$82,2,0),0),2)</f>
        <v>100</v>
      </c>
      <c r="Y55" s="69">
        <f t="shared" si="7"/>
        <v>30</v>
      </c>
      <c r="Z55" s="71">
        <f t="shared" si="8"/>
        <v>86</v>
      </c>
      <c r="AA55" s="72" t="str">
        <f>IFERROR(IF(VLOOKUP($C55,[1]APELACIÓN!$C$16:$I$465,5,0)="","",VLOOKUP($C55,[1]APELACIÓN!$C$16:$I$465,5,0)),0)</f>
        <v/>
      </c>
      <c r="AB55" s="72" t="str">
        <f>IFERROR(IF(VLOOKUP($C55,[1]APELACIÓN!$C$16:$I$465,7,0)="","",VLOOKUP($C55,[1]APELACIÓN!$C$16:$I$465,7,0)),0)</f>
        <v/>
      </c>
      <c r="AC55" s="73" t="str">
        <f>IF($C55="","",[1]CONSOLIDADO!BP55)</f>
        <v/>
      </c>
      <c r="AD55" s="74">
        <f>IF($C55="","",[1]CONSOLIDADO!BQ55)</f>
        <v>0</v>
      </c>
      <c r="AE55" s="74">
        <f>IF($C55="","",[1]CONSOLIDADO!BR55)</f>
        <v>0</v>
      </c>
      <c r="AF55" s="74">
        <f>IF($C55="","",[1]CONSOLIDADO!BS55)</f>
        <v>0</v>
      </c>
      <c r="AG55" s="74">
        <f>IF($C55="","",[1]CONSOLIDADO!BT55)</f>
        <v>0</v>
      </c>
      <c r="AH55" s="73" t="str">
        <f>IF($C55="","",[1]CONSOLIDADO!BU55)</f>
        <v/>
      </c>
      <c r="AI55" s="73">
        <f>IF($C55="","",[1]CONSOLIDADO!BV55)</f>
        <v>0</v>
      </c>
      <c r="AJ55" s="74">
        <f>IF($C55="","",[1]CONSOLIDADO!BW55)</f>
        <v>0</v>
      </c>
      <c r="AK55" s="75">
        <f>IF($C55="","",[1]CONSOLIDADO!BX55)</f>
        <v>40</v>
      </c>
    </row>
    <row r="56" spans="1:37" ht="14.45" customHeight="1" x14ac:dyDescent="0.2">
      <c r="A56" s="62">
        <v>41</v>
      </c>
      <c r="B56" s="63">
        <v>103</v>
      </c>
      <c r="C56" s="64">
        <v>10245784</v>
      </c>
      <c r="D56" s="63">
        <v>6</v>
      </c>
      <c r="E56" s="65">
        <f>IFERROR(VLOOKUP($C56,[1]CONSOLIDADO!$C$16:$K$465,9,0),"")</f>
        <v>13</v>
      </c>
      <c r="F56" s="66">
        <f>IFERROR(IF(AND(VLOOKUP($C56,[1]APELACIÓN!$C:$AM,7,0)="SI",VLOOKUP($C56,[1]APELACIÓN!$C:$AM,10,0)&lt;&gt;""),VLOOKUP($C56,[1]APELACIÓN!$C:$AM,20,0),VLOOKUP($C56,[1]CONSOLIDADO!$C$16:$BX$465,39,0)),0)</f>
        <v>21</v>
      </c>
      <c r="G56" s="67">
        <f>ROUND(IFERROR(IF($F56&gt;39,200,VLOOKUP($F56,[1]PARAMETROS!$A$12:$K$55,2,0)),0),2)</f>
        <v>110</v>
      </c>
      <c r="H56" s="67">
        <f t="shared" si="0"/>
        <v>55</v>
      </c>
      <c r="I56" s="66">
        <f>IFERROR(IF(AND(VLOOKUP($C56,[1]APELACIÓN!$C:$AM,7,0)="SI",VLOOKUP($C56,[1]APELACIÓN!$C:$AM,11,0)&lt;&gt;""),VLOOKUP($C56,[1]APELACIÓN!$C:$AM,23,0),VLOOKUP($C56,[1]CONSOLIDADO!$C$16:$BX$465,42,0)),0)</f>
        <v>0</v>
      </c>
      <c r="J56" s="67">
        <f>ROUND(IFERROR(IF($I56&gt;39,200,VLOOKUP($I56,[1]PARAMETROS!$A$12:$K$55,6,0)),0),2)</f>
        <v>0</v>
      </c>
      <c r="K56" s="67">
        <f t="shared" si="1"/>
        <v>0</v>
      </c>
      <c r="L56" s="66">
        <f>IFERROR(IF(AND(VLOOKUP($C56,[1]APELACIÓN!$C:$AM,7,0)="SI",VLOOKUP($C56,[1]APELACIÓN!$C:$AM,12,0)&lt;&gt;""),VLOOKUP($C56,[1]APELACIÓN!$C:$AM,26,0),VLOOKUP($C56,[1]CONSOLIDADO!$C$16:$BX$465,45,0)),0)</f>
        <v>0</v>
      </c>
      <c r="M56" s="68">
        <f>ROUND(IFERROR(IF($L56&gt;39,200,VLOOKUP($L56,[1]PARAMETROS!$A$12:$K$55,10,0)),0),2)</f>
        <v>0</v>
      </c>
      <c r="N56" s="68">
        <f t="shared" si="2"/>
        <v>0</v>
      </c>
      <c r="O56" s="68">
        <f t="shared" si="3"/>
        <v>55</v>
      </c>
      <c r="P56" s="69">
        <f t="shared" si="4"/>
        <v>22</v>
      </c>
      <c r="Q56" s="66">
        <f>IFERROR(IF(AND(VLOOKUP($C56,[1]APELACIÓN!$C:$AM,7,0)="SI",VLOOKUP($C56,[1]APELACIÓN!$C:$AM,13,0)&lt;&gt;""),VLOOKUP($C56,[1]APELACIÓN!$C:$AM,29,0),VLOOKUP($C56,[1]CONSOLIDADO!$C$16:$BX$465,50,0)),0)</f>
        <v>267</v>
      </c>
      <c r="R56" s="68">
        <f>ROUND(IFERROR(IF($Q56&gt;110,100,VLOOKUP($Q56,[1]PARAMETROS!$M$12:$O$122,2,0)),0),2)</f>
        <v>100</v>
      </c>
      <c r="S56" s="69">
        <f t="shared" si="5"/>
        <v>30</v>
      </c>
      <c r="T56" s="70">
        <f>IFERROR(IF(AND(VLOOKUP($C56,[1]APELACIÓN!$C:$AM,7,0)="SI",VLOOKUP($C56,[1]APELACIÓN!$C:$AM,14,0)&lt;&gt;""),VLOOKUP($C56,[1]APELACIÓN!$C:$AM,32,0),VLOOKUP($C56,[1]CONSOLIDADO!$C$16:$BX$465,53,0)),0)</f>
        <v>70</v>
      </c>
      <c r="U56" s="70">
        <f>IFERROR(IF(AND(VLOOKUP($C56,[1]APELACIÓN!$C:$AM,7,0)="SI",VLOOKUP($C56,[1]APELACIÓN!$C:$AM,15,0)&lt;&gt;""),VLOOKUP($C56,[1]APELACIÓN!$C:$AM,33,0),VLOOKUP($C56,[1]CONSOLIDADO!$C$16:$BX$465,54,0)),0)</f>
        <v>70</v>
      </c>
      <c r="V56" s="70">
        <f>IFERROR(IF(AND(VLOOKUP($C56,[1]APELACIÓN!$C:$AM,7,0)="SI",VLOOKUP($C56,[1]APELACIÓN!$C:$AM,16,0)&lt;&gt;""),VLOOKUP($C56,[1]APELACIÓN!$C:$AM,34,0),VLOOKUP($C56,[1]CONSOLIDADO!$C$16:$BX$465,55,0)),0)</f>
        <v>70</v>
      </c>
      <c r="W56" s="70">
        <f t="shared" si="6"/>
        <v>70</v>
      </c>
      <c r="X56" s="68">
        <f>ROUND(IFERROR(VLOOKUP($W56,[1]PARAMETROS!$Q$12:$S$82,2,0),0),2)</f>
        <v>100</v>
      </c>
      <c r="Y56" s="69">
        <f t="shared" si="7"/>
        <v>30</v>
      </c>
      <c r="Z56" s="71">
        <f t="shared" si="8"/>
        <v>82</v>
      </c>
      <c r="AA56" s="72" t="str">
        <f>IFERROR(IF(VLOOKUP($C56,[1]APELACIÓN!$C$16:$I$465,5,0)="","",VLOOKUP($C56,[1]APELACIÓN!$C$16:$I$465,5,0)),0)</f>
        <v/>
      </c>
      <c r="AB56" s="72" t="str">
        <f>IFERROR(IF(VLOOKUP($C56,[1]APELACIÓN!$C$16:$I$465,7,0)="","",VLOOKUP($C56,[1]APELACIÓN!$C$16:$I$465,7,0)),0)</f>
        <v/>
      </c>
      <c r="AC56" s="73" t="str">
        <f>IF($C56="","",[1]CONSOLIDADO!BP56)</f>
        <v/>
      </c>
      <c r="AD56" s="74">
        <f>IF($C56="","",[1]CONSOLIDADO!BQ56)</f>
        <v>0</v>
      </c>
      <c r="AE56" s="74">
        <f>IF($C56="","",[1]CONSOLIDADO!BR56)</f>
        <v>0</v>
      </c>
      <c r="AF56" s="74">
        <f>IF($C56="","",[1]CONSOLIDADO!BS56)</f>
        <v>0</v>
      </c>
      <c r="AG56" s="74">
        <f>IF($C56="","",[1]CONSOLIDADO!BT56)</f>
        <v>0</v>
      </c>
      <c r="AH56" s="73" t="str">
        <f>IF($C56="","",[1]CONSOLIDADO!BU56)</f>
        <v/>
      </c>
      <c r="AI56" s="73">
        <f>IF($C56="","",[1]CONSOLIDADO!BV56)</f>
        <v>0</v>
      </c>
      <c r="AJ56" s="74">
        <f>IF($C56="","",[1]CONSOLIDADO!BW56)</f>
        <v>0</v>
      </c>
      <c r="AK56" s="75">
        <f>IF($C56="","",[1]CONSOLIDADO!BX56)</f>
        <v>41</v>
      </c>
    </row>
    <row r="57" spans="1:37" ht="14.45" customHeight="1" x14ac:dyDescent="0.2">
      <c r="A57" s="62">
        <v>42</v>
      </c>
      <c r="B57" s="63">
        <v>103</v>
      </c>
      <c r="C57" s="64">
        <v>10426520</v>
      </c>
      <c r="D57" s="63">
        <v>0</v>
      </c>
      <c r="E57" s="65">
        <f>IFERROR(VLOOKUP($C57,[1]CONSOLIDADO!$C$16:$K$465,9,0),"")</f>
        <v>13</v>
      </c>
      <c r="F57" s="66">
        <f>IFERROR(IF(AND(VLOOKUP($C57,[1]APELACIÓN!$C:$AM,7,0)="SI",VLOOKUP($C57,[1]APELACIÓN!$C:$AM,10,0)&lt;&gt;""),VLOOKUP($C57,[1]APELACIÓN!$C:$AM,20,0),VLOOKUP($C57,[1]CONSOLIDADO!$C$16:$BX$465,39,0)),0)</f>
        <v>16</v>
      </c>
      <c r="G57" s="67">
        <f>ROUND(IFERROR(IF($F57&gt;39,200,VLOOKUP($F57,[1]PARAMETROS!$A$12:$K$55,2,0)),0),2)</f>
        <v>85</v>
      </c>
      <c r="H57" s="67">
        <f t="shared" si="0"/>
        <v>42.5</v>
      </c>
      <c r="I57" s="66">
        <f>IFERROR(IF(AND(VLOOKUP($C57,[1]APELACIÓN!$C:$AM,7,0)="SI",VLOOKUP($C57,[1]APELACIÓN!$C:$AM,11,0)&lt;&gt;""),VLOOKUP($C57,[1]APELACIÓN!$C:$AM,23,0),VLOOKUP($C57,[1]CONSOLIDADO!$C$16:$BX$465,42,0)),0)</f>
        <v>7</v>
      </c>
      <c r="J57" s="67">
        <f>ROUND(IFERROR(IF($I57&gt;39,200,VLOOKUP($I57,[1]PARAMETROS!$A$12:$K$55,6,0)),0),2)</f>
        <v>40</v>
      </c>
      <c r="K57" s="67">
        <f t="shared" si="1"/>
        <v>12</v>
      </c>
      <c r="L57" s="66">
        <f>IFERROR(IF(AND(VLOOKUP($C57,[1]APELACIÓN!$C:$AM,7,0)="SI",VLOOKUP($C57,[1]APELACIÓN!$C:$AM,12,0)&lt;&gt;""),VLOOKUP($C57,[1]APELACIÓN!$C:$AM,26,0),VLOOKUP($C57,[1]CONSOLIDADO!$C$16:$BX$465,45,0)),0)</f>
        <v>0</v>
      </c>
      <c r="M57" s="68">
        <f>ROUND(IFERROR(IF($L57&gt;39,200,VLOOKUP($L57,[1]PARAMETROS!$A$12:$K$55,10,0)),0),2)</f>
        <v>0</v>
      </c>
      <c r="N57" s="68">
        <f t="shared" si="2"/>
        <v>0</v>
      </c>
      <c r="O57" s="68">
        <f t="shared" si="3"/>
        <v>54.5</v>
      </c>
      <c r="P57" s="69">
        <f t="shared" si="4"/>
        <v>21.8</v>
      </c>
      <c r="Q57" s="66">
        <f>IFERROR(IF(AND(VLOOKUP($C57,[1]APELACIÓN!$C:$AM,7,0)="SI",VLOOKUP($C57,[1]APELACIÓN!$C:$AM,13,0)&lt;&gt;""),VLOOKUP($C57,[1]APELACIÓN!$C:$AM,29,0),VLOOKUP($C57,[1]CONSOLIDADO!$C$16:$BX$465,50,0)),0)</f>
        <v>942</v>
      </c>
      <c r="R57" s="68">
        <f>ROUND(IFERROR(IF($Q57&gt;110,100,VLOOKUP($Q57,[1]PARAMETROS!$M$12:$O$122,2,0)),0),2)</f>
        <v>100</v>
      </c>
      <c r="S57" s="69">
        <f t="shared" si="5"/>
        <v>30</v>
      </c>
      <c r="T57" s="70">
        <f>IFERROR(IF(AND(VLOOKUP($C57,[1]APELACIÓN!$C:$AM,7,0)="SI",VLOOKUP($C57,[1]APELACIÓN!$C:$AM,14,0)&lt;&gt;""),VLOOKUP($C57,[1]APELACIÓN!$C:$AM,32,0),VLOOKUP($C57,[1]CONSOLIDADO!$C$16:$BX$465,53,0)),0)</f>
        <v>70</v>
      </c>
      <c r="U57" s="70">
        <f>IFERROR(IF(AND(VLOOKUP($C57,[1]APELACIÓN!$C:$AM,7,0)="SI",VLOOKUP($C57,[1]APELACIÓN!$C:$AM,15,0)&lt;&gt;""),VLOOKUP($C57,[1]APELACIÓN!$C:$AM,33,0),VLOOKUP($C57,[1]CONSOLIDADO!$C$16:$BX$465,54,0)),0)</f>
        <v>70</v>
      </c>
      <c r="V57" s="70">
        <f>IFERROR(IF(AND(VLOOKUP($C57,[1]APELACIÓN!$C:$AM,7,0)="SI",VLOOKUP($C57,[1]APELACIÓN!$C:$AM,16,0)&lt;&gt;""),VLOOKUP($C57,[1]APELACIÓN!$C:$AM,34,0),VLOOKUP($C57,[1]CONSOLIDADO!$C$16:$BX$465,55,0)),0)</f>
        <v>70</v>
      </c>
      <c r="W57" s="70">
        <f t="shared" si="6"/>
        <v>70</v>
      </c>
      <c r="X57" s="68">
        <f>ROUND(IFERROR(VLOOKUP($W57,[1]PARAMETROS!$Q$12:$S$82,2,0),0),2)</f>
        <v>100</v>
      </c>
      <c r="Y57" s="69">
        <f t="shared" si="7"/>
        <v>30</v>
      </c>
      <c r="Z57" s="71">
        <f t="shared" si="8"/>
        <v>81.8</v>
      </c>
      <c r="AA57" s="72" t="str">
        <f>IFERROR(IF(VLOOKUP($C57,[1]APELACIÓN!$C$16:$I$465,5,0)="","",VLOOKUP($C57,[1]APELACIÓN!$C$16:$I$465,5,0)),0)</f>
        <v/>
      </c>
      <c r="AB57" s="72" t="str">
        <f>IFERROR(IF(VLOOKUP($C57,[1]APELACIÓN!$C$16:$I$465,7,0)="","",VLOOKUP($C57,[1]APELACIÓN!$C$16:$I$465,7,0)),0)</f>
        <v/>
      </c>
      <c r="AC57" s="73" t="str">
        <f>IF($C57="","",[1]CONSOLIDADO!BP57)</f>
        <v/>
      </c>
      <c r="AD57" s="74">
        <f>IF($C57="","",[1]CONSOLIDADO!BQ57)</f>
        <v>0</v>
      </c>
      <c r="AE57" s="74">
        <f>IF($C57="","",[1]CONSOLIDADO!BR57)</f>
        <v>0</v>
      </c>
      <c r="AF57" s="74">
        <f>IF($C57="","",[1]CONSOLIDADO!BS57)</f>
        <v>0</v>
      </c>
      <c r="AG57" s="74">
        <f>IF($C57="","",[1]CONSOLIDADO!BT57)</f>
        <v>0</v>
      </c>
      <c r="AH57" s="73" t="str">
        <f>IF($C57="","",[1]CONSOLIDADO!BU57)</f>
        <v/>
      </c>
      <c r="AI57" s="73">
        <f>IF($C57="","",[1]CONSOLIDADO!BV57)</f>
        <v>0</v>
      </c>
      <c r="AJ57" s="74">
        <f>IF($C57="","",[1]CONSOLIDADO!BW57)</f>
        <v>0</v>
      </c>
      <c r="AK57" s="75">
        <f>IF($C57="","",[1]CONSOLIDADO!BX57)</f>
        <v>42</v>
      </c>
    </row>
    <row r="58" spans="1:37" ht="14.45" customHeight="1" x14ac:dyDescent="0.2">
      <c r="A58" s="62">
        <v>43</v>
      </c>
      <c r="B58" s="63">
        <v>103</v>
      </c>
      <c r="C58" s="64">
        <v>12210983</v>
      </c>
      <c r="D58" s="63">
        <v>6</v>
      </c>
      <c r="E58" s="65">
        <f>IFERROR(VLOOKUP($C58,[1]CONSOLIDADO!$C$16:$K$465,9,0),"")</f>
        <v>13</v>
      </c>
      <c r="F58" s="66">
        <f>IFERROR(IF(AND(VLOOKUP($C58,[1]APELACIÓN!$C:$AM,7,0)="SI",VLOOKUP($C58,[1]APELACIÓN!$C:$AM,10,0)&lt;&gt;""),VLOOKUP($C58,[1]APELACIÓN!$C:$AM,20,0),VLOOKUP($C58,[1]CONSOLIDADO!$C$16:$BX$465,39,0)),0)</f>
        <v>18</v>
      </c>
      <c r="G58" s="67">
        <f>ROUND(IFERROR(IF($F58&gt;39,200,VLOOKUP($F58,[1]PARAMETROS!$A$12:$K$55,2,0)),0),2)</f>
        <v>95</v>
      </c>
      <c r="H58" s="67">
        <f t="shared" si="0"/>
        <v>47.5</v>
      </c>
      <c r="I58" s="66">
        <f>IFERROR(IF(AND(VLOOKUP($C58,[1]APELACIÓN!$C:$AM,7,0)="SI",VLOOKUP($C58,[1]APELACIÓN!$C:$AM,11,0)&lt;&gt;""),VLOOKUP($C58,[1]APELACIÓN!$C:$AM,23,0),VLOOKUP($C58,[1]CONSOLIDADO!$C$16:$BX$465,42,0)),0)</f>
        <v>1</v>
      </c>
      <c r="J58" s="67">
        <f>ROUND(IFERROR(IF($I58&gt;39,200,VLOOKUP($I58,[1]PARAMETROS!$A$12:$K$55,6,0)),0),2)</f>
        <v>10</v>
      </c>
      <c r="K58" s="67">
        <f t="shared" si="1"/>
        <v>3</v>
      </c>
      <c r="L58" s="66">
        <f>IFERROR(IF(AND(VLOOKUP($C58,[1]APELACIÓN!$C:$AM,7,0)="SI",VLOOKUP($C58,[1]APELACIÓN!$C:$AM,12,0)&lt;&gt;""),VLOOKUP($C58,[1]APELACIÓN!$C:$AM,26,0),VLOOKUP($C58,[1]CONSOLIDADO!$C$16:$BX$465,45,0)),0)</f>
        <v>0</v>
      </c>
      <c r="M58" s="68">
        <f>ROUND(IFERROR(IF($L58&gt;39,200,VLOOKUP($L58,[1]PARAMETROS!$A$12:$K$55,10,0)),0),2)</f>
        <v>0</v>
      </c>
      <c r="N58" s="68">
        <f t="shared" si="2"/>
        <v>0</v>
      </c>
      <c r="O58" s="68">
        <f t="shared" si="3"/>
        <v>50.5</v>
      </c>
      <c r="P58" s="69">
        <f t="shared" si="4"/>
        <v>20.2</v>
      </c>
      <c r="Q58" s="66">
        <f>IFERROR(IF(AND(VLOOKUP($C58,[1]APELACIÓN!$C:$AM,7,0)="SI",VLOOKUP($C58,[1]APELACIÓN!$C:$AM,13,0)&lt;&gt;""),VLOOKUP($C58,[1]APELACIÓN!$C:$AM,29,0),VLOOKUP($C58,[1]CONSOLIDADO!$C$16:$BX$465,50,0)),0)</f>
        <v>412</v>
      </c>
      <c r="R58" s="68">
        <f>ROUND(IFERROR(IF($Q58&gt;110,100,VLOOKUP($Q58,[1]PARAMETROS!$M$12:$O$122,2,0)),0),2)</f>
        <v>100</v>
      </c>
      <c r="S58" s="69">
        <f t="shared" si="5"/>
        <v>30</v>
      </c>
      <c r="T58" s="70">
        <f>IFERROR(IF(AND(VLOOKUP($C58,[1]APELACIÓN!$C:$AM,7,0)="SI",VLOOKUP($C58,[1]APELACIÓN!$C:$AM,14,0)&lt;&gt;""),VLOOKUP($C58,[1]APELACIÓN!$C:$AM,32,0),VLOOKUP($C58,[1]CONSOLIDADO!$C$16:$BX$465,53,0)),0)</f>
        <v>70</v>
      </c>
      <c r="U58" s="70">
        <f>IFERROR(IF(AND(VLOOKUP($C58,[1]APELACIÓN!$C:$AM,7,0)="SI",VLOOKUP($C58,[1]APELACIÓN!$C:$AM,15,0)&lt;&gt;""),VLOOKUP($C58,[1]APELACIÓN!$C:$AM,33,0),VLOOKUP($C58,[1]CONSOLIDADO!$C$16:$BX$465,54,0)),0)</f>
        <v>69</v>
      </c>
      <c r="V58" s="70">
        <f>IFERROR(IF(AND(VLOOKUP($C58,[1]APELACIÓN!$C:$AM,7,0)="SI",VLOOKUP($C58,[1]APELACIÓN!$C:$AM,16,0)&lt;&gt;""),VLOOKUP($C58,[1]APELACIÓN!$C:$AM,34,0),VLOOKUP($C58,[1]CONSOLIDADO!$C$16:$BX$465,55,0)),0)</f>
        <v>68</v>
      </c>
      <c r="W58" s="70">
        <f t="shared" si="6"/>
        <v>69</v>
      </c>
      <c r="X58" s="68">
        <f>ROUND(IFERROR(VLOOKUP($W58,[1]PARAMETROS!$Q$12:$S$82,2,0),0),2)</f>
        <v>96</v>
      </c>
      <c r="Y58" s="69">
        <f t="shared" si="7"/>
        <v>28.8</v>
      </c>
      <c r="Z58" s="71">
        <f t="shared" si="8"/>
        <v>79</v>
      </c>
      <c r="AA58" s="72" t="str">
        <f>IFERROR(IF(VLOOKUP($C58,[1]APELACIÓN!$C$16:$I$465,5,0)="","",VLOOKUP($C58,[1]APELACIÓN!$C$16:$I$465,5,0)),0)</f>
        <v/>
      </c>
      <c r="AB58" s="72" t="str">
        <f>IFERROR(IF(VLOOKUP($C58,[1]APELACIÓN!$C$16:$I$465,7,0)="","",VLOOKUP($C58,[1]APELACIÓN!$C$16:$I$465,7,0)),0)</f>
        <v/>
      </c>
      <c r="AC58" s="73" t="str">
        <f>IF($C58="","",[1]CONSOLIDADO!BP58)</f>
        <v/>
      </c>
      <c r="AD58" s="74">
        <f>IF($C58="","",[1]CONSOLIDADO!BQ58)</f>
        <v>0</v>
      </c>
      <c r="AE58" s="74">
        <f>IF($C58="","",[1]CONSOLIDADO!BR58)</f>
        <v>0</v>
      </c>
      <c r="AF58" s="74">
        <f>IF($C58="","",[1]CONSOLIDADO!BS58)</f>
        <v>0</v>
      </c>
      <c r="AG58" s="74">
        <f>IF($C58="","",[1]CONSOLIDADO!BT58)</f>
        <v>0</v>
      </c>
      <c r="AH58" s="73" t="str">
        <f>IF($C58="","",[1]CONSOLIDADO!BU58)</f>
        <v/>
      </c>
      <c r="AI58" s="73">
        <f>IF($C58="","",[1]CONSOLIDADO!BV58)</f>
        <v>0</v>
      </c>
      <c r="AJ58" s="74">
        <f>IF($C58="","",[1]CONSOLIDADO!BW58)</f>
        <v>0</v>
      </c>
      <c r="AK58" s="75">
        <f>IF($C58="","",[1]CONSOLIDADO!BX58)</f>
        <v>43</v>
      </c>
    </row>
    <row r="59" spans="1:37" ht="14.45" customHeight="1" x14ac:dyDescent="0.2">
      <c r="A59" s="62">
        <v>44</v>
      </c>
      <c r="B59" s="63">
        <v>101</v>
      </c>
      <c r="C59" s="64">
        <v>10848764</v>
      </c>
      <c r="D59" s="63" t="s">
        <v>42</v>
      </c>
      <c r="E59" s="65">
        <f>IFERROR(VLOOKUP($C59,[1]CONSOLIDADO!$C$16:$K$465,9,0),"")</f>
        <v>13</v>
      </c>
      <c r="F59" s="66">
        <f>IFERROR(IF(AND(VLOOKUP($C59,[1]APELACIÓN!$C:$AM,7,0)="SI",VLOOKUP($C59,[1]APELACIÓN!$C:$AM,10,0)&lt;&gt;""),VLOOKUP($C59,[1]APELACIÓN!$C:$AM,20,0),VLOOKUP($C59,[1]CONSOLIDADO!$C$16:$BX$465,39,0)),0)</f>
        <v>14</v>
      </c>
      <c r="G59" s="67">
        <f>ROUND(IFERROR(IF($F59&gt;39,200,VLOOKUP($F59,[1]PARAMETROS!$A$12:$K$55,2,0)),0),2)</f>
        <v>75</v>
      </c>
      <c r="H59" s="67">
        <f t="shared" si="0"/>
        <v>37.5</v>
      </c>
      <c r="I59" s="66">
        <f>IFERROR(IF(AND(VLOOKUP($C59,[1]APELACIÓN!$C:$AM,7,0)="SI",VLOOKUP($C59,[1]APELACIÓN!$C:$AM,11,0)&lt;&gt;""),VLOOKUP($C59,[1]APELACIÓN!$C:$AM,23,0),VLOOKUP($C59,[1]CONSOLIDADO!$C$16:$BX$465,42,0)),0)</f>
        <v>3</v>
      </c>
      <c r="J59" s="67">
        <f>ROUND(IFERROR(IF($I59&gt;39,200,VLOOKUP($I59,[1]PARAMETROS!$A$12:$K$55,6,0)),0),2)</f>
        <v>20</v>
      </c>
      <c r="K59" s="67">
        <f t="shared" si="1"/>
        <v>6</v>
      </c>
      <c r="L59" s="66">
        <f>IFERROR(IF(AND(VLOOKUP($C59,[1]APELACIÓN!$C:$AM,7,0)="SI",VLOOKUP($C59,[1]APELACIÓN!$C:$AM,12,0)&lt;&gt;""),VLOOKUP($C59,[1]APELACIÓN!$C:$AM,26,0),VLOOKUP($C59,[1]CONSOLIDADO!$C$16:$BX$465,45,0)),0)</f>
        <v>0</v>
      </c>
      <c r="M59" s="68">
        <f>ROUND(IFERROR(IF($L59&gt;39,200,VLOOKUP($L59,[1]PARAMETROS!$A$12:$K$55,10,0)),0),2)</f>
        <v>0</v>
      </c>
      <c r="N59" s="68">
        <f t="shared" si="2"/>
        <v>0</v>
      </c>
      <c r="O59" s="68">
        <f t="shared" si="3"/>
        <v>43.5</v>
      </c>
      <c r="P59" s="69">
        <f t="shared" si="4"/>
        <v>17.399999999999999</v>
      </c>
      <c r="Q59" s="66">
        <f>IFERROR(IF(AND(VLOOKUP($C59,[1]APELACIÓN!$C:$AM,7,0)="SI",VLOOKUP($C59,[1]APELACIÓN!$C:$AM,13,0)&lt;&gt;""),VLOOKUP($C59,[1]APELACIÓN!$C:$AM,29,0),VLOOKUP($C59,[1]CONSOLIDADO!$C$16:$BX$465,50,0)),0)</f>
        <v>862</v>
      </c>
      <c r="R59" s="68">
        <f>ROUND(IFERROR(IF($Q59&gt;110,100,VLOOKUP($Q59,[1]PARAMETROS!$M$12:$O$122,2,0)),0),2)</f>
        <v>100</v>
      </c>
      <c r="S59" s="69">
        <f t="shared" si="5"/>
        <v>30</v>
      </c>
      <c r="T59" s="70">
        <f>IFERROR(IF(AND(VLOOKUP($C59,[1]APELACIÓN!$C:$AM,7,0)="SI",VLOOKUP($C59,[1]APELACIÓN!$C:$AM,14,0)&lt;&gt;""),VLOOKUP($C59,[1]APELACIÓN!$C:$AM,32,0),VLOOKUP($C59,[1]CONSOLIDADO!$C$16:$BX$465,53,0)),0)</f>
        <v>70</v>
      </c>
      <c r="U59" s="70">
        <f>IFERROR(IF(AND(VLOOKUP($C59,[1]APELACIÓN!$C:$AM,7,0)="SI",VLOOKUP($C59,[1]APELACIÓN!$C:$AM,15,0)&lt;&gt;""),VLOOKUP($C59,[1]APELACIÓN!$C:$AM,33,0),VLOOKUP($C59,[1]CONSOLIDADO!$C$16:$BX$465,54,0)),0)</f>
        <v>70</v>
      </c>
      <c r="V59" s="70">
        <f>IFERROR(IF(AND(VLOOKUP($C59,[1]APELACIÓN!$C:$AM,7,0)="SI",VLOOKUP($C59,[1]APELACIÓN!$C:$AM,16,0)&lt;&gt;""),VLOOKUP($C59,[1]APELACIÓN!$C:$AM,34,0),VLOOKUP($C59,[1]CONSOLIDADO!$C$16:$BX$465,55,0)),0)</f>
        <v>70</v>
      </c>
      <c r="W59" s="70">
        <f t="shared" si="6"/>
        <v>70</v>
      </c>
      <c r="X59" s="68">
        <f>ROUND(IFERROR(VLOOKUP($W59,[1]PARAMETROS!$Q$12:$S$82,2,0),0),2)</f>
        <v>100</v>
      </c>
      <c r="Y59" s="69">
        <f t="shared" si="7"/>
        <v>30</v>
      </c>
      <c r="Z59" s="71">
        <f t="shared" si="8"/>
        <v>77.400000000000006</v>
      </c>
      <c r="AA59" s="72" t="str">
        <f>IFERROR(IF(VLOOKUP($C59,[1]APELACIÓN!$C$16:$I$465,5,0)="","",VLOOKUP($C59,[1]APELACIÓN!$C$16:$I$465,5,0)),0)</f>
        <v/>
      </c>
      <c r="AB59" s="72" t="str">
        <f>IFERROR(IF(VLOOKUP($C59,[1]APELACIÓN!$C$16:$I$465,7,0)="","",VLOOKUP($C59,[1]APELACIÓN!$C$16:$I$465,7,0)),0)</f>
        <v/>
      </c>
      <c r="AC59" s="73" t="str">
        <f>IF($C59="","",[1]CONSOLIDADO!BP59)</f>
        <v/>
      </c>
      <c r="AD59" s="74">
        <f>IF($C59="","",[1]CONSOLIDADO!BQ59)</f>
        <v>0</v>
      </c>
      <c r="AE59" s="74">
        <f>IF($C59="","",[1]CONSOLIDADO!BR59)</f>
        <v>0</v>
      </c>
      <c r="AF59" s="74">
        <f>IF($C59="","",[1]CONSOLIDADO!BS59)</f>
        <v>0</v>
      </c>
      <c r="AG59" s="74">
        <f>IF($C59="","",[1]CONSOLIDADO!BT59)</f>
        <v>0</v>
      </c>
      <c r="AH59" s="73" t="str">
        <f>IF($C59="","",[1]CONSOLIDADO!BU59)</f>
        <v/>
      </c>
      <c r="AI59" s="73">
        <f>IF($C59="","",[1]CONSOLIDADO!BV59)</f>
        <v>0</v>
      </c>
      <c r="AJ59" s="74">
        <f>IF($C59="","",[1]CONSOLIDADO!BW59)</f>
        <v>0</v>
      </c>
      <c r="AK59" s="75">
        <f>IF($C59="","",[1]CONSOLIDADO!BX59)</f>
        <v>44</v>
      </c>
    </row>
    <row r="60" spans="1:37" ht="14.45" customHeight="1" x14ac:dyDescent="0.2">
      <c r="A60" s="62">
        <v>45</v>
      </c>
      <c r="B60" s="63">
        <v>103</v>
      </c>
      <c r="C60" s="64">
        <v>10335614</v>
      </c>
      <c r="D60" s="63">
        <v>8</v>
      </c>
      <c r="E60" s="65">
        <f>IFERROR(VLOOKUP($C60,[1]CONSOLIDADO!$C$16:$K$465,9,0),"")</f>
        <v>13</v>
      </c>
      <c r="F60" s="66">
        <f>IFERROR(IF(AND(VLOOKUP($C60,[1]APELACIÓN!$C:$AM,7,0)="SI",VLOOKUP($C60,[1]APELACIÓN!$C:$AM,10,0)&lt;&gt;""),VLOOKUP($C60,[1]APELACIÓN!$C:$AM,20,0),VLOOKUP($C60,[1]CONSOLIDADO!$C$16:$BX$465,39,0)),0)</f>
        <v>16</v>
      </c>
      <c r="G60" s="67">
        <f>ROUND(IFERROR(IF($F60&gt;39,200,VLOOKUP($F60,[1]PARAMETROS!$A$12:$K$55,2,0)),0),2)</f>
        <v>85</v>
      </c>
      <c r="H60" s="67">
        <f t="shared" si="0"/>
        <v>42.5</v>
      </c>
      <c r="I60" s="66">
        <f>IFERROR(IF(AND(VLOOKUP($C60,[1]APELACIÓN!$C:$AM,7,0)="SI",VLOOKUP($C60,[1]APELACIÓN!$C:$AM,11,0)&lt;&gt;""),VLOOKUP($C60,[1]APELACIÓN!$C:$AM,23,0),VLOOKUP($C60,[1]CONSOLIDADO!$C$16:$BX$465,42,0)),0)</f>
        <v>0</v>
      </c>
      <c r="J60" s="67">
        <f>ROUND(IFERROR(IF($I60&gt;39,200,VLOOKUP($I60,[1]PARAMETROS!$A$12:$K$55,6,0)),0),2)</f>
        <v>0</v>
      </c>
      <c r="K60" s="67">
        <f t="shared" si="1"/>
        <v>0</v>
      </c>
      <c r="L60" s="66">
        <f>IFERROR(IF(AND(VLOOKUP($C60,[1]APELACIÓN!$C:$AM,7,0)="SI",VLOOKUP($C60,[1]APELACIÓN!$C:$AM,12,0)&lt;&gt;""),VLOOKUP($C60,[1]APELACIÓN!$C:$AM,26,0),VLOOKUP($C60,[1]CONSOLIDADO!$C$16:$BX$465,45,0)),0)</f>
        <v>0</v>
      </c>
      <c r="M60" s="68">
        <f>ROUND(IFERROR(IF($L60&gt;39,200,VLOOKUP($L60,[1]PARAMETROS!$A$12:$K$55,10,0)),0),2)</f>
        <v>0</v>
      </c>
      <c r="N60" s="68">
        <f t="shared" si="2"/>
        <v>0</v>
      </c>
      <c r="O60" s="68">
        <f t="shared" si="3"/>
        <v>42.5</v>
      </c>
      <c r="P60" s="69">
        <f t="shared" si="4"/>
        <v>17</v>
      </c>
      <c r="Q60" s="66">
        <f>IFERROR(IF(AND(VLOOKUP($C60,[1]APELACIÓN!$C:$AM,7,0)="SI",VLOOKUP($C60,[1]APELACIÓN!$C:$AM,13,0)&lt;&gt;""),VLOOKUP($C60,[1]APELACIÓN!$C:$AM,29,0),VLOOKUP($C60,[1]CONSOLIDADO!$C$16:$BX$465,50,0)),0)</f>
        <v>1248</v>
      </c>
      <c r="R60" s="68">
        <f>ROUND(IFERROR(IF($Q60&gt;110,100,VLOOKUP($Q60,[1]PARAMETROS!$M$12:$O$122,2,0)),0),2)</f>
        <v>100</v>
      </c>
      <c r="S60" s="69">
        <f t="shared" si="5"/>
        <v>30</v>
      </c>
      <c r="T60" s="70">
        <f>IFERROR(IF(AND(VLOOKUP($C60,[1]APELACIÓN!$C:$AM,7,0)="SI",VLOOKUP($C60,[1]APELACIÓN!$C:$AM,14,0)&lt;&gt;""),VLOOKUP($C60,[1]APELACIÓN!$C:$AM,32,0),VLOOKUP($C60,[1]CONSOLIDADO!$C$16:$BX$465,53,0)),0)</f>
        <v>70</v>
      </c>
      <c r="U60" s="70">
        <f>IFERROR(IF(AND(VLOOKUP($C60,[1]APELACIÓN!$C:$AM,7,0)="SI",VLOOKUP($C60,[1]APELACIÓN!$C:$AM,15,0)&lt;&gt;""),VLOOKUP($C60,[1]APELACIÓN!$C:$AM,33,0),VLOOKUP($C60,[1]CONSOLIDADO!$C$16:$BX$465,54,0)),0)</f>
        <v>70</v>
      </c>
      <c r="V60" s="70">
        <f>IFERROR(IF(AND(VLOOKUP($C60,[1]APELACIÓN!$C:$AM,7,0)="SI",VLOOKUP($C60,[1]APELACIÓN!$C:$AM,16,0)&lt;&gt;""),VLOOKUP($C60,[1]APELACIÓN!$C:$AM,34,0),VLOOKUP($C60,[1]CONSOLIDADO!$C$16:$BX$465,55,0)),0)</f>
        <v>70</v>
      </c>
      <c r="W60" s="70">
        <f t="shared" si="6"/>
        <v>70</v>
      </c>
      <c r="X60" s="68">
        <f>ROUND(IFERROR(VLOOKUP($W60,[1]PARAMETROS!$Q$12:$S$82,2,0),0),2)</f>
        <v>100</v>
      </c>
      <c r="Y60" s="69">
        <f t="shared" si="7"/>
        <v>30</v>
      </c>
      <c r="Z60" s="71">
        <f t="shared" si="8"/>
        <v>77</v>
      </c>
      <c r="AA60" s="72" t="str">
        <f>IFERROR(IF(VLOOKUP($C60,[1]APELACIÓN!$C$16:$I$465,5,0)="","",VLOOKUP($C60,[1]APELACIÓN!$C$16:$I$465,5,0)),0)</f>
        <v/>
      </c>
      <c r="AB60" s="72" t="str">
        <f>IFERROR(IF(VLOOKUP($C60,[1]APELACIÓN!$C$16:$I$465,7,0)="","",VLOOKUP($C60,[1]APELACIÓN!$C$16:$I$465,7,0)),0)</f>
        <v/>
      </c>
      <c r="AC60" s="73" t="str">
        <f>IF($C60="","",[1]CONSOLIDADO!BP60)</f>
        <v/>
      </c>
      <c r="AD60" s="74">
        <f>IF($C60="","",[1]CONSOLIDADO!BQ60)</f>
        <v>0</v>
      </c>
      <c r="AE60" s="74">
        <f>IF($C60="","",[1]CONSOLIDADO!BR60)</f>
        <v>0</v>
      </c>
      <c r="AF60" s="74">
        <f>IF($C60="","",[1]CONSOLIDADO!BS60)</f>
        <v>0</v>
      </c>
      <c r="AG60" s="74">
        <f>IF($C60="","",[1]CONSOLIDADO!BT60)</f>
        <v>0</v>
      </c>
      <c r="AH60" s="73" t="str">
        <f>IF($C60="","",[1]CONSOLIDADO!BU60)</f>
        <v/>
      </c>
      <c r="AI60" s="73">
        <f>IF($C60="","",[1]CONSOLIDADO!BV60)</f>
        <v>0</v>
      </c>
      <c r="AJ60" s="74">
        <f>IF($C60="","",[1]CONSOLIDADO!BW60)</f>
        <v>0</v>
      </c>
      <c r="AK60" s="75">
        <f>IF($C60="","",[1]CONSOLIDADO!BX60)</f>
        <v>45</v>
      </c>
    </row>
    <row r="61" spans="1:37" ht="14.45" customHeight="1" x14ac:dyDescent="0.2">
      <c r="A61" s="62">
        <v>46</v>
      </c>
      <c r="B61" s="63">
        <v>103</v>
      </c>
      <c r="C61" s="64">
        <v>9777336</v>
      </c>
      <c r="D61" s="63" t="s">
        <v>42</v>
      </c>
      <c r="E61" s="65">
        <f>IFERROR(VLOOKUP($C61,[1]CONSOLIDADO!$C$16:$K$465,9,0),"")</f>
        <v>13</v>
      </c>
      <c r="F61" s="66">
        <f>IFERROR(IF(AND(VLOOKUP($C61,[1]APELACIÓN!$C:$AM,7,0)="SI",VLOOKUP($C61,[1]APELACIÓN!$C:$AM,10,0)&lt;&gt;""),VLOOKUP($C61,[1]APELACIÓN!$C:$AM,20,0),VLOOKUP($C61,[1]CONSOLIDADO!$C$16:$BX$465,39,0)),0)</f>
        <v>15</v>
      </c>
      <c r="G61" s="67">
        <f>ROUND(IFERROR(IF($F61&gt;39,200,VLOOKUP($F61,[1]PARAMETROS!$A$12:$K$55,2,0)),0),2)</f>
        <v>80</v>
      </c>
      <c r="H61" s="67">
        <f t="shared" si="0"/>
        <v>40</v>
      </c>
      <c r="I61" s="66">
        <f>IFERROR(IF(AND(VLOOKUP($C61,[1]APELACIÓN!$C:$AM,7,0)="SI",VLOOKUP($C61,[1]APELACIÓN!$C:$AM,11,0)&lt;&gt;""),VLOOKUP($C61,[1]APELACIÓN!$C:$AM,23,0),VLOOKUP($C61,[1]CONSOLIDADO!$C$16:$BX$465,42,0)),0)</f>
        <v>0</v>
      </c>
      <c r="J61" s="67">
        <f>ROUND(IFERROR(IF($I61&gt;39,200,VLOOKUP($I61,[1]PARAMETROS!$A$12:$K$55,6,0)),0),2)</f>
        <v>0</v>
      </c>
      <c r="K61" s="67">
        <f t="shared" si="1"/>
        <v>0</v>
      </c>
      <c r="L61" s="66">
        <f>IFERROR(IF(AND(VLOOKUP($C61,[1]APELACIÓN!$C:$AM,7,0)="SI",VLOOKUP($C61,[1]APELACIÓN!$C:$AM,12,0)&lt;&gt;""),VLOOKUP($C61,[1]APELACIÓN!$C:$AM,26,0),VLOOKUP($C61,[1]CONSOLIDADO!$C$16:$BX$465,45,0)),0)</f>
        <v>0</v>
      </c>
      <c r="M61" s="68">
        <f>ROUND(IFERROR(IF($L61&gt;39,200,VLOOKUP($L61,[1]PARAMETROS!$A$12:$K$55,10,0)),0),2)</f>
        <v>0</v>
      </c>
      <c r="N61" s="68">
        <f t="shared" si="2"/>
        <v>0</v>
      </c>
      <c r="O61" s="68">
        <f t="shared" si="3"/>
        <v>40</v>
      </c>
      <c r="P61" s="69">
        <f t="shared" si="4"/>
        <v>16</v>
      </c>
      <c r="Q61" s="66">
        <f>IFERROR(IF(AND(VLOOKUP($C61,[1]APELACIÓN!$C:$AM,7,0)="SI",VLOOKUP($C61,[1]APELACIÓN!$C:$AM,13,0)&lt;&gt;""),VLOOKUP($C61,[1]APELACIÓN!$C:$AM,29,0),VLOOKUP($C61,[1]CONSOLIDADO!$C$16:$BX$465,50,0)),0)</f>
        <v>863</v>
      </c>
      <c r="R61" s="68">
        <f>ROUND(IFERROR(IF($Q61&gt;110,100,VLOOKUP($Q61,[1]PARAMETROS!$M$12:$O$122,2,0)),0),2)</f>
        <v>100</v>
      </c>
      <c r="S61" s="69">
        <f t="shared" si="5"/>
        <v>30</v>
      </c>
      <c r="T61" s="70">
        <f>IFERROR(IF(AND(VLOOKUP($C61,[1]APELACIÓN!$C:$AM,7,0)="SI",VLOOKUP($C61,[1]APELACIÓN!$C:$AM,14,0)&lt;&gt;""),VLOOKUP($C61,[1]APELACIÓN!$C:$AM,32,0),VLOOKUP($C61,[1]CONSOLIDADO!$C$16:$BX$465,53,0)),0)</f>
        <v>70</v>
      </c>
      <c r="U61" s="70">
        <f>IFERROR(IF(AND(VLOOKUP($C61,[1]APELACIÓN!$C:$AM,7,0)="SI",VLOOKUP($C61,[1]APELACIÓN!$C:$AM,15,0)&lt;&gt;""),VLOOKUP($C61,[1]APELACIÓN!$C:$AM,33,0),VLOOKUP($C61,[1]CONSOLIDADO!$C$16:$BX$465,54,0)),0)</f>
        <v>70</v>
      </c>
      <c r="V61" s="70">
        <f>IFERROR(IF(AND(VLOOKUP($C61,[1]APELACIÓN!$C:$AM,7,0)="SI",VLOOKUP($C61,[1]APELACIÓN!$C:$AM,16,0)&lt;&gt;""),VLOOKUP($C61,[1]APELACIÓN!$C:$AM,34,0),VLOOKUP($C61,[1]CONSOLIDADO!$C$16:$BX$465,55,0)),0)</f>
        <v>70</v>
      </c>
      <c r="W61" s="70">
        <f t="shared" si="6"/>
        <v>70</v>
      </c>
      <c r="X61" s="68">
        <f>ROUND(IFERROR(VLOOKUP($W61,[1]PARAMETROS!$Q$12:$S$82,2,0),0),2)</f>
        <v>100</v>
      </c>
      <c r="Y61" s="69">
        <f t="shared" si="7"/>
        <v>30</v>
      </c>
      <c r="Z61" s="71">
        <f t="shared" si="8"/>
        <v>76</v>
      </c>
      <c r="AA61" s="72" t="str">
        <f>IFERROR(IF(VLOOKUP($C61,[1]APELACIÓN!$C$16:$I$465,5,0)="","",VLOOKUP($C61,[1]APELACIÓN!$C$16:$I$465,5,0)),0)</f>
        <v/>
      </c>
      <c r="AB61" s="72" t="str">
        <f>IFERROR(IF(VLOOKUP($C61,[1]APELACIÓN!$C$16:$I$465,7,0)="","",VLOOKUP($C61,[1]APELACIÓN!$C$16:$I$465,7,0)),0)</f>
        <v/>
      </c>
      <c r="AC61" s="73" t="str">
        <f>IF($C61="","",[1]CONSOLIDADO!BP61)</f>
        <v/>
      </c>
      <c r="AD61" s="74">
        <f>IF($C61="","",[1]CONSOLIDADO!BQ61)</f>
        <v>0</v>
      </c>
      <c r="AE61" s="74">
        <f>IF($C61="","",[1]CONSOLIDADO!BR61)</f>
        <v>0</v>
      </c>
      <c r="AF61" s="74">
        <f>IF($C61="","",[1]CONSOLIDADO!BS61)</f>
        <v>0</v>
      </c>
      <c r="AG61" s="74">
        <f>IF($C61="","",[1]CONSOLIDADO!BT61)</f>
        <v>0</v>
      </c>
      <c r="AH61" s="73" t="str">
        <f>IF($C61="","",[1]CONSOLIDADO!BU61)</f>
        <v/>
      </c>
      <c r="AI61" s="73">
        <f>IF($C61="","",[1]CONSOLIDADO!BV61)</f>
        <v>0</v>
      </c>
      <c r="AJ61" s="74">
        <f>IF($C61="","",[1]CONSOLIDADO!BW61)</f>
        <v>0</v>
      </c>
      <c r="AK61" s="75">
        <f>IF($C61="","",[1]CONSOLIDADO!BX61)</f>
        <v>46</v>
      </c>
    </row>
    <row r="62" spans="1:37" ht="14.45" customHeight="1" x14ac:dyDescent="0.2">
      <c r="A62" s="62">
        <v>47</v>
      </c>
      <c r="B62" s="63">
        <v>103</v>
      </c>
      <c r="C62" s="64">
        <v>10948415</v>
      </c>
      <c r="D62" s="63">
        <v>6</v>
      </c>
      <c r="E62" s="65">
        <f>IFERROR(VLOOKUP($C62,[1]CONSOLIDADO!$C$16:$K$465,9,0),"")</f>
        <v>13</v>
      </c>
      <c r="F62" s="66">
        <f>IFERROR(IF(AND(VLOOKUP($C62,[1]APELACIÓN!$C:$AM,7,0)="SI",VLOOKUP($C62,[1]APELACIÓN!$C:$AM,10,0)&lt;&gt;""),VLOOKUP($C62,[1]APELACIÓN!$C:$AM,20,0),VLOOKUP($C62,[1]CONSOLIDADO!$C$16:$BX$465,39,0)),0)</f>
        <v>12</v>
      </c>
      <c r="G62" s="67">
        <f>ROUND(IFERROR(IF($F62&gt;39,200,VLOOKUP($F62,[1]PARAMETROS!$A$12:$K$55,2,0)),0),2)</f>
        <v>65</v>
      </c>
      <c r="H62" s="67">
        <f t="shared" si="0"/>
        <v>32.5</v>
      </c>
      <c r="I62" s="66">
        <f>IFERROR(IF(AND(VLOOKUP($C62,[1]APELACIÓN!$C:$AM,7,0)="SI",VLOOKUP($C62,[1]APELACIÓN!$C:$AM,11,0)&lt;&gt;""),VLOOKUP($C62,[1]APELACIÓN!$C:$AM,23,0),VLOOKUP($C62,[1]CONSOLIDADO!$C$16:$BX$465,42,0)),0)</f>
        <v>0</v>
      </c>
      <c r="J62" s="67">
        <f>ROUND(IFERROR(IF($I62&gt;39,200,VLOOKUP($I62,[1]PARAMETROS!$A$12:$K$55,6,0)),0),2)</f>
        <v>0</v>
      </c>
      <c r="K62" s="67">
        <f t="shared" si="1"/>
        <v>0</v>
      </c>
      <c r="L62" s="66">
        <f>IFERROR(IF(AND(VLOOKUP($C62,[1]APELACIÓN!$C:$AM,7,0)="SI",VLOOKUP($C62,[1]APELACIÓN!$C:$AM,12,0)&lt;&gt;""),VLOOKUP($C62,[1]APELACIÓN!$C:$AM,26,0),VLOOKUP($C62,[1]CONSOLIDADO!$C$16:$BX$465,45,0)),0)</f>
        <v>0</v>
      </c>
      <c r="M62" s="68">
        <f>ROUND(IFERROR(IF($L62&gt;39,200,VLOOKUP($L62,[1]PARAMETROS!$A$12:$K$55,10,0)),0),2)</f>
        <v>0</v>
      </c>
      <c r="N62" s="68">
        <f t="shared" si="2"/>
        <v>0</v>
      </c>
      <c r="O62" s="68">
        <f t="shared" si="3"/>
        <v>32.5</v>
      </c>
      <c r="P62" s="69">
        <f t="shared" si="4"/>
        <v>13</v>
      </c>
      <c r="Q62" s="66">
        <f>IFERROR(IF(AND(VLOOKUP($C62,[1]APELACIÓN!$C:$AM,7,0)="SI",VLOOKUP($C62,[1]APELACIÓN!$C:$AM,13,0)&lt;&gt;""),VLOOKUP($C62,[1]APELACIÓN!$C:$AM,29,0),VLOOKUP($C62,[1]CONSOLIDADO!$C$16:$BX$465,50,0)),0)</f>
        <v>687</v>
      </c>
      <c r="R62" s="68">
        <f>ROUND(IFERROR(IF($Q62&gt;110,100,VLOOKUP($Q62,[1]PARAMETROS!$M$12:$O$122,2,0)),0),2)</f>
        <v>100</v>
      </c>
      <c r="S62" s="69">
        <f t="shared" si="5"/>
        <v>30</v>
      </c>
      <c r="T62" s="70">
        <f>IFERROR(IF(AND(VLOOKUP($C62,[1]APELACIÓN!$C:$AM,7,0)="SI",VLOOKUP($C62,[1]APELACIÓN!$C:$AM,14,0)&lt;&gt;""),VLOOKUP($C62,[1]APELACIÓN!$C:$AM,32,0),VLOOKUP($C62,[1]CONSOLIDADO!$C$16:$BX$465,53,0)),0)</f>
        <v>70</v>
      </c>
      <c r="U62" s="70">
        <f>IFERROR(IF(AND(VLOOKUP($C62,[1]APELACIÓN!$C:$AM,7,0)="SI",VLOOKUP($C62,[1]APELACIÓN!$C:$AM,15,0)&lt;&gt;""),VLOOKUP($C62,[1]APELACIÓN!$C:$AM,33,0),VLOOKUP($C62,[1]CONSOLIDADO!$C$16:$BX$465,54,0)),0)</f>
        <v>70</v>
      </c>
      <c r="V62" s="70">
        <f>IFERROR(IF(AND(VLOOKUP($C62,[1]APELACIÓN!$C:$AM,7,0)="SI",VLOOKUP($C62,[1]APELACIÓN!$C:$AM,16,0)&lt;&gt;""),VLOOKUP($C62,[1]APELACIÓN!$C:$AM,34,0),VLOOKUP($C62,[1]CONSOLIDADO!$C$16:$BX$465,55,0)),0)</f>
        <v>70</v>
      </c>
      <c r="W62" s="70">
        <f t="shared" si="6"/>
        <v>70</v>
      </c>
      <c r="X62" s="68">
        <f>ROUND(IFERROR(VLOOKUP($W62,[1]PARAMETROS!$Q$12:$S$82,2,0),0),2)</f>
        <v>100</v>
      </c>
      <c r="Y62" s="69">
        <f t="shared" si="7"/>
        <v>30</v>
      </c>
      <c r="Z62" s="71">
        <f t="shared" si="8"/>
        <v>73</v>
      </c>
      <c r="AA62" s="72" t="str">
        <f>IFERROR(IF(VLOOKUP($C62,[1]APELACIÓN!$C$16:$I$465,5,0)="","",VLOOKUP($C62,[1]APELACIÓN!$C$16:$I$465,5,0)),0)</f>
        <v/>
      </c>
      <c r="AB62" s="72" t="str">
        <f>IFERROR(IF(VLOOKUP($C62,[1]APELACIÓN!$C$16:$I$465,7,0)="","",VLOOKUP($C62,[1]APELACIÓN!$C$16:$I$465,7,0)),0)</f>
        <v/>
      </c>
      <c r="AC62" s="73" t="str">
        <f>IF($C62="","",[1]CONSOLIDADO!BP62)</f>
        <v/>
      </c>
      <c r="AD62" s="74">
        <f>IF($C62="","",[1]CONSOLIDADO!BQ62)</f>
        <v>0</v>
      </c>
      <c r="AE62" s="74">
        <f>IF($C62="","",[1]CONSOLIDADO!BR62)</f>
        <v>0</v>
      </c>
      <c r="AF62" s="74">
        <f>IF($C62="","",[1]CONSOLIDADO!BS62)</f>
        <v>0</v>
      </c>
      <c r="AG62" s="74">
        <f>IF($C62="","",[1]CONSOLIDADO!BT62)</f>
        <v>0</v>
      </c>
      <c r="AH62" s="73" t="str">
        <f>IF($C62="","",[1]CONSOLIDADO!BU62)</f>
        <v/>
      </c>
      <c r="AI62" s="73">
        <f>IF($C62="","",[1]CONSOLIDADO!BV62)</f>
        <v>0</v>
      </c>
      <c r="AJ62" s="74">
        <f>IF($C62="","",[1]CONSOLIDADO!BW62)</f>
        <v>0</v>
      </c>
      <c r="AK62" s="75">
        <f>IF($C62="","",[1]CONSOLIDADO!BX62)</f>
        <v>47</v>
      </c>
    </row>
    <row r="63" spans="1:37" ht="14.45" customHeight="1" x14ac:dyDescent="0.2">
      <c r="A63" s="62">
        <v>48</v>
      </c>
      <c r="B63" s="63">
        <v>101</v>
      </c>
      <c r="C63" s="64">
        <v>8051784</v>
      </c>
      <c r="D63" s="63" t="s">
        <v>42</v>
      </c>
      <c r="E63" s="65">
        <f>IFERROR(VLOOKUP($C63,[1]CONSOLIDADO!$C$16:$K$465,9,0),"")</f>
        <v>13</v>
      </c>
      <c r="F63" s="66">
        <f>IFERROR(IF(AND(VLOOKUP($C63,[1]APELACIÓN!$C:$AM,7,0)="SI",VLOOKUP($C63,[1]APELACIÓN!$C:$AM,10,0)&lt;&gt;""),VLOOKUP($C63,[1]APELACIÓN!$C:$AM,20,0),VLOOKUP($C63,[1]CONSOLIDADO!$C$16:$BX$465,39,0)),0)</f>
        <v>0</v>
      </c>
      <c r="G63" s="67">
        <v>55</v>
      </c>
      <c r="H63" s="67">
        <f t="shared" si="0"/>
        <v>27.5</v>
      </c>
      <c r="I63" s="66">
        <f>IFERROR(IF(AND(VLOOKUP($C63,[1]APELACIÓN!$C:$AM,7,0)="SI",VLOOKUP($C63,[1]APELACIÓN!$C:$AM,11,0)&lt;&gt;""),VLOOKUP($C63,[1]APELACIÓN!$C:$AM,23,0),VLOOKUP($C63,[1]CONSOLIDADO!$C$16:$BX$465,42,0)),0)</f>
        <v>0</v>
      </c>
      <c r="J63" s="67">
        <f>ROUND(IFERROR(IF($I63&gt;39,200,VLOOKUP($I63,[1]PARAMETROS!$A$12:$K$55,6,0)),0),2)</f>
        <v>0</v>
      </c>
      <c r="K63" s="67">
        <f t="shared" si="1"/>
        <v>0</v>
      </c>
      <c r="L63" s="66">
        <f>IFERROR(IF(AND(VLOOKUP($C63,[1]APELACIÓN!$C:$AM,7,0)="SI",VLOOKUP($C63,[1]APELACIÓN!$C:$AM,12,0)&lt;&gt;""),VLOOKUP($C63,[1]APELACIÓN!$C:$AM,26,0),VLOOKUP($C63,[1]CONSOLIDADO!$C$16:$BX$465,45,0)),0)</f>
        <v>0</v>
      </c>
      <c r="M63" s="68">
        <f>ROUND(IFERROR(IF($L63&gt;39,200,VLOOKUP($L63,[1]PARAMETROS!$A$12:$K$55,10,0)),0),2)</f>
        <v>0</v>
      </c>
      <c r="N63" s="68">
        <f t="shared" si="2"/>
        <v>0</v>
      </c>
      <c r="O63" s="68">
        <f t="shared" si="3"/>
        <v>27.5</v>
      </c>
      <c r="P63" s="69">
        <f t="shared" si="4"/>
        <v>11</v>
      </c>
      <c r="Q63" s="66">
        <v>548</v>
      </c>
      <c r="R63" s="68">
        <f>ROUND(IFERROR(IF($Q63&gt;110,100,VLOOKUP($Q63,[1]PARAMETROS!$M$12:$O$122,2,0)),0),2)</f>
        <v>100</v>
      </c>
      <c r="S63" s="69">
        <f t="shared" si="5"/>
        <v>30</v>
      </c>
      <c r="T63" s="70">
        <v>70</v>
      </c>
      <c r="U63" s="70">
        <v>70</v>
      </c>
      <c r="V63" s="70">
        <v>70</v>
      </c>
      <c r="W63" s="70">
        <f t="shared" si="6"/>
        <v>70</v>
      </c>
      <c r="X63" s="68">
        <f>ROUND(IFERROR(VLOOKUP($W63,[1]PARAMETROS!$Q$12:$S$82,2,0),0),2)</f>
        <v>100</v>
      </c>
      <c r="Y63" s="69">
        <f t="shared" si="7"/>
        <v>30</v>
      </c>
      <c r="Z63" s="71">
        <f t="shared" si="8"/>
        <v>71</v>
      </c>
      <c r="AA63" s="72"/>
      <c r="AB63" s="72"/>
      <c r="AC63" s="73" t="str">
        <f>IF($C63="","",[1]CONSOLIDADO!BP63)</f>
        <v>EMPATE</v>
      </c>
      <c r="AD63" s="74">
        <f>IF($C63="","",[1]CONSOLIDADO!BQ63)</f>
        <v>70</v>
      </c>
      <c r="AE63" s="74">
        <f>IF($C63="","",[1]CONSOLIDADO!BR63)</f>
        <v>9</v>
      </c>
      <c r="AF63" s="74">
        <f>IF($C63="","",[1]CONSOLIDADO!BS63)</f>
        <v>7</v>
      </c>
      <c r="AG63" s="74">
        <f>IF($C63="","",[1]CONSOLIDADO!BT63)</f>
        <v>0</v>
      </c>
      <c r="AH63" s="73" t="str">
        <f>IF($C63="","",[1]CONSOLIDADO!BU63)</f>
        <v>SI</v>
      </c>
      <c r="AI63" s="73" t="str">
        <f>IF($C63="","",[1]CONSOLIDADO!BV63)</f>
        <v>Antigüedad total como funcionario</v>
      </c>
      <c r="AJ63" s="74">
        <f>IF($C63="","",[1]CONSOLIDADO!BW63)</f>
        <v>1</v>
      </c>
      <c r="AK63" s="75">
        <f>IF($C63="","",[1]CONSOLIDADO!BX63)</f>
        <v>48</v>
      </c>
    </row>
    <row r="64" spans="1:37" ht="14.45" customHeight="1" x14ac:dyDescent="0.2">
      <c r="A64" s="62">
        <v>49</v>
      </c>
      <c r="B64" s="63">
        <v>101</v>
      </c>
      <c r="C64" s="64">
        <v>10508407</v>
      </c>
      <c r="D64" s="63">
        <v>2</v>
      </c>
      <c r="E64" s="65">
        <f>IFERROR(VLOOKUP($C64,[1]CONSOLIDADO!$C$16:$K$465,9,0),"")</f>
        <v>13</v>
      </c>
      <c r="F64" s="66">
        <f>IFERROR(IF(AND(VLOOKUP($C64,[1]APELACIÓN!$C:$AM,7,0)="SI",VLOOKUP($C64,[1]APELACIÓN!$C:$AM,10,0)&lt;&gt;""),VLOOKUP($C64,[1]APELACIÓN!$C:$AM,20,0),VLOOKUP($C64,[1]CONSOLIDADO!$C$16:$BX$465,39,0)),0)</f>
        <v>10</v>
      </c>
      <c r="G64" s="67">
        <f>ROUND(IFERROR(IF($F64&gt;39,200,VLOOKUP($F64,[1]PARAMETROS!$A$12:$K$55,2,0)),0),2)</f>
        <v>55</v>
      </c>
      <c r="H64" s="67">
        <f t="shared" si="0"/>
        <v>27.5</v>
      </c>
      <c r="I64" s="66">
        <f>IFERROR(IF(AND(VLOOKUP($C64,[1]APELACIÓN!$C:$AM,7,0)="SI",VLOOKUP($C64,[1]APELACIÓN!$C:$AM,11,0)&lt;&gt;""),VLOOKUP($C64,[1]APELACIÓN!$C:$AM,23,0),VLOOKUP($C64,[1]CONSOLIDADO!$C$16:$BX$465,42,0)),0)</f>
        <v>0</v>
      </c>
      <c r="J64" s="67">
        <f>ROUND(IFERROR(IF($I64&gt;39,200,VLOOKUP($I64,[1]PARAMETROS!$A$12:$K$55,6,0)),0),2)</f>
        <v>0</v>
      </c>
      <c r="K64" s="67">
        <f t="shared" si="1"/>
        <v>0</v>
      </c>
      <c r="L64" s="66">
        <f>IFERROR(IF(AND(VLOOKUP($C64,[1]APELACIÓN!$C:$AM,7,0)="SI",VLOOKUP($C64,[1]APELACIÓN!$C:$AM,12,0)&lt;&gt;""),VLOOKUP($C64,[1]APELACIÓN!$C:$AM,26,0),VLOOKUP($C64,[1]CONSOLIDADO!$C$16:$BX$465,45,0)),0)</f>
        <v>0</v>
      </c>
      <c r="M64" s="68">
        <f>ROUND(IFERROR(IF($L64&gt;39,200,VLOOKUP($L64,[1]PARAMETROS!$A$12:$K$55,10,0)),0),2)</f>
        <v>0</v>
      </c>
      <c r="N64" s="68">
        <f t="shared" si="2"/>
        <v>0</v>
      </c>
      <c r="O64" s="68">
        <f t="shared" si="3"/>
        <v>27.5</v>
      </c>
      <c r="P64" s="69">
        <f t="shared" si="4"/>
        <v>11</v>
      </c>
      <c r="Q64" s="66">
        <f>IFERROR(IF(AND(VLOOKUP($C64,[1]APELACIÓN!$C:$AM,7,0)="SI",VLOOKUP($C64,[1]APELACIÓN!$C:$AM,13,0)&lt;&gt;""),VLOOKUP($C64,[1]APELACIÓN!$C:$AM,29,0),VLOOKUP($C64,[1]CONSOLIDADO!$C$16:$BX$465,50,0)),0)</f>
        <v>421</v>
      </c>
      <c r="R64" s="68">
        <f>ROUND(IFERROR(IF($Q64&gt;110,100,VLOOKUP($Q64,[1]PARAMETROS!$M$12:$O$122,2,0)),0),2)</f>
        <v>100</v>
      </c>
      <c r="S64" s="69">
        <f t="shared" si="5"/>
        <v>30</v>
      </c>
      <c r="T64" s="70">
        <f>IFERROR(IF(AND(VLOOKUP($C64,[1]APELACIÓN!$C:$AM,7,0)="SI",VLOOKUP($C64,[1]APELACIÓN!$C:$AM,14,0)&lt;&gt;""),VLOOKUP($C64,[1]APELACIÓN!$C:$AM,32,0),VLOOKUP($C64,[1]CONSOLIDADO!$C$16:$BX$465,53,0)),0)</f>
        <v>70</v>
      </c>
      <c r="U64" s="70">
        <f>IFERROR(IF(AND(VLOOKUP($C64,[1]APELACIÓN!$C:$AM,7,0)="SI",VLOOKUP($C64,[1]APELACIÓN!$C:$AM,15,0)&lt;&gt;""),VLOOKUP($C64,[1]APELACIÓN!$C:$AM,33,0),VLOOKUP($C64,[1]CONSOLIDADO!$C$16:$BX$465,54,0)),0)</f>
        <v>70</v>
      </c>
      <c r="V64" s="70">
        <f>IFERROR(IF(AND(VLOOKUP($C64,[1]APELACIÓN!$C:$AM,7,0)="SI",VLOOKUP($C64,[1]APELACIÓN!$C:$AM,16,0)&lt;&gt;""),VLOOKUP($C64,[1]APELACIÓN!$C:$AM,34,0),VLOOKUP($C64,[1]CONSOLIDADO!$C$16:$BX$465,55,0)),0)</f>
        <v>70</v>
      </c>
      <c r="W64" s="70">
        <f t="shared" si="6"/>
        <v>70</v>
      </c>
      <c r="X64" s="68">
        <f>ROUND(IFERROR(VLOOKUP($W64,[1]PARAMETROS!$Q$12:$S$82,2,0),0),2)</f>
        <v>100</v>
      </c>
      <c r="Y64" s="69">
        <f t="shared" si="7"/>
        <v>30</v>
      </c>
      <c r="Z64" s="71">
        <f t="shared" si="8"/>
        <v>71</v>
      </c>
      <c r="AA64" s="72" t="str">
        <f>IFERROR(IF(VLOOKUP($C64,[1]APELACIÓN!$C$16:$I$465,5,0)="","",VLOOKUP($C64,[1]APELACIÓN!$C$16:$I$465,5,0)),0)</f>
        <v/>
      </c>
      <c r="AB64" s="72" t="str">
        <f>IFERROR(IF(VLOOKUP($C64,[1]APELACIÓN!$C$16:$I$465,7,0)="","",VLOOKUP($C64,[1]APELACIÓN!$C$16:$I$465,7,0)),0)</f>
        <v/>
      </c>
      <c r="AC64" s="73" t="str">
        <f>IF($C64="","",[1]CONSOLIDADO!BP64)</f>
        <v>EMPATE</v>
      </c>
      <c r="AD64" s="74">
        <f>IF($C64="","",[1]CONSOLIDADO!BQ64)</f>
        <v>70</v>
      </c>
      <c r="AE64" s="74">
        <f>IF($C64="","",[1]CONSOLIDADO!BR64)</f>
        <v>9</v>
      </c>
      <c r="AF64" s="74">
        <f>IF($C64="","",[1]CONSOLIDADO!BS64)</f>
        <v>7</v>
      </c>
      <c r="AG64" s="74">
        <f>IF($C64="","",[1]CONSOLIDADO!BT64)</f>
        <v>0</v>
      </c>
      <c r="AH64" s="73" t="str">
        <f>IF($C64="","",[1]CONSOLIDADO!BU64)</f>
        <v>SI</v>
      </c>
      <c r="AI64" s="73" t="str">
        <f>IF($C64="","",[1]CONSOLIDADO!BV64)</f>
        <v>Antigüedad total como funcionario</v>
      </c>
      <c r="AJ64" s="74">
        <f>IF($C64="","",[1]CONSOLIDADO!BW64)</f>
        <v>2</v>
      </c>
      <c r="AK64" s="75">
        <f>IF($C64="","",[1]CONSOLIDADO!BX64)</f>
        <v>49</v>
      </c>
    </row>
    <row r="65" spans="1:37" ht="14.45" customHeight="1" x14ac:dyDescent="0.2">
      <c r="A65" s="62">
        <v>50</v>
      </c>
      <c r="B65" s="63">
        <v>103</v>
      </c>
      <c r="C65" s="64">
        <v>15007689</v>
      </c>
      <c r="D65" s="63">
        <v>7</v>
      </c>
      <c r="E65" s="65">
        <f>IFERROR(VLOOKUP($C65,[1]CONSOLIDADO!$C$16:$K$465,9,0),"")</f>
        <v>13</v>
      </c>
      <c r="F65" s="66">
        <f>IFERROR(IF(AND(VLOOKUP($C65,[1]APELACIÓN!$C:$AM,7,0)="SI",VLOOKUP($C65,[1]APELACIÓN!$C:$AM,10,0)&lt;&gt;""),VLOOKUP($C65,[1]APELACIÓN!$C:$AM,20,0),VLOOKUP($C65,[1]CONSOLIDADO!$C$16:$BX$465,39,0)),0)</f>
        <v>9</v>
      </c>
      <c r="G65" s="67">
        <f>ROUND(IFERROR(IF($F65&gt;39,200,VLOOKUP($F65,[1]PARAMETROS!$A$12:$K$55,2,0)),0),2)</f>
        <v>50</v>
      </c>
      <c r="H65" s="67">
        <f t="shared" si="0"/>
        <v>25</v>
      </c>
      <c r="I65" s="66">
        <f>IFERROR(IF(AND(VLOOKUP($C65,[1]APELACIÓN!$C:$AM,7,0)="SI",VLOOKUP($C65,[1]APELACIÓN!$C:$AM,11,0)&lt;&gt;""),VLOOKUP($C65,[1]APELACIÓN!$C:$AM,23,0),VLOOKUP($C65,[1]CONSOLIDADO!$C$16:$BX$465,42,0)),0)</f>
        <v>0</v>
      </c>
      <c r="J65" s="67">
        <f>ROUND(IFERROR(IF($I65&gt;39,200,VLOOKUP($I65,[1]PARAMETROS!$A$12:$K$55,6,0)),0),2)</f>
        <v>0</v>
      </c>
      <c r="K65" s="67">
        <f t="shared" si="1"/>
        <v>0</v>
      </c>
      <c r="L65" s="66">
        <f>IFERROR(IF(AND(VLOOKUP($C65,[1]APELACIÓN!$C:$AM,7,0)="SI",VLOOKUP($C65,[1]APELACIÓN!$C:$AM,12,0)&lt;&gt;""),VLOOKUP($C65,[1]APELACIÓN!$C:$AM,26,0),VLOOKUP($C65,[1]CONSOLIDADO!$C$16:$BX$465,45,0)),0)</f>
        <v>0</v>
      </c>
      <c r="M65" s="68">
        <f>ROUND(IFERROR(IF($L65&gt;39,200,VLOOKUP($L65,[1]PARAMETROS!$A$12:$K$55,10,0)),0),2)</f>
        <v>0</v>
      </c>
      <c r="N65" s="68">
        <f t="shared" si="2"/>
        <v>0</v>
      </c>
      <c r="O65" s="68">
        <f t="shared" si="3"/>
        <v>25</v>
      </c>
      <c r="P65" s="69">
        <f t="shared" si="4"/>
        <v>10</v>
      </c>
      <c r="Q65" s="66">
        <f>IFERROR(IF(AND(VLOOKUP($C65,[1]APELACIÓN!$C:$AM,7,0)="SI",VLOOKUP($C65,[1]APELACIÓN!$C:$AM,13,0)&lt;&gt;""),VLOOKUP($C65,[1]APELACIÓN!$C:$AM,29,0),VLOOKUP($C65,[1]CONSOLIDADO!$C$16:$BX$465,50,0)),0)</f>
        <v>1411</v>
      </c>
      <c r="R65" s="68">
        <f>ROUND(IFERROR(IF($Q65&gt;110,100,VLOOKUP($Q65,[1]PARAMETROS!$M$12:$O$122,2,0)),0),2)</f>
        <v>100</v>
      </c>
      <c r="S65" s="69">
        <f t="shared" si="5"/>
        <v>30</v>
      </c>
      <c r="T65" s="70">
        <f>IFERROR(IF(AND(VLOOKUP($C65,[1]APELACIÓN!$C:$AM,7,0)="SI",VLOOKUP($C65,[1]APELACIÓN!$C:$AM,14,0)&lt;&gt;""),VLOOKUP($C65,[1]APELACIÓN!$C:$AM,32,0),VLOOKUP($C65,[1]CONSOLIDADO!$C$16:$BX$465,53,0)),0)</f>
        <v>70</v>
      </c>
      <c r="U65" s="70">
        <f>IFERROR(IF(AND(VLOOKUP($C65,[1]APELACIÓN!$C:$AM,7,0)="SI",VLOOKUP($C65,[1]APELACIÓN!$C:$AM,15,0)&lt;&gt;""),VLOOKUP($C65,[1]APELACIÓN!$C:$AM,33,0),VLOOKUP($C65,[1]CONSOLIDADO!$C$16:$BX$465,54,0)),0)</f>
        <v>70</v>
      </c>
      <c r="V65" s="70">
        <f>IFERROR(IF(AND(VLOOKUP($C65,[1]APELACIÓN!$C:$AM,7,0)="SI",VLOOKUP($C65,[1]APELACIÓN!$C:$AM,16,0)&lt;&gt;""),VLOOKUP($C65,[1]APELACIÓN!$C:$AM,34,0),VLOOKUP($C65,[1]CONSOLIDADO!$C$16:$BX$465,55,0)),0)</f>
        <v>70</v>
      </c>
      <c r="W65" s="70">
        <f t="shared" si="6"/>
        <v>70</v>
      </c>
      <c r="X65" s="68">
        <f>ROUND(IFERROR(VLOOKUP($W65,[1]PARAMETROS!$Q$12:$S$82,2,0),0),2)</f>
        <v>100</v>
      </c>
      <c r="Y65" s="69">
        <f t="shared" si="7"/>
        <v>30</v>
      </c>
      <c r="Z65" s="71">
        <f t="shared" si="8"/>
        <v>70</v>
      </c>
      <c r="AA65" s="72" t="str">
        <f>IFERROR(IF(VLOOKUP($C65,[1]APELACIÓN!$C$16:$I$465,5,0)="","",VLOOKUP($C65,[1]APELACIÓN!$C$16:$I$465,5,0)),0)</f>
        <v/>
      </c>
      <c r="AB65" s="72" t="str">
        <f>IFERROR(IF(VLOOKUP($C65,[1]APELACIÓN!$C$16:$I$465,7,0)="","",VLOOKUP($C65,[1]APELACIÓN!$C$16:$I$465,7,0)),0)</f>
        <v/>
      </c>
      <c r="AC65" s="73" t="str">
        <f>IF($C65="","",[1]CONSOLIDADO!BP65)</f>
        <v>EMPATE</v>
      </c>
      <c r="AD65" s="74">
        <f>IF($C65="","",[1]CONSOLIDADO!BQ65)</f>
        <v>70</v>
      </c>
      <c r="AE65" s="74">
        <f>IF($C65="","",[1]CONSOLIDADO!BR65)</f>
        <v>9</v>
      </c>
      <c r="AF65" s="74">
        <f>IF($C65="","",[1]CONSOLIDADO!BS65)</f>
        <v>3</v>
      </c>
      <c r="AG65" s="74">
        <f>IF($C65="","",[1]CONSOLIDADO!BT65)</f>
        <v>12</v>
      </c>
      <c r="AH65" s="73" t="str">
        <f>IF($C65="","",[1]CONSOLIDADO!BU65)</f>
        <v/>
      </c>
      <c r="AI65" s="73">
        <f>IF($C65="","",[1]CONSOLIDADO!BV65)</f>
        <v>0</v>
      </c>
      <c r="AJ65" s="74">
        <f>IF($C65="","",[1]CONSOLIDADO!BW65)</f>
        <v>0</v>
      </c>
      <c r="AK65" s="75">
        <f>IF($C65="","",[1]CONSOLIDADO!BX65)</f>
        <v>50</v>
      </c>
    </row>
    <row r="66" spans="1:37" ht="14.45" customHeight="1" x14ac:dyDescent="0.2">
      <c r="A66" s="62">
        <v>51</v>
      </c>
      <c r="B66" s="63">
        <v>103</v>
      </c>
      <c r="C66" s="64">
        <v>15599754</v>
      </c>
      <c r="D66" s="63">
        <v>0</v>
      </c>
      <c r="E66" s="65">
        <f>IFERROR(VLOOKUP($C66,[1]CONSOLIDADO!$C$16:$K$465,9,0),"")</f>
        <v>13</v>
      </c>
      <c r="F66" s="66">
        <f>IFERROR(IF(AND(VLOOKUP($C66,[1]APELACIÓN!$C:$AM,7,0)="SI",VLOOKUP($C66,[1]APELACIÓN!$C:$AM,10,0)&lt;&gt;""),VLOOKUP($C66,[1]APELACIÓN!$C:$AM,20,0),VLOOKUP($C66,[1]CONSOLIDADO!$C$16:$BX$465,39,0)),0)</f>
        <v>9</v>
      </c>
      <c r="G66" s="67">
        <f>ROUND(IFERROR(IF($F66&gt;39,200,VLOOKUP($F66,[1]PARAMETROS!$A$12:$K$55,2,0)),0),2)</f>
        <v>50</v>
      </c>
      <c r="H66" s="67">
        <f t="shared" si="0"/>
        <v>25</v>
      </c>
      <c r="I66" s="66">
        <f>IFERROR(IF(AND(VLOOKUP($C66,[1]APELACIÓN!$C:$AM,7,0)="SI",VLOOKUP($C66,[1]APELACIÓN!$C:$AM,11,0)&lt;&gt;""),VLOOKUP($C66,[1]APELACIÓN!$C:$AM,23,0),VLOOKUP($C66,[1]CONSOLIDADO!$C$16:$BX$465,42,0)),0)</f>
        <v>0</v>
      </c>
      <c r="J66" s="67">
        <f>ROUND(IFERROR(IF($I66&gt;39,200,VLOOKUP($I66,[1]PARAMETROS!$A$12:$K$55,6,0)),0),2)</f>
        <v>0</v>
      </c>
      <c r="K66" s="67">
        <f t="shared" si="1"/>
        <v>0</v>
      </c>
      <c r="L66" s="66">
        <f>IFERROR(IF(AND(VLOOKUP($C66,[1]APELACIÓN!$C:$AM,7,0)="SI",VLOOKUP($C66,[1]APELACIÓN!$C:$AM,12,0)&lt;&gt;""),VLOOKUP($C66,[1]APELACIÓN!$C:$AM,26,0),VLOOKUP($C66,[1]CONSOLIDADO!$C$16:$BX$465,45,0)),0)</f>
        <v>0</v>
      </c>
      <c r="M66" s="68">
        <f>ROUND(IFERROR(IF($L66&gt;39,200,VLOOKUP($L66,[1]PARAMETROS!$A$12:$K$55,10,0)),0),2)</f>
        <v>0</v>
      </c>
      <c r="N66" s="68">
        <f t="shared" si="2"/>
        <v>0</v>
      </c>
      <c r="O66" s="68">
        <f t="shared" si="3"/>
        <v>25</v>
      </c>
      <c r="P66" s="69">
        <f t="shared" si="4"/>
        <v>10</v>
      </c>
      <c r="Q66" s="66">
        <f>IFERROR(IF(AND(VLOOKUP($C66,[1]APELACIÓN!$C:$AM,7,0)="SI",VLOOKUP($C66,[1]APELACIÓN!$C:$AM,13,0)&lt;&gt;""),VLOOKUP($C66,[1]APELACIÓN!$C:$AM,29,0),VLOOKUP($C66,[1]CONSOLIDADO!$C$16:$BX$465,50,0)),0)</f>
        <v>1007</v>
      </c>
      <c r="R66" s="68">
        <f>ROUND(IFERROR(IF($Q66&gt;110,100,VLOOKUP($Q66,[1]PARAMETROS!$M$12:$O$122,2,0)),0),2)</f>
        <v>100</v>
      </c>
      <c r="S66" s="69">
        <f t="shared" si="5"/>
        <v>30</v>
      </c>
      <c r="T66" s="70">
        <f>IFERROR(IF(AND(VLOOKUP($C66,[1]APELACIÓN!$C:$AM,7,0)="SI",VLOOKUP($C66,[1]APELACIÓN!$C:$AM,14,0)&lt;&gt;""),VLOOKUP($C66,[1]APELACIÓN!$C:$AM,32,0),VLOOKUP($C66,[1]CONSOLIDADO!$C$16:$BX$465,53,0)),0)</f>
        <v>70</v>
      </c>
      <c r="U66" s="70">
        <f>IFERROR(IF(AND(VLOOKUP($C66,[1]APELACIÓN!$C:$AM,7,0)="SI",VLOOKUP($C66,[1]APELACIÓN!$C:$AM,15,0)&lt;&gt;""),VLOOKUP($C66,[1]APELACIÓN!$C:$AM,33,0),VLOOKUP($C66,[1]CONSOLIDADO!$C$16:$BX$465,54,0)),0)</f>
        <v>70</v>
      </c>
      <c r="V66" s="70">
        <f>IFERROR(IF(AND(VLOOKUP($C66,[1]APELACIÓN!$C:$AM,7,0)="SI",VLOOKUP($C66,[1]APELACIÓN!$C:$AM,16,0)&lt;&gt;""),VLOOKUP($C66,[1]APELACIÓN!$C:$AM,34,0),VLOOKUP($C66,[1]CONSOLIDADO!$C$16:$BX$465,55,0)),0)</f>
        <v>70</v>
      </c>
      <c r="W66" s="70">
        <f t="shared" si="6"/>
        <v>70</v>
      </c>
      <c r="X66" s="68">
        <f>ROUND(IFERROR(VLOOKUP($W66,[1]PARAMETROS!$Q$12:$S$82,2,0),0),2)</f>
        <v>100</v>
      </c>
      <c r="Y66" s="69">
        <f t="shared" si="7"/>
        <v>30</v>
      </c>
      <c r="Z66" s="71">
        <f t="shared" si="8"/>
        <v>70</v>
      </c>
      <c r="AA66" s="72" t="str">
        <f>IFERROR(IF(VLOOKUP($C66,[1]APELACIÓN!$C$16:$I$465,5,0)="","",VLOOKUP($C66,[1]APELACIÓN!$C$16:$I$465,5,0)),0)</f>
        <v/>
      </c>
      <c r="AB66" s="72" t="str">
        <f>IFERROR(IF(VLOOKUP($C66,[1]APELACIÓN!$C$16:$I$465,7,0)="","",VLOOKUP($C66,[1]APELACIÓN!$C$16:$I$465,7,0)),0)</f>
        <v/>
      </c>
      <c r="AC66" s="73" t="str">
        <f>IF($C66="","",[1]CONSOLIDADO!BP66)</f>
        <v>EMPATE</v>
      </c>
      <c r="AD66" s="74">
        <f>IF($C66="","",[1]CONSOLIDADO!BQ66)</f>
        <v>70</v>
      </c>
      <c r="AE66" s="74">
        <f>IF($C66="","",[1]CONSOLIDADO!BR66)</f>
        <v>8</v>
      </c>
      <c r="AF66" s="74">
        <f>IF($C66="","",[1]CONSOLIDADO!BS66)</f>
        <v>7</v>
      </c>
      <c r="AG66" s="74">
        <f>IF($C66="","",[1]CONSOLIDADO!BT66)</f>
        <v>20</v>
      </c>
      <c r="AH66" s="73" t="str">
        <f>IF($C66="","",[1]CONSOLIDADO!BU66)</f>
        <v/>
      </c>
      <c r="AI66" s="73">
        <f>IF($C66="","",[1]CONSOLIDADO!BV66)</f>
        <v>0</v>
      </c>
      <c r="AJ66" s="74">
        <f>IF($C66="","",[1]CONSOLIDADO!BW66)</f>
        <v>0</v>
      </c>
      <c r="AK66" s="75">
        <f>IF($C66="","",[1]CONSOLIDADO!BX66)</f>
        <v>51</v>
      </c>
    </row>
    <row r="67" spans="1:37" ht="14.45" customHeight="1" x14ac:dyDescent="0.2">
      <c r="A67" s="62">
        <v>52</v>
      </c>
      <c r="B67" s="63">
        <v>101</v>
      </c>
      <c r="C67" s="64">
        <v>12834675</v>
      </c>
      <c r="D67" s="63">
        <v>9</v>
      </c>
      <c r="E67" s="65">
        <f>IFERROR(VLOOKUP($C67,[1]CONSOLIDADO!$C$16:$K$465,9,0),"")</f>
        <v>13</v>
      </c>
      <c r="F67" s="66">
        <f>IFERROR(IF(AND(VLOOKUP($C67,[1]APELACIÓN!$C:$AM,7,0)="SI",VLOOKUP($C67,[1]APELACIÓN!$C:$AM,10,0)&lt;&gt;""),VLOOKUP($C67,[1]APELACIÓN!$C:$AM,20,0),VLOOKUP($C67,[1]CONSOLIDADO!$C$16:$BX$465,39,0)),0)</f>
        <v>8</v>
      </c>
      <c r="G67" s="67">
        <f>ROUND(IFERROR(IF($F67&gt;39,200,VLOOKUP($F67,[1]PARAMETROS!$A$12:$K$55,2,0)),0),2)</f>
        <v>45</v>
      </c>
      <c r="H67" s="67">
        <f t="shared" si="0"/>
        <v>22.5</v>
      </c>
      <c r="I67" s="66">
        <f>IFERROR(IF(AND(VLOOKUP($C67,[1]APELACIÓN!$C:$AM,7,0)="SI",VLOOKUP($C67,[1]APELACIÓN!$C:$AM,11,0)&lt;&gt;""),VLOOKUP($C67,[1]APELACIÓN!$C:$AM,23,0),VLOOKUP($C67,[1]CONSOLIDADO!$C$16:$BX$465,42,0)),0)</f>
        <v>0</v>
      </c>
      <c r="J67" s="67">
        <f>ROUND(IFERROR(IF($I67&gt;39,200,VLOOKUP($I67,[1]PARAMETROS!$A$12:$K$55,6,0)),0),2)</f>
        <v>0</v>
      </c>
      <c r="K67" s="67">
        <f t="shared" si="1"/>
        <v>0</v>
      </c>
      <c r="L67" s="66">
        <f>IFERROR(IF(AND(VLOOKUP($C67,[1]APELACIÓN!$C:$AM,7,0)="SI",VLOOKUP($C67,[1]APELACIÓN!$C:$AM,12,0)&lt;&gt;""),VLOOKUP($C67,[1]APELACIÓN!$C:$AM,26,0),VLOOKUP($C67,[1]CONSOLIDADO!$C$16:$BX$465,45,0)),0)</f>
        <v>0</v>
      </c>
      <c r="M67" s="68">
        <f>ROUND(IFERROR(IF($L67&gt;39,200,VLOOKUP($L67,[1]PARAMETROS!$A$12:$K$55,10,0)),0),2)</f>
        <v>0</v>
      </c>
      <c r="N67" s="68">
        <f t="shared" si="2"/>
        <v>0</v>
      </c>
      <c r="O67" s="68">
        <f t="shared" si="3"/>
        <v>22.5</v>
      </c>
      <c r="P67" s="69">
        <f t="shared" si="4"/>
        <v>9</v>
      </c>
      <c r="Q67" s="66">
        <f>IFERROR(IF(AND(VLOOKUP($C67,[1]APELACIÓN!$C:$AM,7,0)="SI",VLOOKUP($C67,[1]APELACIÓN!$C:$AM,13,0)&lt;&gt;""),VLOOKUP($C67,[1]APELACIÓN!$C:$AM,29,0),VLOOKUP($C67,[1]CONSOLIDADO!$C$16:$BX$465,50,0)),0)</f>
        <v>360</v>
      </c>
      <c r="R67" s="68">
        <f>ROUND(IFERROR(IF($Q67&gt;110,100,VLOOKUP($Q67,[1]PARAMETROS!$M$12:$O$122,2,0)),0),2)</f>
        <v>100</v>
      </c>
      <c r="S67" s="69">
        <f t="shared" si="5"/>
        <v>30</v>
      </c>
      <c r="T67" s="70">
        <f>IFERROR(IF(AND(VLOOKUP($C67,[1]APELACIÓN!$C:$AM,7,0)="SI",VLOOKUP($C67,[1]APELACIÓN!$C:$AM,14,0)&lt;&gt;""),VLOOKUP($C67,[1]APELACIÓN!$C:$AM,32,0),VLOOKUP($C67,[1]CONSOLIDADO!$C$16:$BX$465,53,0)),0)</f>
        <v>70</v>
      </c>
      <c r="U67" s="70">
        <f>IFERROR(IF(AND(VLOOKUP($C67,[1]APELACIÓN!$C:$AM,7,0)="SI",VLOOKUP($C67,[1]APELACIÓN!$C:$AM,15,0)&lt;&gt;""),VLOOKUP($C67,[1]APELACIÓN!$C:$AM,33,0),VLOOKUP($C67,[1]CONSOLIDADO!$C$16:$BX$465,54,0)),0)</f>
        <v>70</v>
      </c>
      <c r="V67" s="70">
        <f>IFERROR(IF(AND(VLOOKUP($C67,[1]APELACIÓN!$C:$AM,7,0)="SI",VLOOKUP($C67,[1]APELACIÓN!$C:$AM,16,0)&lt;&gt;""),VLOOKUP($C67,[1]APELACIÓN!$C:$AM,34,0),VLOOKUP($C67,[1]CONSOLIDADO!$C$16:$BX$465,55,0)),0)</f>
        <v>70</v>
      </c>
      <c r="W67" s="70">
        <f t="shared" si="6"/>
        <v>70</v>
      </c>
      <c r="X67" s="68">
        <f>ROUND(IFERROR(VLOOKUP($W67,[1]PARAMETROS!$Q$12:$S$82,2,0),0),2)</f>
        <v>100</v>
      </c>
      <c r="Y67" s="69">
        <f t="shared" si="7"/>
        <v>30</v>
      </c>
      <c r="Z67" s="71">
        <f t="shared" si="8"/>
        <v>69</v>
      </c>
      <c r="AA67" s="72" t="str">
        <f>IFERROR(IF(VLOOKUP($C67,[1]APELACIÓN!$C$16:$I$465,5,0)="","",VLOOKUP($C67,[1]APELACIÓN!$C$16:$I$465,5,0)),0)</f>
        <v/>
      </c>
      <c r="AB67" s="72" t="str">
        <f>IFERROR(IF(VLOOKUP($C67,[1]APELACIÓN!$C$16:$I$465,7,0)="","",VLOOKUP($C67,[1]APELACIÓN!$C$16:$I$465,7,0)),0)</f>
        <v/>
      </c>
      <c r="AC67" s="73" t="str">
        <f>IF($C67="","",[1]CONSOLIDADO!BP67)</f>
        <v>EMPATE</v>
      </c>
      <c r="AD67" s="74">
        <f>IF($C67="","",[1]CONSOLIDADO!BQ67)</f>
        <v>70</v>
      </c>
      <c r="AE67" s="74">
        <f>IF($C67="","",[1]CONSOLIDADO!BR67)</f>
        <v>7</v>
      </c>
      <c r="AF67" s="74">
        <f>IF($C67="","",[1]CONSOLIDADO!BS67)</f>
        <v>10</v>
      </c>
      <c r="AG67" s="74">
        <f>IF($C67="","",[1]CONSOLIDADO!BT67)</f>
        <v>26</v>
      </c>
      <c r="AH67" s="73" t="str">
        <f>IF($C67="","",[1]CONSOLIDADO!BU67)</f>
        <v/>
      </c>
      <c r="AI67" s="73">
        <f>IF($C67="","",[1]CONSOLIDADO!BV67)</f>
        <v>0</v>
      </c>
      <c r="AJ67" s="74">
        <f>IF($C67="","",[1]CONSOLIDADO!BW67)</f>
        <v>0</v>
      </c>
      <c r="AK67" s="75">
        <f>IF($C67="","",[1]CONSOLIDADO!BX67)</f>
        <v>52</v>
      </c>
    </row>
    <row r="68" spans="1:37" ht="14.45" customHeight="1" x14ac:dyDescent="0.2">
      <c r="A68" s="62">
        <v>53</v>
      </c>
      <c r="B68" s="63">
        <v>103</v>
      </c>
      <c r="C68" s="64">
        <v>15962774</v>
      </c>
      <c r="D68" s="63">
        <v>8</v>
      </c>
      <c r="E68" s="65">
        <f>IFERROR(VLOOKUP($C68,[1]CONSOLIDADO!$C$16:$K$465,9,0),"")</f>
        <v>13</v>
      </c>
      <c r="F68" s="66">
        <f>IFERROR(IF(AND(VLOOKUP($C68,[1]APELACIÓN!$C:$AM,7,0)="SI",VLOOKUP($C68,[1]APELACIÓN!$C:$AM,10,0)&lt;&gt;""),VLOOKUP($C68,[1]APELACIÓN!$C:$AM,20,0),VLOOKUP($C68,[1]CONSOLIDADO!$C$16:$BX$465,39,0)),0)</f>
        <v>8</v>
      </c>
      <c r="G68" s="67">
        <f>ROUND(IFERROR(IF($F68&gt;39,200,VLOOKUP($F68,[1]PARAMETROS!$A$12:$K$55,2,0)),0),2)</f>
        <v>45</v>
      </c>
      <c r="H68" s="67">
        <f t="shared" si="0"/>
        <v>22.5</v>
      </c>
      <c r="I68" s="66">
        <f>IFERROR(IF(AND(VLOOKUP($C68,[1]APELACIÓN!$C:$AM,7,0)="SI",VLOOKUP($C68,[1]APELACIÓN!$C:$AM,11,0)&lt;&gt;""),VLOOKUP($C68,[1]APELACIÓN!$C:$AM,23,0),VLOOKUP($C68,[1]CONSOLIDADO!$C$16:$BX$465,42,0)),0)</f>
        <v>0</v>
      </c>
      <c r="J68" s="67">
        <f>ROUND(IFERROR(IF($I68&gt;39,200,VLOOKUP($I68,[1]PARAMETROS!$A$12:$K$55,6,0)),0),2)</f>
        <v>0</v>
      </c>
      <c r="K68" s="67">
        <f t="shared" si="1"/>
        <v>0</v>
      </c>
      <c r="L68" s="66">
        <f>IFERROR(IF(AND(VLOOKUP($C68,[1]APELACIÓN!$C:$AM,7,0)="SI",VLOOKUP($C68,[1]APELACIÓN!$C:$AM,12,0)&lt;&gt;""),VLOOKUP($C68,[1]APELACIÓN!$C:$AM,26,0),VLOOKUP($C68,[1]CONSOLIDADO!$C$16:$BX$465,45,0)),0)</f>
        <v>0</v>
      </c>
      <c r="M68" s="68">
        <f>ROUND(IFERROR(IF($L68&gt;39,200,VLOOKUP($L68,[1]PARAMETROS!$A$12:$K$55,10,0)),0),2)</f>
        <v>0</v>
      </c>
      <c r="N68" s="68">
        <f t="shared" si="2"/>
        <v>0</v>
      </c>
      <c r="O68" s="68">
        <f t="shared" si="3"/>
        <v>22.5</v>
      </c>
      <c r="P68" s="69">
        <f t="shared" si="4"/>
        <v>9</v>
      </c>
      <c r="Q68" s="66">
        <f>IFERROR(IF(AND(VLOOKUP($C68,[1]APELACIÓN!$C:$AM,7,0)="SI",VLOOKUP($C68,[1]APELACIÓN!$C:$AM,13,0)&lt;&gt;""),VLOOKUP($C68,[1]APELACIÓN!$C:$AM,29,0),VLOOKUP($C68,[1]CONSOLIDADO!$C$16:$BX$465,50,0)),0)</f>
        <v>2342</v>
      </c>
      <c r="R68" s="68">
        <f>ROUND(IFERROR(IF($Q68&gt;110,100,VLOOKUP($Q68,[1]PARAMETROS!$M$12:$O$122,2,0)),0),2)</f>
        <v>100</v>
      </c>
      <c r="S68" s="69">
        <f t="shared" si="5"/>
        <v>30</v>
      </c>
      <c r="T68" s="70">
        <f>IFERROR(IF(AND(VLOOKUP($C68,[1]APELACIÓN!$C:$AM,7,0)="SI",VLOOKUP($C68,[1]APELACIÓN!$C:$AM,14,0)&lt;&gt;""),VLOOKUP($C68,[1]APELACIÓN!$C:$AM,32,0),VLOOKUP($C68,[1]CONSOLIDADO!$C$16:$BX$465,53,0)),0)</f>
        <v>70</v>
      </c>
      <c r="U68" s="70">
        <f>IFERROR(IF(AND(VLOOKUP($C68,[1]APELACIÓN!$C:$AM,7,0)="SI",VLOOKUP($C68,[1]APELACIÓN!$C:$AM,15,0)&lt;&gt;""),VLOOKUP($C68,[1]APELACIÓN!$C:$AM,33,0),VLOOKUP($C68,[1]CONSOLIDADO!$C$16:$BX$465,54,0)),0)</f>
        <v>70</v>
      </c>
      <c r="V68" s="70">
        <f>IFERROR(IF(AND(VLOOKUP($C68,[1]APELACIÓN!$C:$AM,7,0)="SI",VLOOKUP($C68,[1]APELACIÓN!$C:$AM,16,0)&lt;&gt;""),VLOOKUP($C68,[1]APELACIÓN!$C:$AM,34,0),VLOOKUP($C68,[1]CONSOLIDADO!$C$16:$BX$465,55,0)),0)</f>
        <v>70</v>
      </c>
      <c r="W68" s="70">
        <f t="shared" si="6"/>
        <v>70</v>
      </c>
      <c r="X68" s="68">
        <f>ROUND(IFERROR(VLOOKUP($W68,[1]PARAMETROS!$Q$12:$S$82,2,0),0),2)</f>
        <v>100</v>
      </c>
      <c r="Y68" s="69">
        <f t="shared" si="7"/>
        <v>30</v>
      </c>
      <c r="Z68" s="71">
        <f t="shared" si="8"/>
        <v>69</v>
      </c>
      <c r="AA68" s="72" t="str">
        <f>IFERROR(IF(VLOOKUP($C68,[1]APELACIÓN!$C$16:$I$465,5,0)="","",VLOOKUP($C68,[1]APELACIÓN!$C$16:$I$465,5,0)),0)</f>
        <v/>
      </c>
      <c r="AB68" s="72" t="str">
        <f>IFERROR(IF(VLOOKUP($C68,[1]APELACIÓN!$C$16:$I$465,7,0)="","",VLOOKUP($C68,[1]APELACIÓN!$C$16:$I$465,7,0)),0)</f>
        <v/>
      </c>
      <c r="AC68" s="73" t="str">
        <f>IF($C68="","",[1]CONSOLIDADO!BP68)</f>
        <v>EMPATE</v>
      </c>
      <c r="AD68" s="74">
        <f>IF($C68="","",[1]CONSOLIDADO!BQ68)</f>
        <v>70</v>
      </c>
      <c r="AE68" s="74">
        <f>IF($C68="","",[1]CONSOLIDADO!BR68)</f>
        <v>7</v>
      </c>
      <c r="AF68" s="74">
        <f>IF($C68="","",[1]CONSOLIDADO!BS68)</f>
        <v>6</v>
      </c>
      <c r="AG68" s="74">
        <f>IF($C68="","",[1]CONSOLIDADO!BT68)</f>
        <v>19</v>
      </c>
      <c r="AH68" s="73" t="str">
        <f>IF($C68="","",[1]CONSOLIDADO!BU68)</f>
        <v/>
      </c>
      <c r="AI68" s="73">
        <f>IF($C68="","",[1]CONSOLIDADO!BV68)</f>
        <v>0</v>
      </c>
      <c r="AJ68" s="74">
        <f>IF($C68="","",[1]CONSOLIDADO!BW68)</f>
        <v>0</v>
      </c>
      <c r="AK68" s="75">
        <f>IF($C68="","",[1]CONSOLIDADO!BX68)</f>
        <v>53</v>
      </c>
    </row>
    <row r="69" spans="1:37" ht="14.45" customHeight="1" x14ac:dyDescent="0.2">
      <c r="A69" s="62">
        <v>54</v>
      </c>
      <c r="B69" s="63">
        <v>103</v>
      </c>
      <c r="C69" s="64">
        <v>10614450</v>
      </c>
      <c r="D69" s="63">
        <v>8</v>
      </c>
      <c r="E69" s="65">
        <f>IFERROR(VLOOKUP($C69,[1]CONSOLIDADO!$C$16:$K$465,9,0),"")</f>
        <v>14</v>
      </c>
      <c r="F69" s="66">
        <f>IFERROR(IF(AND(VLOOKUP($C69,[1]APELACIÓN!$C:$AM,7,0)="SI",VLOOKUP($C69,[1]APELACIÓN!$C:$AM,10,0)&lt;&gt;""),VLOOKUP($C69,[1]APELACIÓN!$C:$AM,20,0),VLOOKUP($C69,[1]CONSOLIDADO!$C$16:$BX$465,39,0)),0)</f>
        <v>22</v>
      </c>
      <c r="G69" s="67">
        <f>ROUND(IFERROR(IF($F69&gt;39,200,VLOOKUP($F69,[1]PARAMETROS!$A$12:$K$55,2,0)),0),2)</f>
        <v>115</v>
      </c>
      <c r="H69" s="67">
        <f t="shared" si="0"/>
        <v>57.5</v>
      </c>
      <c r="I69" s="66">
        <f>IFERROR(IF(AND(VLOOKUP($C69,[1]APELACIÓN!$C:$AM,7,0)="SI",VLOOKUP($C69,[1]APELACIÓN!$C:$AM,11,0)&lt;&gt;""),VLOOKUP($C69,[1]APELACIÓN!$C:$AM,23,0),VLOOKUP($C69,[1]CONSOLIDADO!$C$16:$BX$465,42,0)),0)</f>
        <v>0</v>
      </c>
      <c r="J69" s="67">
        <f>ROUND(IFERROR(IF($I69&gt;39,200,VLOOKUP($I69,[1]PARAMETROS!$A$12:$K$55,6,0)),0),2)</f>
        <v>0</v>
      </c>
      <c r="K69" s="67">
        <f t="shared" si="1"/>
        <v>0</v>
      </c>
      <c r="L69" s="66">
        <f>IFERROR(IF(AND(VLOOKUP($C69,[1]APELACIÓN!$C:$AM,7,0)="SI",VLOOKUP($C69,[1]APELACIÓN!$C:$AM,12,0)&lt;&gt;""),VLOOKUP($C69,[1]APELACIÓN!$C:$AM,26,0),VLOOKUP($C69,[1]CONSOLIDADO!$C$16:$BX$465,45,0)),0)</f>
        <v>0</v>
      </c>
      <c r="M69" s="68">
        <f>ROUND(IFERROR(IF($L69&gt;39,200,VLOOKUP($L69,[1]PARAMETROS!$A$12:$K$55,10,0)),0),2)</f>
        <v>0</v>
      </c>
      <c r="N69" s="68">
        <f t="shared" si="2"/>
        <v>0</v>
      </c>
      <c r="O69" s="68">
        <f t="shared" si="3"/>
        <v>57.5</v>
      </c>
      <c r="P69" s="69">
        <f t="shared" si="4"/>
        <v>23</v>
      </c>
      <c r="Q69" s="66">
        <f>IFERROR(IF(AND(VLOOKUP($C69,[1]APELACIÓN!$C:$AM,7,0)="SI",VLOOKUP($C69,[1]APELACIÓN!$C:$AM,13,0)&lt;&gt;""),VLOOKUP($C69,[1]APELACIÓN!$C:$AM,29,0),VLOOKUP($C69,[1]CONSOLIDADO!$C$16:$BX$465,50,0)),0)</f>
        <v>350</v>
      </c>
      <c r="R69" s="68">
        <f>ROUND(IFERROR(IF($Q69&gt;110,100,VLOOKUP($Q69,[1]PARAMETROS!$M$12:$O$122,2,0)),0),2)</f>
        <v>100</v>
      </c>
      <c r="S69" s="69">
        <f t="shared" si="5"/>
        <v>30</v>
      </c>
      <c r="T69" s="70">
        <f>IFERROR(IF(AND(VLOOKUP($C69,[1]APELACIÓN!$C:$AM,7,0)="SI",VLOOKUP($C69,[1]APELACIÓN!$C:$AM,14,0)&lt;&gt;""),VLOOKUP($C69,[1]APELACIÓN!$C:$AM,32,0),VLOOKUP($C69,[1]CONSOLIDADO!$C$16:$BX$465,53,0)),0)</f>
        <v>70</v>
      </c>
      <c r="U69" s="70">
        <f>IFERROR(IF(AND(VLOOKUP($C69,[1]APELACIÓN!$C:$AM,7,0)="SI",VLOOKUP($C69,[1]APELACIÓN!$C:$AM,15,0)&lt;&gt;""),VLOOKUP($C69,[1]APELACIÓN!$C:$AM,33,0),VLOOKUP($C69,[1]CONSOLIDADO!$C$16:$BX$465,54,0)),0)</f>
        <v>70</v>
      </c>
      <c r="V69" s="70">
        <f>IFERROR(IF(AND(VLOOKUP($C69,[1]APELACIÓN!$C:$AM,7,0)="SI",VLOOKUP($C69,[1]APELACIÓN!$C:$AM,16,0)&lt;&gt;""),VLOOKUP($C69,[1]APELACIÓN!$C:$AM,34,0),VLOOKUP($C69,[1]CONSOLIDADO!$C$16:$BX$465,55,0)),0)</f>
        <v>70</v>
      </c>
      <c r="W69" s="70">
        <f t="shared" si="6"/>
        <v>70</v>
      </c>
      <c r="X69" s="68">
        <f>ROUND(IFERROR(VLOOKUP($W69,[1]PARAMETROS!$Q$12:$S$82,2,0),0),2)</f>
        <v>100</v>
      </c>
      <c r="Y69" s="69">
        <f t="shared" si="7"/>
        <v>30</v>
      </c>
      <c r="Z69" s="71">
        <f t="shared" si="8"/>
        <v>83</v>
      </c>
      <c r="AA69" s="72" t="str">
        <f>IFERROR(IF(VLOOKUP($C69,[1]APELACIÓN!$C$16:$I$465,5,0)="","",VLOOKUP($C69,[1]APELACIÓN!$C$16:$I$465,5,0)),0)</f>
        <v/>
      </c>
      <c r="AB69" s="72" t="str">
        <f>IFERROR(IF(VLOOKUP($C69,[1]APELACIÓN!$C$16:$I$465,7,0)="","",VLOOKUP($C69,[1]APELACIÓN!$C$16:$I$465,7,0)),0)</f>
        <v/>
      </c>
      <c r="AC69" s="73" t="str">
        <f>IF($C69="","",[1]CONSOLIDADO!BP69)</f>
        <v/>
      </c>
      <c r="AD69" s="74">
        <f>IF($C69="","",[1]CONSOLIDADO!BQ69)</f>
        <v>0</v>
      </c>
      <c r="AE69" s="74">
        <f>IF($C69="","",[1]CONSOLIDADO!BR69)</f>
        <v>0</v>
      </c>
      <c r="AF69" s="74">
        <f>IF($C69="","",[1]CONSOLIDADO!BS69)</f>
        <v>0</v>
      </c>
      <c r="AG69" s="74">
        <f>IF($C69="","",[1]CONSOLIDADO!BT69)</f>
        <v>0</v>
      </c>
      <c r="AH69" s="73" t="str">
        <f>IF($C69="","",[1]CONSOLIDADO!BU69)</f>
        <v/>
      </c>
      <c r="AI69" s="73">
        <f>IF($C69="","",[1]CONSOLIDADO!BV69)</f>
        <v>0</v>
      </c>
      <c r="AJ69" s="74">
        <f>IF($C69="","",[1]CONSOLIDADO!BW69)</f>
        <v>0</v>
      </c>
      <c r="AK69" s="75">
        <f>IF($C69="","",[1]CONSOLIDADO!BX69)</f>
        <v>54</v>
      </c>
    </row>
    <row r="70" spans="1:37" ht="14.45" customHeight="1" x14ac:dyDescent="0.2">
      <c r="A70" s="62">
        <v>55</v>
      </c>
      <c r="B70" s="63">
        <v>103</v>
      </c>
      <c r="C70" s="64">
        <v>12210006</v>
      </c>
      <c r="D70" s="63">
        <v>5</v>
      </c>
      <c r="E70" s="65">
        <f>IFERROR(VLOOKUP($C70,[1]CONSOLIDADO!$C$16:$K$465,9,0),"")</f>
        <v>14</v>
      </c>
      <c r="F70" s="66">
        <f>IFERROR(IF(AND(VLOOKUP($C70,[1]APELACIÓN!$C:$AM,7,0)="SI",VLOOKUP($C70,[1]APELACIÓN!$C:$AM,10,0)&lt;&gt;""),VLOOKUP($C70,[1]APELACIÓN!$C:$AM,20,0),VLOOKUP($C70,[1]CONSOLIDADO!$C$16:$BX$465,39,0)),0)</f>
        <v>19</v>
      </c>
      <c r="G70" s="67">
        <f>ROUND(IFERROR(IF($F70&gt;39,200,VLOOKUP($F70,[1]PARAMETROS!$A$12:$K$55,2,0)),0),2)</f>
        <v>100</v>
      </c>
      <c r="H70" s="67">
        <f t="shared" si="0"/>
        <v>50</v>
      </c>
      <c r="I70" s="66">
        <f>IFERROR(IF(AND(VLOOKUP($C70,[1]APELACIÓN!$C:$AM,7,0)="SI",VLOOKUP($C70,[1]APELACIÓN!$C:$AM,11,0)&lt;&gt;""),VLOOKUP($C70,[1]APELACIÓN!$C:$AM,23,0),VLOOKUP($C70,[1]CONSOLIDADO!$C$16:$BX$465,42,0)),0)</f>
        <v>0</v>
      </c>
      <c r="J70" s="67">
        <f>ROUND(IFERROR(IF($I70&gt;39,200,VLOOKUP($I70,[1]PARAMETROS!$A$12:$K$55,6,0)),0),2)</f>
        <v>0</v>
      </c>
      <c r="K70" s="67">
        <f t="shared" si="1"/>
        <v>0</v>
      </c>
      <c r="L70" s="66">
        <f>IFERROR(IF(AND(VLOOKUP($C70,[1]APELACIÓN!$C:$AM,7,0)="SI",VLOOKUP($C70,[1]APELACIÓN!$C:$AM,12,0)&lt;&gt;""),VLOOKUP($C70,[1]APELACIÓN!$C:$AM,26,0),VLOOKUP($C70,[1]CONSOLIDADO!$C$16:$BX$465,45,0)),0)</f>
        <v>0</v>
      </c>
      <c r="M70" s="68">
        <f>ROUND(IFERROR(IF($L70&gt;39,200,VLOOKUP($L70,[1]PARAMETROS!$A$12:$K$55,10,0)),0),2)</f>
        <v>0</v>
      </c>
      <c r="N70" s="68">
        <f t="shared" si="2"/>
        <v>0</v>
      </c>
      <c r="O70" s="68">
        <f t="shared" si="3"/>
        <v>50</v>
      </c>
      <c r="P70" s="69">
        <f t="shared" si="4"/>
        <v>20</v>
      </c>
      <c r="Q70" s="66">
        <f>IFERROR(IF(AND(VLOOKUP($C70,[1]APELACIÓN!$C:$AM,7,0)="SI",VLOOKUP($C70,[1]APELACIÓN!$C:$AM,13,0)&lt;&gt;""),VLOOKUP($C70,[1]APELACIÓN!$C:$AM,29,0),VLOOKUP($C70,[1]CONSOLIDADO!$C$16:$BX$465,50,0)),0)</f>
        <v>342</v>
      </c>
      <c r="R70" s="68">
        <f>ROUND(IFERROR(IF($Q70&gt;110,100,VLOOKUP($Q70,[1]PARAMETROS!$M$12:$O$122,2,0)),0),2)</f>
        <v>100</v>
      </c>
      <c r="S70" s="69">
        <f t="shared" si="5"/>
        <v>30</v>
      </c>
      <c r="T70" s="70">
        <f>IFERROR(IF(AND(VLOOKUP($C70,[1]APELACIÓN!$C:$AM,7,0)="SI",VLOOKUP($C70,[1]APELACIÓN!$C:$AM,14,0)&lt;&gt;""),VLOOKUP($C70,[1]APELACIÓN!$C:$AM,32,0),VLOOKUP($C70,[1]CONSOLIDADO!$C$16:$BX$465,53,0)),0)</f>
        <v>69</v>
      </c>
      <c r="U70" s="70">
        <f>IFERROR(IF(AND(VLOOKUP($C70,[1]APELACIÓN!$C:$AM,7,0)="SI",VLOOKUP($C70,[1]APELACIÓN!$C:$AM,15,0)&lt;&gt;""),VLOOKUP($C70,[1]APELACIÓN!$C:$AM,33,0),VLOOKUP($C70,[1]CONSOLIDADO!$C$16:$BX$465,54,0)),0)</f>
        <v>70</v>
      </c>
      <c r="V70" s="70">
        <f>IFERROR(IF(AND(VLOOKUP($C70,[1]APELACIÓN!$C:$AM,7,0)="SI",VLOOKUP($C70,[1]APELACIÓN!$C:$AM,16,0)&lt;&gt;""),VLOOKUP($C70,[1]APELACIÓN!$C:$AM,34,0),VLOOKUP($C70,[1]CONSOLIDADO!$C$16:$BX$465,55,0)),0)</f>
        <v>70</v>
      </c>
      <c r="W70" s="70">
        <f t="shared" si="6"/>
        <v>70</v>
      </c>
      <c r="X70" s="68">
        <f>ROUND(IFERROR(VLOOKUP($W70,[1]PARAMETROS!$Q$12:$S$82,2,0),0),2)</f>
        <v>100</v>
      </c>
      <c r="Y70" s="69">
        <f t="shared" si="7"/>
        <v>30</v>
      </c>
      <c r="Z70" s="71">
        <f t="shared" si="8"/>
        <v>80</v>
      </c>
      <c r="AA70" s="72" t="str">
        <f>IFERROR(IF(VLOOKUP($C70,[1]APELACIÓN!$C$16:$I$465,5,0)="","",VLOOKUP($C70,[1]APELACIÓN!$C$16:$I$465,5,0)),0)</f>
        <v/>
      </c>
      <c r="AB70" s="72" t="str">
        <f>IFERROR(IF(VLOOKUP($C70,[1]APELACIÓN!$C$16:$I$465,7,0)="","",VLOOKUP($C70,[1]APELACIÓN!$C$16:$I$465,7,0)),0)</f>
        <v/>
      </c>
      <c r="AC70" s="73" t="str">
        <f>IF($C70="","",[1]CONSOLIDADO!BP70)</f>
        <v/>
      </c>
      <c r="AD70" s="74">
        <f>IF($C70="","",[1]CONSOLIDADO!BQ70)</f>
        <v>0</v>
      </c>
      <c r="AE70" s="74">
        <f>IF($C70="","",[1]CONSOLIDADO!BR70)</f>
        <v>0</v>
      </c>
      <c r="AF70" s="74">
        <f>IF($C70="","",[1]CONSOLIDADO!BS70)</f>
        <v>0</v>
      </c>
      <c r="AG70" s="74">
        <f>IF($C70="","",[1]CONSOLIDADO!BT70)</f>
        <v>0</v>
      </c>
      <c r="AH70" s="73" t="str">
        <f>IF($C70="","",[1]CONSOLIDADO!BU70)</f>
        <v/>
      </c>
      <c r="AI70" s="73">
        <f>IF($C70="","",[1]CONSOLIDADO!BV70)</f>
        <v>0</v>
      </c>
      <c r="AJ70" s="74">
        <f>IF($C70="","",[1]CONSOLIDADO!BW70)</f>
        <v>0</v>
      </c>
      <c r="AK70" s="75">
        <f>IF($C70="","",[1]CONSOLIDADO!BX70)</f>
        <v>55</v>
      </c>
    </row>
    <row r="71" spans="1:37" ht="14.45" customHeight="1" x14ac:dyDescent="0.2">
      <c r="A71" s="62">
        <v>56</v>
      </c>
      <c r="B71" s="63">
        <v>103</v>
      </c>
      <c r="C71" s="64">
        <v>13005300</v>
      </c>
      <c r="D71" s="63">
        <v>9</v>
      </c>
      <c r="E71" s="65">
        <f>IFERROR(VLOOKUP($C71,[1]CONSOLIDADO!$C$16:$K$465,9,0),"")</f>
        <v>14</v>
      </c>
      <c r="F71" s="66">
        <f>IFERROR(IF(AND(VLOOKUP($C71,[1]APELACIÓN!$C:$AM,7,0)="SI",VLOOKUP($C71,[1]APELACIÓN!$C:$AM,10,0)&lt;&gt;""),VLOOKUP($C71,[1]APELACIÓN!$C:$AM,20,0),VLOOKUP($C71,[1]CONSOLIDADO!$C$16:$BX$465,39,0)),0)</f>
        <v>18</v>
      </c>
      <c r="G71" s="67">
        <f>ROUND(IFERROR(IF($F71&gt;39,200,VLOOKUP($F71,[1]PARAMETROS!$A$12:$K$55,2,0)),0),2)</f>
        <v>95</v>
      </c>
      <c r="H71" s="67">
        <f t="shared" si="0"/>
        <v>47.5</v>
      </c>
      <c r="I71" s="66">
        <f>IFERROR(IF(AND(VLOOKUP($C71,[1]APELACIÓN!$C:$AM,7,0)="SI",VLOOKUP($C71,[1]APELACIÓN!$C:$AM,11,0)&lt;&gt;""),VLOOKUP($C71,[1]APELACIÓN!$C:$AM,23,0),VLOOKUP($C71,[1]CONSOLIDADO!$C$16:$BX$465,42,0)),0)</f>
        <v>0</v>
      </c>
      <c r="J71" s="67">
        <f>ROUND(IFERROR(IF($I71&gt;39,200,VLOOKUP($I71,[1]PARAMETROS!$A$12:$K$55,6,0)),0),2)</f>
        <v>0</v>
      </c>
      <c r="K71" s="67">
        <f t="shared" si="1"/>
        <v>0</v>
      </c>
      <c r="L71" s="66">
        <f>IFERROR(IF(AND(VLOOKUP($C71,[1]APELACIÓN!$C:$AM,7,0)="SI",VLOOKUP($C71,[1]APELACIÓN!$C:$AM,12,0)&lt;&gt;""),VLOOKUP($C71,[1]APELACIÓN!$C:$AM,26,0),VLOOKUP($C71,[1]CONSOLIDADO!$C$16:$BX$465,45,0)),0)</f>
        <v>0</v>
      </c>
      <c r="M71" s="68">
        <f>ROUND(IFERROR(IF($L71&gt;39,200,VLOOKUP($L71,[1]PARAMETROS!$A$12:$K$55,10,0)),0),2)</f>
        <v>0</v>
      </c>
      <c r="N71" s="68">
        <f t="shared" si="2"/>
        <v>0</v>
      </c>
      <c r="O71" s="68">
        <f t="shared" si="3"/>
        <v>47.5</v>
      </c>
      <c r="P71" s="69">
        <f t="shared" si="4"/>
        <v>19</v>
      </c>
      <c r="Q71" s="66">
        <f>IFERROR(IF(AND(VLOOKUP($C71,[1]APELACIÓN!$C:$AM,7,0)="SI",VLOOKUP($C71,[1]APELACIÓN!$C:$AM,13,0)&lt;&gt;""),VLOOKUP($C71,[1]APELACIÓN!$C:$AM,29,0),VLOOKUP($C71,[1]CONSOLIDADO!$C$16:$BX$465,50,0)),0)</f>
        <v>300</v>
      </c>
      <c r="R71" s="68">
        <f>ROUND(IFERROR(IF($Q71&gt;110,100,VLOOKUP($Q71,[1]PARAMETROS!$M$12:$O$122,2,0)),0),2)</f>
        <v>100</v>
      </c>
      <c r="S71" s="69">
        <f t="shared" si="5"/>
        <v>30</v>
      </c>
      <c r="T71" s="70">
        <f>IFERROR(IF(AND(VLOOKUP($C71,[1]APELACIÓN!$C:$AM,7,0)="SI",VLOOKUP($C71,[1]APELACIÓN!$C:$AM,14,0)&lt;&gt;""),VLOOKUP($C71,[1]APELACIÓN!$C:$AM,32,0),VLOOKUP($C71,[1]CONSOLIDADO!$C$16:$BX$465,53,0)),0)</f>
        <v>70</v>
      </c>
      <c r="U71" s="70">
        <f>IFERROR(IF(AND(VLOOKUP($C71,[1]APELACIÓN!$C:$AM,7,0)="SI",VLOOKUP($C71,[1]APELACIÓN!$C:$AM,15,0)&lt;&gt;""),VLOOKUP($C71,[1]APELACIÓN!$C:$AM,33,0),VLOOKUP($C71,[1]CONSOLIDADO!$C$16:$BX$465,54,0)),0)</f>
        <v>70</v>
      </c>
      <c r="V71" s="70">
        <f>IFERROR(IF(AND(VLOOKUP($C71,[1]APELACIÓN!$C:$AM,7,0)="SI",VLOOKUP($C71,[1]APELACIÓN!$C:$AM,16,0)&lt;&gt;""),VLOOKUP($C71,[1]APELACIÓN!$C:$AM,34,0),VLOOKUP($C71,[1]CONSOLIDADO!$C$16:$BX$465,55,0)),0)</f>
        <v>70</v>
      </c>
      <c r="W71" s="70">
        <f t="shared" si="6"/>
        <v>70</v>
      </c>
      <c r="X71" s="68">
        <f>ROUND(IFERROR(VLOOKUP($W71,[1]PARAMETROS!$Q$12:$S$82,2,0),0),2)</f>
        <v>100</v>
      </c>
      <c r="Y71" s="69">
        <f t="shared" si="7"/>
        <v>30</v>
      </c>
      <c r="Z71" s="71">
        <f t="shared" si="8"/>
        <v>79</v>
      </c>
      <c r="AA71" s="72" t="str">
        <f>IFERROR(IF(VLOOKUP($C71,[1]APELACIÓN!$C$16:$I$465,5,0)="","",VLOOKUP($C71,[1]APELACIÓN!$C$16:$I$465,5,0)),0)</f>
        <v/>
      </c>
      <c r="AB71" s="72" t="str">
        <f>IFERROR(IF(VLOOKUP($C71,[1]APELACIÓN!$C$16:$I$465,7,0)="","",VLOOKUP($C71,[1]APELACIÓN!$C$16:$I$465,7,0)),0)</f>
        <v/>
      </c>
      <c r="AC71" s="73" t="str">
        <f>IF($C71="","",[1]CONSOLIDADO!BP71)</f>
        <v>EMPATE</v>
      </c>
      <c r="AD71" s="74">
        <f>IF($C71="","",[1]CONSOLIDADO!BQ71)</f>
        <v>70</v>
      </c>
      <c r="AE71" s="74">
        <f>IF($C71="","",[1]CONSOLIDADO!BR71)</f>
        <v>18</v>
      </c>
      <c r="AF71" s="74">
        <f>IF($C71="","",[1]CONSOLIDADO!BS71)</f>
        <v>0</v>
      </c>
      <c r="AG71" s="74">
        <f>IF($C71="","",[1]CONSOLIDADO!BT71)</f>
        <v>0</v>
      </c>
      <c r="AH71" s="73" t="str">
        <f>IF($C71="","",[1]CONSOLIDADO!BU71)</f>
        <v/>
      </c>
      <c r="AI71" s="73">
        <f>IF($C71="","",[1]CONSOLIDADO!BV71)</f>
        <v>0</v>
      </c>
      <c r="AJ71" s="74">
        <f>IF($C71="","",[1]CONSOLIDADO!BW71)</f>
        <v>0</v>
      </c>
      <c r="AK71" s="75">
        <f>IF($C71="","",[1]CONSOLIDADO!BX71)</f>
        <v>56</v>
      </c>
    </row>
    <row r="72" spans="1:37" ht="14.45" customHeight="1" x14ac:dyDescent="0.2">
      <c r="A72" s="62">
        <v>57</v>
      </c>
      <c r="B72" s="63">
        <v>103</v>
      </c>
      <c r="C72" s="64">
        <v>10229564</v>
      </c>
      <c r="D72" s="63">
        <v>1</v>
      </c>
      <c r="E72" s="65">
        <f>IFERROR(VLOOKUP($C72,[1]CONSOLIDADO!$C$16:$K$465,9,0),"")</f>
        <v>14</v>
      </c>
      <c r="F72" s="66">
        <f>IFERROR(IF(AND(VLOOKUP($C72,[1]APELACIÓN!$C:$AM,7,0)="SI",VLOOKUP($C72,[1]APELACIÓN!$C:$AM,10,0)&lt;&gt;""),VLOOKUP($C72,[1]APELACIÓN!$C:$AM,20,0),VLOOKUP($C72,[1]CONSOLIDADO!$C$16:$BX$465,39,0)),0)</f>
        <v>15</v>
      </c>
      <c r="G72" s="67">
        <f>ROUND(IFERROR(IF($F72&gt;39,200,VLOOKUP($F72,[1]PARAMETROS!$A$12:$K$55,2,0)),0),2)</f>
        <v>80</v>
      </c>
      <c r="H72" s="67">
        <f t="shared" si="0"/>
        <v>40</v>
      </c>
      <c r="I72" s="66">
        <f>IFERROR(IF(AND(VLOOKUP($C72,[1]APELACIÓN!$C:$AM,7,0)="SI",VLOOKUP($C72,[1]APELACIÓN!$C:$AM,11,0)&lt;&gt;""),VLOOKUP($C72,[1]APELACIÓN!$C:$AM,23,0),VLOOKUP($C72,[1]CONSOLIDADO!$C$16:$BX$465,42,0)),0)</f>
        <v>4</v>
      </c>
      <c r="J72" s="67">
        <f>ROUND(IFERROR(IF($I72&gt;39,200,VLOOKUP($I72,[1]PARAMETROS!$A$12:$K$55,6,0)),0),2)</f>
        <v>25</v>
      </c>
      <c r="K72" s="67">
        <f t="shared" si="1"/>
        <v>7.5</v>
      </c>
      <c r="L72" s="66">
        <f>IFERROR(IF(AND(VLOOKUP($C72,[1]APELACIÓN!$C:$AM,7,0)="SI",VLOOKUP($C72,[1]APELACIÓN!$C:$AM,12,0)&lt;&gt;""),VLOOKUP($C72,[1]APELACIÓN!$C:$AM,26,0),VLOOKUP($C72,[1]CONSOLIDADO!$C$16:$BX$465,45,0)),0)</f>
        <v>0</v>
      </c>
      <c r="M72" s="68">
        <f>ROUND(IFERROR(IF($L72&gt;39,200,VLOOKUP($L72,[1]PARAMETROS!$A$12:$K$55,10,0)),0),2)</f>
        <v>0</v>
      </c>
      <c r="N72" s="68">
        <f t="shared" si="2"/>
        <v>0</v>
      </c>
      <c r="O72" s="68">
        <f t="shared" si="3"/>
        <v>47.5</v>
      </c>
      <c r="P72" s="69">
        <f t="shared" si="4"/>
        <v>19</v>
      </c>
      <c r="Q72" s="66">
        <f>IFERROR(IF(AND(VLOOKUP($C72,[1]APELACIÓN!$C:$AM,7,0)="SI",VLOOKUP($C72,[1]APELACIÓN!$C:$AM,13,0)&lt;&gt;""),VLOOKUP($C72,[1]APELACIÓN!$C:$AM,29,0),VLOOKUP($C72,[1]CONSOLIDADO!$C$16:$BX$465,50,0)),0)</f>
        <v>346</v>
      </c>
      <c r="R72" s="68">
        <f>ROUND(IFERROR(IF($Q72&gt;110,100,VLOOKUP($Q72,[1]PARAMETROS!$M$12:$O$122,2,0)),0),2)</f>
        <v>100</v>
      </c>
      <c r="S72" s="69">
        <f t="shared" si="5"/>
        <v>30</v>
      </c>
      <c r="T72" s="70">
        <f>IFERROR(IF(AND(VLOOKUP($C72,[1]APELACIÓN!$C:$AM,7,0)="SI",VLOOKUP($C72,[1]APELACIÓN!$C:$AM,14,0)&lt;&gt;""),VLOOKUP($C72,[1]APELACIÓN!$C:$AM,32,0),VLOOKUP($C72,[1]CONSOLIDADO!$C$16:$BX$465,53,0)),0)</f>
        <v>70</v>
      </c>
      <c r="U72" s="70">
        <f>IFERROR(IF(AND(VLOOKUP($C72,[1]APELACIÓN!$C:$AM,7,0)="SI",VLOOKUP($C72,[1]APELACIÓN!$C:$AM,15,0)&lt;&gt;""),VLOOKUP($C72,[1]APELACIÓN!$C:$AM,33,0),VLOOKUP($C72,[1]CONSOLIDADO!$C$16:$BX$465,54,0)),0)</f>
        <v>70</v>
      </c>
      <c r="V72" s="70">
        <f>IFERROR(IF(AND(VLOOKUP($C72,[1]APELACIÓN!$C:$AM,7,0)="SI",VLOOKUP($C72,[1]APELACIÓN!$C:$AM,16,0)&lt;&gt;""),VLOOKUP($C72,[1]APELACIÓN!$C:$AM,34,0),VLOOKUP($C72,[1]CONSOLIDADO!$C$16:$BX$465,55,0)),0)</f>
        <v>70</v>
      </c>
      <c r="W72" s="70">
        <f t="shared" si="6"/>
        <v>70</v>
      </c>
      <c r="X72" s="68">
        <f>ROUND(IFERROR(VLOOKUP($W72,[1]PARAMETROS!$Q$12:$S$82,2,0),0),2)</f>
        <v>100</v>
      </c>
      <c r="Y72" s="69">
        <f t="shared" si="7"/>
        <v>30</v>
      </c>
      <c r="Z72" s="71">
        <f t="shared" si="8"/>
        <v>79</v>
      </c>
      <c r="AA72" s="72" t="str">
        <f>IFERROR(IF(VLOOKUP($C72,[1]APELACIÓN!$C$16:$I$465,5,0)="","",VLOOKUP($C72,[1]APELACIÓN!$C$16:$I$465,5,0)),0)</f>
        <v/>
      </c>
      <c r="AB72" s="72" t="str">
        <f>IFERROR(IF(VLOOKUP($C72,[1]APELACIÓN!$C$16:$I$465,7,0)="","",VLOOKUP($C72,[1]APELACIÓN!$C$16:$I$465,7,0)),0)</f>
        <v/>
      </c>
      <c r="AC72" s="73" t="str">
        <f>IF($C72="","",[1]CONSOLIDADO!BP72)</f>
        <v>EMPATE</v>
      </c>
      <c r="AD72" s="74">
        <f>IF($C72="","",[1]CONSOLIDADO!BQ72)</f>
        <v>70</v>
      </c>
      <c r="AE72" s="74">
        <f>IF($C72="","",[1]CONSOLIDADO!BR72)</f>
        <v>15</v>
      </c>
      <c r="AF72" s="74">
        <f>IF($C72="","",[1]CONSOLIDADO!BS72)</f>
        <v>4</v>
      </c>
      <c r="AG72" s="74">
        <f>IF($C72="","",[1]CONSOLIDADO!BT72)</f>
        <v>16</v>
      </c>
      <c r="AH72" s="73" t="str">
        <f>IF($C72="","",[1]CONSOLIDADO!BU72)</f>
        <v/>
      </c>
      <c r="AI72" s="73">
        <f>IF($C72="","",[1]CONSOLIDADO!BV72)</f>
        <v>0</v>
      </c>
      <c r="AJ72" s="74">
        <f>IF($C72="","",[1]CONSOLIDADO!BW72)</f>
        <v>0</v>
      </c>
      <c r="AK72" s="75">
        <f>IF($C72="","",[1]CONSOLIDADO!BX72)</f>
        <v>57</v>
      </c>
    </row>
    <row r="73" spans="1:37" ht="14.45" customHeight="1" x14ac:dyDescent="0.2">
      <c r="A73" s="62">
        <v>58</v>
      </c>
      <c r="B73" s="63">
        <v>103</v>
      </c>
      <c r="C73" s="64">
        <v>14618156</v>
      </c>
      <c r="D73" s="63">
        <v>2</v>
      </c>
      <c r="E73" s="65">
        <f>IFERROR(VLOOKUP($C73,[1]CONSOLIDADO!$C$16:$K$465,9,0),"")</f>
        <v>14</v>
      </c>
      <c r="F73" s="66">
        <f>IFERROR(IF(AND(VLOOKUP($C73,[1]APELACIÓN!$C:$AM,7,0)="SI",VLOOKUP($C73,[1]APELACIÓN!$C:$AM,10,0)&lt;&gt;""),VLOOKUP($C73,[1]APELACIÓN!$C:$AM,20,0),VLOOKUP($C73,[1]CONSOLIDADO!$C$16:$BX$465,39,0)),0)</f>
        <v>10</v>
      </c>
      <c r="G73" s="67">
        <f>ROUND(IFERROR(IF($F73&gt;39,200,VLOOKUP($F73,[1]PARAMETROS!$A$12:$K$55,2,0)),0),2)</f>
        <v>55</v>
      </c>
      <c r="H73" s="67">
        <f t="shared" si="0"/>
        <v>27.5</v>
      </c>
      <c r="I73" s="66">
        <f>IFERROR(IF(AND(VLOOKUP($C73,[1]APELACIÓN!$C:$AM,7,0)="SI",VLOOKUP($C73,[1]APELACIÓN!$C:$AM,11,0)&lt;&gt;""),VLOOKUP($C73,[1]APELACIÓN!$C:$AM,23,0),VLOOKUP($C73,[1]CONSOLIDADO!$C$16:$BX$465,42,0)),0)</f>
        <v>13</v>
      </c>
      <c r="J73" s="67">
        <f>ROUND(IFERROR(IF($I73&gt;39,200,VLOOKUP($I73,[1]PARAMETROS!$A$12:$K$55,6,0)),0),2)</f>
        <v>70</v>
      </c>
      <c r="K73" s="67">
        <f t="shared" si="1"/>
        <v>21</v>
      </c>
      <c r="L73" s="66">
        <f>IFERROR(IF(AND(VLOOKUP($C73,[1]APELACIÓN!$C:$AM,7,0)="SI",VLOOKUP($C73,[1]APELACIÓN!$C:$AM,12,0)&lt;&gt;""),VLOOKUP($C73,[1]APELACIÓN!$C:$AM,26,0),VLOOKUP($C73,[1]CONSOLIDADO!$C$16:$BX$465,45,0)),0)</f>
        <v>0</v>
      </c>
      <c r="M73" s="68">
        <f>ROUND(IFERROR(IF($L73&gt;39,200,VLOOKUP($L73,[1]PARAMETROS!$A$12:$K$55,10,0)),0),2)</f>
        <v>0</v>
      </c>
      <c r="N73" s="68">
        <f t="shared" si="2"/>
        <v>0</v>
      </c>
      <c r="O73" s="68">
        <f t="shared" si="3"/>
        <v>48.5</v>
      </c>
      <c r="P73" s="69">
        <f t="shared" si="4"/>
        <v>19.399999999999999</v>
      </c>
      <c r="Q73" s="66">
        <f>IFERROR(IF(AND(VLOOKUP($C73,[1]APELACIÓN!$C:$AM,7,0)="SI",VLOOKUP($C73,[1]APELACIÓN!$C:$AM,13,0)&lt;&gt;""),VLOOKUP($C73,[1]APELACIÓN!$C:$AM,29,0),VLOOKUP($C73,[1]CONSOLIDADO!$C$16:$BX$465,50,0)),0)</f>
        <v>285</v>
      </c>
      <c r="R73" s="68">
        <f>ROUND(IFERROR(IF($Q73&gt;110,100,VLOOKUP($Q73,[1]PARAMETROS!$M$12:$O$122,2,0)),0),2)</f>
        <v>100</v>
      </c>
      <c r="S73" s="69">
        <f t="shared" si="5"/>
        <v>30</v>
      </c>
      <c r="T73" s="70">
        <f>IFERROR(IF(AND(VLOOKUP($C73,[1]APELACIÓN!$C:$AM,7,0)="SI",VLOOKUP($C73,[1]APELACIÓN!$C:$AM,14,0)&lt;&gt;""),VLOOKUP($C73,[1]APELACIÓN!$C:$AM,32,0),VLOOKUP($C73,[1]CONSOLIDADO!$C$16:$BX$465,53,0)),0)</f>
        <v>70</v>
      </c>
      <c r="U73" s="70">
        <f>IFERROR(IF(AND(VLOOKUP($C73,[1]APELACIÓN!$C:$AM,7,0)="SI",VLOOKUP($C73,[1]APELACIÓN!$C:$AM,15,0)&lt;&gt;""),VLOOKUP($C73,[1]APELACIÓN!$C:$AM,33,0),VLOOKUP($C73,[1]CONSOLIDADO!$C$16:$BX$465,54,0)),0)</f>
        <v>68</v>
      </c>
      <c r="V73" s="70">
        <f>IFERROR(IF(AND(VLOOKUP($C73,[1]APELACIÓN!$C:$AM,7,0)="SI",VLOOKUP($C73,[1]APELACIÓN!$C:$AM,16,0)&lt;&gt;""),VLOOKUP($C73,[1]APELACIÓN!$C:$AM,34,0),VLOOKUP($C73,[1]CONSOLIDADO!$C$16:$BX$465,55,0)),0)</f>
        <v>70</v>
      </c>
      <c r="W73" s="70">
        <f t="shared" si="6"/>
        <v>69</v>
      </c>
      <c r="X73" s="68">
        <f>ROUND(IFERROR(VLOOKUP($W73,[1]PARAMETROS!$Q$12:$S$82,2,0),0),2)</f>
        <v>96</v>
      </c>
      <c r="Y73" s="69">
        <f t="shared" si="7"/>
        <v>28.8</v>
      </c>
      <c r="Z73" s="71">
        <f t="shared" si="8"/>
        <v>78.2</v>
      </c>
      <c r="AA73" s="72" t="str">
        <f>IFERROR(IF(VLOOKUP($C73,[1]APELACIÓN!$C$16:$I$465,5,0)="","",VLOOKUP($C73,[1]APELACIÓN!$C$16:$I$465,5,0)),0)</f>
        <v/>
      </c>
      <c r="AB73" s="72" t="str">
        <f>IFERROR(IF(VLOOKUP($C73,[1]APELACIÓN!$C$16:$I$465,7,0)="","",VLOOKUP($C73,[1]APELACIÓN!$C$16:$I$465,7,0)),0)</f>
        <v/>
      </c>
      <c r="AC73" s="73" t="str">
        <f>IF($C73="","",[1]CONSOLIDADO!BP73)</f>
        <v/>
      </c>
      <c r="AD73" s="74">
        <f>IF($C73="","",[1]CONSOLIDADO!BQ73)</f>
        <v>0</v>
      </c>
      <c r="AE73" s="74">
        <f>IF($C73="","",[1]CONSOLIDADO!BR73)</f>
        <v>0</v>
      </c>
      <c r="AF73" s="74">
        <f>IF($C73="","",[1]CONSOLIDADO!BS73)</f>
        <v>0</v>
      </c>
      <c r="AG73" s="74">
        <f>IF($C73="","",[1]CONSOLIDADO!BT73)</f>
        <v>0</v>
      </c>
      <c r="AH73" s="73" t="str">
        <f>IF($C73="","",[1]CONSOLIDADO!BU73)</f>
        <v/>
      </c>
      <c r="AI73" s="73">
        <f>IF($C73="","",[1]CONSOLIDADO!BV73)</f>
        <v>0</v>
      </c>
      <c r="AJ73" s="74">
        <f>IF($C73="","",[1]CONSOLIDADO!BW73)</f>
        <v>0</v>
      </c>
      <c r="AK73" s="75">
        <f>IF($C73="","",[1]CONSOLIDADO!BX73)</f>
        <v>58</v>
      </c>
    </row>
    <row r="74" spans="1:37" ht="14.45" customHeight="1" x14ac:dyDescent="0.2">
      <c r="A74" s="62">
        <v>59</v>
      </c>
      <c r="B74" s="63">
        <v>103</v>
      </c>
      <c r="C74" s="64">
        <v>12210647</v>
      </c>
      <c r="D74" s="63">
        <v>0</v>
      </c>
      <c r="E74" s="65">
        <f>IFERROR(VLOOKUP($C74,[1]CONSOLIDADO!$C$16:$K$465,9,0),"")</f>
        <v>14</v>
      </c>
      <c r="F74" s="66">
        <f>IFERROR(IF(AND(VLOOKUP($C74,[1]APELACIÓN!$C:$AM,7,0)="SI",VLOOKUP($C74,[1]APELACIÓN!$C:$AM,10,0)&lt;&gt;""),VLOOKUP($C74,[1]APELACIÓN!$C:$AM,20,0),VLOOKUP($C74,[1]CONSOLIDADO!$C$16:$BX$465,39,0)),0)</f>
        <v>17</v>
      </c>
      <c r="G74" s="67">
        <f>ROUND(IFERROR(IF($F74&gt;39,200,VLOOKUP($F74,[1]PARAMETROS!$A$12:$K$55,2,0)),0),2)</f>
        <v>90</v>
      </c>
      <c r="H74" s="67">
        <f t="shared" si="0"/>
        <v>45</v>
      </c>
      <c r="I74" s="66">
        <f>IFERROR(IF(AND(VLOOKUP($C74,[1]APELACIÓN!$C:$AM,7,0)="SI",VLOOKUP($C74,[1]APELACIÓN!$C:$AM,11,0)&lt;&gt;""),VLOOKUP($C74,[1]APELACIÓN!$C:$AM,23,0),VLOOKUP($C74,[1]CONSOLIDADO!$C$16:$BX$465,42,0)),0)</f>
        <v>0</v>
      </c>
      <c r="J74" s="67">
        <f>ROUND(IFERROR(IF($I74&gt;39,200,VLOOKUP($I74,[1]PARAMETROS!$A$12:$K$55,6,0)),0),2)</f>
        <v>0</v>
      </c>
      <c r="K74" s="67">
        <f t="shared" si="1"/>
        <v>0</v>
      </c>
      <c r="L74" s="66">
        <f>IFERROR(IF(AND(VLOOKUP($C74,[1]APELACIÓN!$C:$AM,7,0)="SI",VLOOKUP($C74,[1]APELACIÓN!$C:$AM,12,0)&lt;&gt;""),VLOOKUP($C74,[1]APELACIÓN!$C:$AM,26,0),VLOOKUP($C74,[1]CONSOLIDADO!$C$16:$BX$465,45,0)),0)</f>
        <v>0</v>
      </c>
      <c r="M74" s="68">
        <f>ROUND(IFERROR(IF($L74&gt;39,200,VLOOKUP($L74,[1]PARAMETROS!$A$12:$K$55,10,0)),0),2)</f>
        <v>0</v>
      </c>
      <c r="N74" s="68">
        <f t="shared" si="2"/>
        <v>0</v>
      </c>
      <c r="O74" s="68">
        <f t="shared" si="3"/>
        <v>45</v>
      </c>
      <c r="P74" s="69">
        <f t="shared" si="4"/>
        <v>18</v>
      </c>
      <c r="Q74" s="66">
        <f>IFERROR(IF(AND(VLOOKUP($C74,[1]APELACIÓN!$C:$AM,7,0)="SI",VLOOKUP($C74,[1]APELACIÓN!$C:$AM,13,0)&lt;&gt;""),VLOOKUP($C74,[1]APELACIÓN!$C:$AM,29,0),VLOOKUP($C74,[1]CONSOLIDADO!$C$16:$BX$465,50,0)),0)</f>
        <v>811</v>
      </c>
      <c r="R74" s="68">
        <f>ROUND(IFERROR(IF($Q74&gt;110,100,VLOOKUP($Q74,[1]PARAMETROS!$M$12:$O$122,2,0)),0),2)</f>
        <v>100</v>
      </c>
      <c r="S74" s="69">
        <f t="shared" si="5"/>
        <v>30</v>
      </c>
      <c r="T74" s="70">
        <f>IFERROR(IF(AND(VLOOKUP($C74,[1]APELACIÓN!$C:$AM,7,0)="SI",VLOOKUP($C74,[1]APELACIÓN!$C:$AM,14,0)&lt;&gt;""),VLOOKUP($C74,[1]APELACIÓN!$C:$AM,32,0),VLOOKUP($C74,[1]CONSOLIDADO!$C$16:$BX$465,53,0)),0)</f>
        <v>70</v>
      </c>
      <c r="U74" s="70">
        <f>IFERROR(IF(AND(VLOOKUP($C74,[1]APELACIÓN!$C:$AM,7,0)="SI",VLOOKUP($C74,[1]APELACIÓN!$C:$AM,15,0)&lt;&gt;""),VLOOKUP($C74,[1]APELACIÓN!$C:$AM,33,0),VLOOKUP($C74,[1]CONSOLIDADO!$C$16:$BX$465,54,0)),0)</f>
        <v>70</v>
      </c>
      <c r="V74" s="70">
        <f>IFERROR(IF(AND(VLOOKUP($C74,[1]APELACIÓN!$C:$AM,7,0)="SI",VLOOKUP($C74,[1]APELACIÓN!$C:$AM,16,0)&lt;&gt;""),VLOOKUP($C74,[1]APELACIÓN!$C:$AM,34,0),VLOOKUP($C74,[1]CONSOLIDADO!$C$16:$BX$465,55,0)),0)</f>
        <v>70</v>
      </c>
      <c r="W74" s="70">
        <f t="shared" si="6"/>
        <v>70</v>
      </c>
      <c r="X74" s="68">
        <f>ROUND(IFERROR(VLOOKUP($W74,[1]PARAMETROS!$Q$12:$S$82,2,0),0),2)</f>
        <v>100</v>
      </c>
      <c r="Y74" s="69">
        <f t="shared" si="7"/>
        <v>30</v>
      </c>
      <c r="Z74" s="71">
        <f t="shared" si="8"/>
        <v>78</v>
      </c>
      <c r="AA74" s="72" t="str">
        <f>IFERROR(IF(VLOOKUP($C74,[1]APELACIÓN!$C$16:$I$465,5,0)="","",VLOOKUP($C74,[1]APELACIÓN!$C$16:$I$465,5,0)),0)</f>
        <v/>
      </c>
      <c r="AB74" s="72" t="str">
        <f>IFERROR(IF(VLOOKUP($C74,[1]APELACIÓN!$C$16:$I$465,7,0)="","",VLOOKUP($C74,[1]APELACIÓN!$C$16:$I$465,7,0)),0)</f>
        <v/>
      </c>
      <c r="AC74" s="73" t="str">
        <f>IF($C74="","",[1]CONSOLIDADO!BP74)</f>
        <v>EMPATE</v>
      </c>
      <c r="AD74" s="74">
        <f>IF($C74="","",[1]CONSOLIDADO!BQ74)</f>
        <v>70</v>
      </c>
      <c r="AE74" s="74">
        <f>IF($C74="","",[1]CONSOLIDADO!BR74)</f>
        <v>17</v>
      </c>
      <c r="AF74" s="74">
        <f>IF($C74="","",[1]CONSOLIDADO!BS74)</f>
        <v>5</v>
      </c>
      <c r="AG74" s="74">
        <f>IF($C74="","",[1]CONSOLIDADO!BT74)</f>
        <v>15</v>
      </c>
      <c r="AH74" s="73" t="str">
        <f>IF($C74="","",[1]CONSOLIDADO!BU74)</f>
        <v/>
      </c>
      <c r="AI74" s="73">
        <f>IF($C74="","",[1]CONSOLIDADO!BV74)</f>
        <v>0</v>
      </c>
      <c r="AJ74" s="74">
        <f>IF($C74="","",[1]CONSOLIDADO!BW74)</f>
        <v>0</v>
      </c>
      <c r="AK74" s="75">
        <f>IF($C74="","",[1]CONSOLIDADO!BX74)</f>
        <v>59</v>
      </c>
    </row>
    <row r="75" spans="1:37" ht="14.45" customHeight="1" x14ac:dyDescent="0.2">
      <c r="A75" s="62">
        <v>60</v>
      </c>
      <c r="B75" s="63">
        <v>103</v>
      </c>
      <c r="C75" s="64">
        <v>9943179</v>
      </c>
      <c r="D75" s="63">
        <v>2</v>
      </c>
      <c r="E75" s="65">
        <f>IFERROR(VLOOKUP($C75,[1]CONSOLIDADO!$C$16:$K$465,9,0),"")</f>
        <v>14</v>
      </c>
      <c r="F75" s="66">
        <f>IFERROR(IF(AND(VLOOKUP($C75,[1]APELACIÓN!$C:$AM,7,0)="SI",VLOOKUP($C75,[1]APELACIÓN!$C:$AM,10,0)&lt;&gt;""),VLOOKUP($C75,[1]APELACIÓN!$C:$AM,20,0),VLOOKUP($C75,[1]CONSOLIDADO!$C$16:$BX$465,39,0)),0)</f>
        <v>17</v>
      </c>
      <c r="G75" s="67">
        <f>ROUND(IFERROR(IF($F75&gt;39,200,VLOOKUP($F75,[1]PARAMETROS!$A$12:$K$55,2,0)),0),2)</f>
        <v>90</v>
      </c>
      <c r="H75" s="67">
        <f t="shared" si="0"/>
        <v>45</v>
      </c>
      <c r="I75" s="66">
        <f>IFERROR(IF(AND(VLOOKUP($C75,[1]APELACIÓN!$C:$AM,7,0)="SI",VLOOKUP($C75,[1]APELACIÓN!$C:$AM,11,0)&lt;&gt;""),VLOOKUP($C75,[1]APELACIÓN!$C:$AM,23,0),VLOOKUP($C75,[1]CONSOLIDADO!$C$16:$BX$465,42,0)),0)</f>
        <v>0</v>
      </c>
      <c r="J75" s="67">
        <f>ROUND(IFERROR(IF($I75&gt;39,200,VLOOKUP($I75,[1]PARAMETROS!$A$12:$K$55,6,0)),0),2)</f>
        <v>0</v>
      </c>
      <c r="K75" s="67">
        <f t="shared" si="1"/>
        <v>0</v>
      </c>
      <c r="L75" s="66">
        <f>IFERROR(IF(AND(VLOOKUP($C75,[1]APELACIÓN!$C:$AM,7,0)="SI",VLOOKUP($C75,[1]APELACIÓN!$C:$AM,12,0)&lt;&gt;""),VLOOKUP($C75,[1]APELACIÓN!$C:$AM,26,0),VLOOKUP($C75,[1]CONSOLIDADO!$C$16:$BX$465,45,0)),0)</f>
        <v>0</v>
      </c>
      <c r="M75" s="68">
        <f>ROUND(IFERROR(IF($L75&gt;39,200,VLOOKUP($L75,[1]PARAMETROS!$A$12:$K$55,10,0)),0),2)</f>
        <v>0</v>
      </c>
      <c r="N75" s="68">
        <f t="shared" si="2"/>
        <v>0</v>
      </c>
      <c r="O75" s="68">
        <f t="shared" si="3"/>
        <v>45</v>
      </c>
      <c r="P75" s="69">
        <f t="shared" si="4"/>
        <v>18</v>
      </c>
      <c r="Q75" s="66">
        <f>IFERROR(IF(AND(VLOOKUP($C75,[1]APELACIÓN!$C:$AM,7,0)="SI",VLOOKUP($C75,[1]APELACIÓN!$C:$AM,13,0)&lt;&gt;""),VLOOKUP($C75,[1]APELACIÓN!$C:$AM,29,0),VLOOKUP($C75,[1]CONSOLIDADO!$C$16:$BX$465,50,0)),0)</f>
        <v>477</v>
      </c>
      <c r="R75" s="68">
        <f>ROUND(IFERROR(IF($Q75&gt;110,100,VLOOKUP($Q75,[1]PARAMETROS!$M$12:$O$122,2,0)),0),2)</f>
        <v>100</v>
      </c>
      <c r="S75" s="69">
        <f t="shared" si="5"/>
        <v>30</v>
      </c>
      <c r="T75" s="70">
        <f>IFERROR(IF(AND(VLOOKUP($C75,[1]APELACIÓN!$C:$AM,7,0)="SI",VLOOKUP($C75,[1]APELACIÓN!$C:$AM,14,0)&lt;&gt;""),VLOOKUP($C75,[1]APELACIÓN!$C:$AM,32,0),VLOOKUP($C75,[1]CONSOLIDADO!$C$16:$BX$465,53,0)),0)</f>
        <v>70</v>
      </c>
      <c r="U75" s="70">
        <f>IFERROR(IF(AND(VLOOKUP($C75,[1]APELACIÓN!$C:$AM,7,0)="SI",VLOOKUP($C75,[1]APELACIÓN!$C:$AM,15,0)&lt;&gt;""),VLOOKUP($C75,[1]APELACIÓN!$C:$AM,33,0),VLOOKUP($C75,[1]CONSOLIDADO!$C$16:$BX$465,54,0)),0)</f>
        <v>70</v>
      </c>
      <c r="V75" s="70">
        <f>IFERROR(IF(AND(VLOOKUP($C75,[1]APELACIÓN!$C:$AM,7,0)="SI",VLOOKUP($C75,[1]APELACIÓN!$C:$AM,16,0)&lt;&gt;""),VLOOKUP($C75,[1]APELACIÓN!$C:$AM,34,0),VLOOKUP($C75,[1]CONSOLIDADO!$C$16:$BX$465,55,0)),0)</f>
        <v>70</v>
      </c>
      <c r="W75" s="70">
        <f t="shared" si="6"/>
        <v>70</v>
      </c>
      <c r="X75" s="68">
        <f>ROUND(IFERROR(VLOOKUP($W75,[1]PARAMETROS!$Q$12:$S$82,2,0),0),2)</f>
        <v>100</v>
      </c>
      <c r="Y75" s="69">
        <f t="shared" si="7"/>
        <v>30</v>
      </c>
      <c r="Z75" s="71">
        <f t="shared" si="8"/>
        <v>78</v>
      </c>
      <c r="AA75" s="72" t="str">
        <f>IFERROR(IF(VLOOKUP($C75,[1]APELACIÓN!$C$16:$I$465,5,0)="","",VLOOKUP($C75,[1]APELACIÓN!$C$16:$I$465,5,0)),0)</f>
        <v/>
      </c>
      <c r="AB75" s="72" t="str">
        <f>IFERROR(IF(VLOOKUP($C75,[1]APELACIÓN!$C$16:$I$465,7,0)="","",VLOOKUP($C75,[1]APELACIÓN!$C$16:$I$465,7,0)),0)</f>
        <v/>
      </c>
      <c r="AC75" s="73" t="str">
        <f>IF($C75="","",[1]CONSOLIDADO!BP75)</f>
        <v>EMPATE</v>
      </c>
      <c r="AD75" s="74">
        <f>IF($C75="","",[1]CONSOLIDADO!BQ75)</f>
        <v>70</v>
      </c>
      <c r="AE75" s="74">
        <f>IF($C75="","",[1]CONSOLIDADO!BR75)</f>
        <v>17</v>
      </c>
      <c r="AF75" s="74">
        <f>IF($C75="","",[1]CONSOLIDADO!BS75)</f>
        <v>0</v>
      </c>
      <c r="AG75" s="74">
        <f>IF($C75="","",[1]CONSOLIDADO!BT75)</f>
        <v>15</v>
      </c>
      <c r="AH75" s="73" t="str">
        <f>IF($C75="","",[1]CONSOLIDADO!BU75)</f>
        <v/>
      </c>
      <c r="AI75" s="73">
        <f>IF($C75="","",[1]CONSOLIDADO!BV75)</f>
        <v>0</v>
      </c>
      <c r="AJ75" s="74">
        <f>IF($C75="","",[1]CONSOLIDADO!BW75)</f>
        <v>0</v>
      </c>
      <c r="AK75" s="75">
        <f>IF($C75="","",[1]CONSOLIDADO!BX75)</f>
        <v>60</v>
      </c>
    </row>
    <row r="76" spans="1:37" ht="14.45" customHeight="1" x14ac:dyDescent="0.2">
      <c r="A76" s="62">
        <v>61</v>
      </c>
      <c r="B76" s="63">
        <v>103</v>
      </c>
      <c r="C76" s="64">
        <v>10280426</v>
      </c>
      <c r="D76" s="63">
        <v>0</v>
      </c>
      <c r="E76" s="65">
        <f>IFERROR(VLOOKUP($C76,[1]CONSOLIDADO!$C$16:$K$465,9,0),"")</f>
        <v>14</v>
      </c>
      <c r="F76" s="66">
        <f>IFERROR(IF(AND(VLOOKUP($C76,[1]APELACIÓN!$C:$AM,7,0)="SI",VLOOKUP($C76,[1]APELACIÓN!$C:$AM,10,0)&lt;&gt;""),VLOOKUP($C76,[1]APELACIÓN!$C:$AM,20,0),VLOOKUP($C76,[1]CONSOLIDADO!$C$16:$BX$465,39,0)),0)</f>
        <v>17</v>
      </c>
      <c r="G76" s="67">
        <f>ROUND(IFERROR(IF($F76&gt;39,200,VLOOKUP($F76,[1]PARAMETROS!$A$12:$K$55,2,0)),0),2)</f>
        <v>90</v>
      </c>
      <c r="H76" s="67">
        <f t="shared" si="0"/>
        <v>45</v>
      </c>
      <c r="I76" s="66">
        <f>IFERROR(IF(AND(VLOOKUP($C76,[1]APELACIÓN!$C:$AM,7,0)="SI",VLOOKUP($C76,[1]APELACIÓN!$C:$AM,11,0)&lt;&gt;""),VLOOKUP($C76,[1]APELACIÓN!$C:$AM,23,0),VLOOKUP($C76,[1]CONSOLIDADO!$C$16:$BX$465,42,0)),0)</f>
        <v>0</v>
      </c>
      <c r="J76" s="67">
        <f>ROUND(IFERROR(IF($I76&gt;39,200,VLOOKUP($I76,[1]PARAMETROS!$A$12:$K$55,6,0)),0),2)</f>
        <v>0</v>
      </c>
      <c r="K76" s="67">
        <f t="shared" si="1"/>
        <v>0</v>
      </c>
      <c r="L76" s="66">
        <f>IFERROR(IF(AND(VLOOKUP($C76,[1]APELACIÓN!$C:$AM,7,0)="SI",VLOOKUP($C76,[1]APELACIÓN!$C:$AM,12,0)&lt;&gt;""),VLOOKUP($C76,[1]APELACIÓN!$C:$AM,26,0),VLOOKUP($C76,[1]CONSOLIDADO!$C$16:$BX$465,45,0)),0)</f>
        <v>0</v>
      </c>
      <c r="M76" s="68">
        <f>ROUND(IFERROR(IF($L76&gt;39,200,VLOOKUP($L76,[1]PARAMETROS!$A$12:$K$55,10,0)),0),2)</f>
        <v>0</v>
      </c>
      <c r="N76" s="68">
        <f t="shared" si="2"/>
        <v>0</v>
      </c>
      <c r="O76" s="68">
        <f t="shared" si="3"/>
        <v>45</v>
      </c>
      <c r="P76" s="69">
        <f t="shared" si="4"/>
        <v>18</v>
      </c>
      <c r="Q76" s="66">
        <f>IFERROR(IF(AND(VLOOKUP($C76,[1]APELACIÓN!$C:$AM,7,0)="SI",VLOOKUP($C76,[1]APELACIÓN!$C:$AM,13,0)&lt;&gt;""),VLOOKUP($C76,[1]APELACIÓN!$C:$AM,29,0),VLOOKUP($C76,[1]CONSOLIDADO!$C$16:$BX$465,50,0)),0)</f>
        <v>635</v>
      </c>
      <c r="R76" s="68">
        <f>ROUND(IFERROR(IF($Q76&gt;110,100,VLOOKUP($Q76,[1]PARAMETROS!$M$12:$O$122,2,0)),0),2)</f>
        <v>100</v>
      </c>
      <c r="S76" s="69">
        <f t="shared" si="5"/>
        <v>30</v>
      </c>
      <c r="T76" s="70">
        <f>IFERROR(IF(AND(VLOOKUP($C76,[1]APELACIÓN!$C:$AM,7,0)="SI",VLOOKUP($C76,[1]APELACIÓN!$C:$AM,14,0)&lt;&gt;""),VLOOKUP($C76,[1]APELACIÓN!$C:$AM,32,0),VLOOKUP($C76,[1]CONSOLIDADO!$C$16:$BX$465,53,0)),0)</f>
        <v>70</v>
      </c>
      <c r="U76" s="70">
        <f>IFERROR(IF(AND(VLOOKUP($C76,[1]APELACIÓN!$C:$AM,7,0)="SI",VLOOKUP($C76,[1]APELACIÓN!$C:$AM,15,0)&lt;&gt;""),VLOOKUP($C76,[1]APELACIÓN!$C:$AM,33,0),VLOOKUP($C76,[1]CONSOLIDADO!$C$16:$BX$465,54,0)),0)</f>
        <v>69</v>
      </c>
      <c r="V76" s="70">
        <f>IFERROR(IF(AND(VLOOKUP($C76,[1]APELACIÓN!$C:$AM,7,0)="SI",VLOOKUP($C76,[1]APELACIÓN!$C:$AM,16,0)&lt;&gt;""),VLOOKUP($C76,[1]APELACIÓN!$C:$AM,34,0),VLOOKUP($C76,[1]CONSOLIDADO!$C$16:$BX$465,55,0)),0)</f>
        <v>70</v>
      </c>
      <c r="W76" s="70">
        <f t="shared" si="6"/>
        <v>70</v>
      </c>
      <c r="X76" s="68">
        <f>ROUND(IFERROR(VLOOKUP($W76,[1]PARAMETROS!$Q$12:$S$82,2,0),0),2)</f>
        <v>100</v>
      </c>
      <c r="Y76" s="69">
        <f t="shared" si="7"/>
        <v>30</v>
      </c>
      <c r="Z76" s="71">
        <f t="shared" si="8"/>
        <v>78</v>
      </c>
      <c r="AA76" s="72" t="str">
        <f>IFERROR(IF(VLOOKUP($C76,[1]APELACIÓN!$C$16:$I$465,5,0)="","",VLOOKUP($C76,[1]APELACIÓN!$C$16:$I$465,5,0)),0)</f>
        <v/>
      </c>
      <c r="AB76" s="72" t="str">
        <f>IFERROR(IF(VLOOKUP($C76,[1]APELACIÓN!$C$16:$I$465,7,0)="","",VLOOKUP($C76,[1]APELACIÓN!$C$16:$I$465,7,0)),0)</f>
        <v/>
      </c>
      <c r="AC76" s="73" t="str">
        <f>IF($C76="","",[1]CONSOLIDADO!BP76)</f>
        <v>EMPATE</v>
      </c>
      <c r="AD76" s="74">
        <f>IF($C76="","",[1]CONSOLIDADO!BQ76)</f>
        <v>70</v>
      </c>
      <c r="AE76" s="74">
        <f>IF($C76="","",[1]CONSOLIDADO!BR76)</f>
        <v>17</v>
      </c>
      <c r="AF76" s="74">
        <f>IF($C76="","",[1]CONSOLIDADO!BS76)</f>
        <v>0</v>
      </c>
      <c r="AG76" s="74">
        <f>IF($C76="","",[1]CONSOLIDADO!BT76)</f>
        <v>0</v>
      </c>
      <c r="AH76" s="73" t="str">
        <f>IF($C76="","",[1]CONSOLIDADO!BU76)</f>
        <v/>
      </c>
      <c r="AI76" s="73">
        <f>IF($C76="","",[1]CONSOLIDADO!BV76)</f>
        <v>0</v>
      </c>
      <c r="AJ76" s="74">
        <f>IF($C76="","",[1]CONSOLIDADO!BW76)</f>
        <v>0</v>
      </c>
      <c r="AK76" s="75">
        <f>IF($C76="","",[1]CONSOLIDADO!BX76)</f>
        <v>61</v>
      </c>
    </row>
    <row r="77" spans="1:37" ht="14.45" customHeight="1" x14ac:dyDescent="0.2">
      <c r="A77" s="62">
        <v>62</v>
      </c>
      <c r="B77" s="63">
        <v>103</v>
      </c>
      <c r="C77" s="64">
        <v>12372502</v>
      </c>
      <c r="D77" s="63">
        <v>6</v>
      </c>
      <c r="E77" s="65">
        <f>IFERROR(VLOOKUP($C77,[1]CONSOLIDADO!$C$16:$K$465,9,0),"")</f>
        <v>14</v>
      </c>
      <c r="F77" s="66">
        <f>IFERROR(IF(AND(VLOOKUP($C77,[1]APELACIÓN!$C:$AM,7,0)="SI",VLOOKUP($C77,[1]APELACIÓN!$C:$AM,10,0)&lt;&gt;""),VLOOKUP($C77,[1]APELACIÓN!$C:$AM,20,0),VLOOKUP($C77,[1]CONSOLIDADO!$C$16:$BX$465,39,0)),0)</f>
        <v>17</v>
      </c>
      <c r="G77" s="67">
        <f>ROUND(IFERROR(IF($F77&gt;39,200,VLOOKUP($F77,[1]PARAMETROS!$A$12:$K$55,2,0)),0),2)</f>
        <v>90</v>
      </c>
      <c r="H77" s="67">
        <f t="shared" si="0"/>
        <v>45</v>
      </c>
      <c r="I77" s="66">
        <f>IFERROR(IF(AND(VLOOKUP($C77,[1]APELACIÓN!$C:$AM,7,0)="SI",VLOOKUP($C77,[1]APELACIÓN!$C:$AM,11,0)&lt;&gt;""),VLOOKUP($C77,[1]APELACIÓN!$C:$AM,23,0),VLOOKUP($C77,[1]CONSOLIDADO!$C$16:$BX$465,42,0)),0)</f>
        <v>0</v>
      </c>
      <c r="J77" s="67">
        <f>ROUND(IFERROR(IF($I77&gt;39,200,VLOOKUP($I77,[1]PARAMETROS!$A$12:$K$55,6,0)),0),2)</f>
        <v>0</v>
      </c>
      <c r="K77" s="67">
        <f t="shared" si="1"/>
        <v>0</v>
      </c>
      <c r="L77" s="66">
        <f>IFERROR(IF(AND(VLOOKUP($C77,[1]APELACIÓN!$C:$AM,7,0)="SI",VLOOKUP($C77,[1]APELACIÓN!$C:$AM,12,0)&lt;&gt;""),VLOOKUP($C77,[1]APELACIÓN!$C:$AM,26,0),VLOOKUP($C77,[1]CONSOLIDADO!$C$16:$BX$465,45,0)),0)</f>
        <v>0</v>
      </c>
      <c r="M77" s="68">
        <f>ROUND(IFERROR(IF($L77&gt;39,200,VLOOKUP($L77,[1]PARAMETROS!$A$12:$K$55,10,0)),0),2)</f>
        <v>0</v>
      </c>
      <c r="N77" s="68">
        <f t="shared" si="2"/>
        <v>0</v>
      </c>
      <c r="O77" s="68">
        <f t="shared" si="3"/>
        <v>45</v>
      </c>
      <c r="P77" s="69">
        <f t="shared" si="4"/>
        <v>18</v>
      </c>
      <c r="Q77" s="66">
        <f>IFERROR(IF(AND(VLOOKUP($C77,[1]APELACIÓN!$C:$AM,7,0)="SI",VLOOKUP($C77,[1]APELACIÓN!$C:$AM,13,0)&lt;&gt;""),VLOOKUP($C77,[1]APELACIÓN!$C:$AM,29,0),VLOOKUP($C77,[1]CONSOLIDADO!$C$16:$BX$465,50,0)),0)</f>
        <v>117</v>
      </c>
      <c r="R77" s="68">
        <f>ROUND(IFERROR(IF($Q77&gt;110,100,VLOOKUP($Q77,[1]PARAMETROS!$M$12:$O$122,2,0)),0),2)</f>
        <v>100</v>
      </c>
      <c r="S77" s="69">
        <f t="shared" si="5"/>
        <v>30</v>
      </c>
      <c r="T77" s="70">
        <f>IFERROR(IF(AND(VLOOKUP($C77,[1]APELACIÓN!$C:$AM,7,0)="SI",VLOOKUP($C77,[1]APELACIÓN!$C:$AM,14,0)&lt;&gt;""),VLOOKUP($C77,[1]APELACIÓN!$C:$AM,32,0),VLOOKUP($C77,[1]CONSOLIDADO!$C$16:$BX$465,53,0)),0)</f>
        <v>70</v>
      </c>
      <c r="U77" s="70">
        <f>IFERROR(IF(AND(VLOOKUP($C77,[1]APELACIÓN!$C:$AM,7,0)="SI",VLOOKUP($C77,[1]APELACIÓN!$C:$AM,15,0)&lt;&gt;""),VLOOKUP($C77,[1]APELACIÓN!$C:$AM,33,0),VLOOKUP($C77,[1]CONSOLIDADO!$C$16:$BX$465,54,0)),0)</f>
        <v>70</v>
      </c>
      <c r="V77" s="70">
        <f>IFERROR(IF(AND(VLOOKUP($C77,[1]APELACIÓN!$C:$AM,7,0)="SI",VLOOKUP($C77,[1]APELACIÓN!$C:$AM,16,0)&lt;&gt;""),VLOOKUP($C77,[1]APELACIÓN!$C:$AM,34,0),VLOOKUP($C77,[1]CONSOLIDADO!$C$16:$BX$465,55,0)),0)</f>
        <v>70</v>
      </c>
      <c r="W77" s="70">
        <f t="shared" si="6"/>
        <v>70</v>
      </c>
      <c r="X77" s="68">
        <f>ROUND(IFERROR(VLOOKUP($W77,[1]PARAMETROS!$Q$12:$S$82,2,0),0),2)</f>
        <v>100</v>
      </c>
      <c r="Y77" s="69">
        <f t="shared" si="7"/>
        <v>30</v>
      </c>
      <c r="Z77" s="71">
        <f t="shared" si="8"/>
        <v>78</v>
      </c>
      <c r="AA77" s="72" t="str">
        <f>IFERROR(IF(VLOOKUP($C77,[1]APELACIÓN!$C$16:$I$465,5,0)="","",VLOOKUP($C77,[1]APELACIÓN!$C$16:$I$465,5,0)),0)</f>
        <v/>
      </c>
      <c r="AB77" s="72" t="str">
        <f>IFERROR(IF(VLOOKUP($C77,[1]APELACIÓN!$C$16:$I$465,7,0)="","",VLOOKUP($C77,[1]APELACIÓN!$C$16:$I$465,7,0)),0)</f>
        <v/>
      </c>
      <c r="AC77" s="73" t="str">
        <f>IF($C77="","",[1]CONSOLIDADO!BP77)</f>
        <v>EMPATE</v>
      </c>
      <c r="AD77" s="74">
        <f>IF($C77="","",[1]CONSOLIDADO!BQ77)</f>
        <v>70</v>
      </c>
      <c r="AE77" s="74">
        <f>IF($C77="","",[1]CONSOLIDADO!BR77)</f>
        <v>16</v>
      </c>
      <c r="AF77" s="74">
        <f>IF($C77="","",[1]CONSOLIDADO!BS77)</f>
        <v>11</v>
      </c>
      <c r="AG77" s="74">
        <f>IF($C77="","",[1]CONSOLIDADO!BT77)</f>
        <v>0</v>
      </c>
      <c r="AH77" s="73" t="str">
        <f>IF($C77="","",[1]CONSOLIDADO!BU77)</f>
        <v/>
      </c>
      <c r="AI77" s="73">
        <f>IF($C77="","",[1]CONSOLIDADO!BV77)</f>
        <v>0</v>
      </c>
      <c r="AJ77" s="74">
        <f>IF($C77="","",[1]CONSOLIDADO!BW77)</f>
        <v>0</v>
      </c>
      <c r="AK77" s="75">
        <f>IF($C77="","",[1]CONSOLIDADO!BX77)</f>
        <v>62</v>
      </c>
    </row>
    <row r="78" spans="1:37" ht="14.45" customHeight="1" x14ac:dyDescent="0.2">
      <c r="A78" s="62">
        <v>63</v>
      </c>
      <c r="B78" s="63">
        <v>101</v>
      </c>
      <c r="C78" s="64">
        <v>13006416</v>
      </c>
      <c r="D78" s="63">
        <v>7</v>
      </c>
      <c r="E78" s="65">
        <f>IFERROR(VLOOKUP($C78,[1]CONSOLIDADO!$C$16:$K$465,9,0),"")</f>
        <v>14</v>
      </c>
      <c r="F78" s="66">
        <f>IFERROR(IF(AND(VLOOKUP($C78,[1]APELACIÓN!$C:$AM,7,0)="SI",VLOOKUP($C78,[1]APELACIÓN!$C:$AM,10,0)&lt;&gt;""),VLOOKUP($C78,[1]APELACIÓN!$C:$AM,20,0),VLOOKUP($C78,[1]CONSOLIDADO!$C$16:$BX$465,39,0)),0)</f>
        <v>17</v>
      </c>
      <c r="G78" s="67">
        <f>ROUND(IFERROR(IF($F78&gt;39,200,VLOOKUP($F78,[1]PARAMETROS!$A$12:$K$55,2,0)),0),2)</f>
        <v>90</v>
      </c>
      <c r="H78" s="67">
        <f t="shared" si="0"/>
        <v>45</v>
      </c>
      <c r="I78" s="66">
        <f>IFERROR(IF(AND(VLOOKUP($C78,[1]APELACIÓN!$C:$AM,7,0)="SI",VLOOKUP($C78,[1]APELACIÓN!$C:$AM,11,0)&lt;&gt;""),VLOOKUP($C78,[1]APELACIÓN!$C:$AM,23,0),VLOOKUP($C78,[1]CONSOLIDADO!$C$16:$BX$465,42,0)),0)</f>
        <v>0</v>
      </c>
      <c r="J78" s="67">
        <f>ROUND(IFERROR(IF($I78&gt;39,200,VLOOKUP($I78,[1]PARAMETROS!$A$12:$K$55,6,0)),0),2)</f>
        <v>0</v>
      </c>
      <c r="K78" s="67">
        <f t="shared" si="1"/>
        <v>0</v>
      </c>
      <c r="L78" s="66">
        <f>IFERROR(IF(AND(VLOOKUP($C78,[1]APELACIÓN!$C:$AM,7,0)="SI",VLOOKUP($C78,[1]APELACIÓN!$C:$AM,12,0)&lt;&gt;""),VLOOKUP($C78,[1]APELACIÓN!$C:$AM,26,0),VLOOKUP($C78,[1]CONSOLIDADO!$C$16:$BX$465,45,0)),0)</f>
        <v>0</v>
      </c>
      <c r="M78" s="68">
        <f>ROUND(IFERROR(IF($L78&gt;39,200,VLOOKUP($L78,[1]PARAMETROS!$A$12:$K$55,10,0)),0),2)</f>
        <v>0</v>
      </c>
      <c r="N78" s="68">
        <f t="shared" si="2"/>
        <v>0</v>
      </c>
      <c r="O78" s="68">
        <f t="shared" si="3"/>
        <v>45</v>
      </c>
      <c r="P78" s="69">
        <f t="shared" si="4"/>
        <v>18</v>
      </c>
      <c r="Q78" s="66">
        <f>IFERROR(IF(AND(VLOOKUP($C78,[1]APELACIÓN!$C:$AM,7,0)="SI",VLOOKUP($C78,[1]APELACIÓN!$C:$AM,13,0)&lt;&gt;""),VLOOKUP($C78,[1]APELACIÓN!$C:$AM,29,0),VLOOKUP($C78,[1]CONSOLIDADO!$C$16:$BX$465,50,0)),0)</f>
        <v>176</v>
      </c>
      <c r="R78" s="68">
        <f>ROUND(IFERROR(IF($Q78&gt;110,100,VLOOKUP($Q78,[1]PARAMETROS!$M$12:$O$122,2,0)),0),2)</f>
        <v>100</v>
      </c>
      <c r="S78" s="69">
        <f t="shared" si="5"/>
        <v>30</v>
      </c>
      <c r="T78" s="70">
        <f>IFERROR(IF(AND(VLOOKUP($C78,[1]APELACIÓN!$C:$AM,7,0)="SI",VLOOKUP($C78,[1]APELACIÓN!$C:$AM,14,0)&lt;&gt;""),VLOOKUP($C78,[1]APELACIÓN!$C:$AM,32,0),VLOOKUP($C78,[1]CONSOLIDADO!$C$16:$BX$465,53,0)),0)</f>
        <v>70</v>
      </c>
      <c r="U78" s="70">
        <f>IFERROR(IF(AND(VLOOKUP($C78,[1]APELACIÓN!$C:$AM,7,0)="SI",VLOOKUP($C78,[1]APELACIÓN!$C:$AM,15,0)&lt;&gt;""),VLOOKUP($C78,[1]APELACIÓN!$C:$AM,33,0),VLOOKUP($C78,[1]CONSOLIDADO!$C$16:$BX$465,54,0)),0)</f>
        <v>70</v>
      </c>
      <c r="V78" s="70">
        <f>IFERROR(IF(AND(VLOOKUP($C78,[1]APELACIÓN!$C:$AM,7,0)="SI",VLOOKUP($C78,[1]APELACIÓN!$C:$AM,16,0)&lt;&gt;""),VLOOKUP($C78,[1]APELACIÓN!$C:$AM,34,0),VLOOKUP($C78,[1]CONSOLIDADO!$C$16:$BX$465,55,0)),0)</f>
        <v>70</v>
      </c>
      <c r="W78" s="70">
        <f t="shared" si="6"/>
        <v>70</v>
      </c>
      <c r="X78" s="68">
        <f>ROUND(IFERROR(VLOOKUP($W78,[1]PARAMETROS!$Q$12:$S$82,2,0),0),2)</f>
        <v>100</v>
      </c>
      <c r="Y78" s="69">
        <f t="shared" si="7"/>
        <v>30</v>
      </c>
      <c r="Z78" s="71">
        <f t="shared" si="8"/>
        <v>78</v>
      </c>
      <c r="AA78" s="72" t="str">
        <f>IFERROR(IF(VLOOKUP($C78,[1]APELACIÓN!$C$16:$I$465,5,0)="","",VLOOKUP($C78,[1]APELACIÓN!$C$16:$I$465,5,0)),0)</f>
        <v/>
      </c>
      <c r="AB78" s="72" t="str">
        <f>IFERROR(IF(VLOOKUP($C78,[1]APELACIÓN!$C$16:$I$465,7,0)="","",VLOOKUP($C78,[1]APELACIÓN!$C$16:$I$465,7,0)),0)</f>
        <v/>
      </c>
      <c r="AC78" s="73" t="str">
        <f>IF($C78="","",[1]CONSOLIDADO!BP78)</f>
        <v>EMPATE</v>
      </c>
      <c r="AD78" s="74">
        <f>IF($C78="","",[1]CONSOLIDADO!BQ78)</f>
        <v>70</v>
      </c>
      <c r="AE78" s="74">
        <f>IF($C78="","",[1]CONSOLIDADO!BR78)</f>
        <v>16</v>
      </c>
      <c r="AF78" s="74">
        <f>IF($C78="","",[1]CONSOLIDADO!BS78)</f>
        <v>7</v>
      </c>
      <c r="AG78" s="74">
        <f>IF($C78="","",[1]CONSOLIDADO!BT78)</f>
        <v>29</v>
      </c>
      <c r="AH78" s="73" t="str">
        <f>IF($C78="","",[1]CONSOLIDADO!BU78)</f>
        <v/>
      </c>
      <c r="AI78" s="73">
        <f>IF($C78="","",[1]CONSOLIDADO!BV78)</f>
        <v>0</v>
      </c>
      <c r="AJ78" s="74">
        <f>IF($C78="","",[1]CONSOLIDADO!BW78)</f>
        <v>0</v>
      </c>
      <c r="AK78" s="75">
        <f>IF($C78="","",[1]CONSOLIDADO!BX78)</f>
        <v>63</v>
      </c>
    </row>
    <row r="79" spans="1:37" ht="14.45" customHeight="1" x14ac:dyDescent="0.2">
      <c r="A79" s="62">
        <v>64</v>
      </c>
      <c r="B79" s="63">
        <v>103</v>
      </c>
      <c r="C79" s="64">
        <v>12613594</v>
      </c>
      <c r="D79" s="63">
        <v>7</v>
      </c>
      <c r="E79" s="65">
        <f>IFERROR(VLOOKUP($C79,[1]CONSOLIDADO!$C$16:$K$465,9,0),"")</f>
        <v>14</v>
      </c>
      <c r="F79" s="66">
        <f>IFERROR(IF(AND(VLOOKUP($C79,[1]APELACIÓN!$C:$AM,7,0)="SI",VLOOKUP($C79,[1]APELACIÓN!$C:$AM,10,0)&lt;&gt;""),VLOOKUP($C79,[1]APELACIÓN!$C:$AM,20,0),VLOOKUP($C79,[1]CONSOLIDADO!$C$16:$BX$465,39,0)),0)</f>
        <v>17</v>
      </c>
      <c r="G79" s="67">
        <f>ROUND(IFERROR(IF($F79&gt;39,200,VLOOKUP($F79,[1]PARAMETROS!$A$12:$K$55,2,0)),0),2)</f>
        <v>90</v>
      </c>
      <c r="H79" s="67">
        <f t="shared" si="0"/>
        <v>45</v>
      </c>
      <c r="I79" s="66">
        <f>IFERROR(IF(AND(VLOOKUP($C79,[1]APELACIÓN!$C:$AM,7,0)="SI",VLOOKUP($C79,[1]APELACIÓN!$C:$AM,11,0)&lt;&gt;""),VLOOKUP($C79,[1]APELACIÓN!$C:$AM,23,0),VLOOKUP($C79,[1]CONSOLIDADO!$C$16:$BX$465,42,0)),0)</f>
        <v>0</v>
      </c>
      <c r="J79" s="67">
        <f>ROUND(IFERROR(IF($I79&gt;39,200,VLOOKUP($I79,[1]PARAMETROS!$A$12:$K$55,6,0)),0),2)</f>
        <v>0</v>
      </c>
      <c r="K79" s="67">
        <f t="shared" si="1"/>
        <v>0</v>
      </c>
      <c r="L79" s="66">
        <f>IFERROR(IF(AND(VLOOKUP($C79,[1]APELACIÓN!$C:$AM,7,0)="SI",VLOOKUP($C79,[1]APELACIÓN!$C:$AM,12,0)&lt;&gt;""),VLOOKUP($C79,[1]APELACIÓN!$C:$AM,26,0),VLOOKUP($C79,[1]CONSOLIDADO!$C$16:$BX$465,45,0)),0)</f>
        <v>0</v>
      </c>
      <c r="M79" s="68">
        <f>ROUND(IFERROR(IF($L79&gt;39,200,VLOOKUP($L79,[1]PARAMETROS!$A$12:$K$55,10,0)),0),2)</f>
        <v>0</v>
      </c>
      <c r="N79" s="68">
        <f t="shared" si="2"/>
        <v>0</v>
      </c>
      <c r="O79" s="68">
        <f t="shared" si="3"/>
        <v>45</v>
      </c>
      <c r="P79" s="69">
        <f t="shared" si="4"/>
        <v>18</v>
      </c>
      <c r="Q79" s="66">
        <f>IFERROR(IF(AND(VLOOKUP($C79,[1]APELACIÓN!$C:$AM,7,0)="SI",VLOOKUP($C79,[1]APELACIÓN!$C:$AM,13,0)&lt;&gt;""),VLOOKUP($C79,[1]APELACIÓN!$C:$AM,29,0),VLOOKUP($C79,[1]CONSOLIDADO!$C$16:$BX$465,50,0)),0)</f>
        <v>441</v>
      </c>
      <c r="R79" s="68">
        <f>ROUND(IFERROR(IF($Q79&gt;110,100,VLOOKUP($Q79,[1]PARAMETROS!$M$12:$O$122,2,0)),0),2)</f>
        <v>100</v>
      </c>
      <c r="S79" s="69">
        <f t="shared" si="5"/>
        <v>30</v>
      </c>
      <c r="T79" s="70">
        <f>IFERROR(IF(AND(VLOOKUP($C79,[1]APELACIÓN!$C:$AM,7,0)="SI",VLOOKUP($C79,[1]APELACIÓN!$C:$AM,14,0)&lt;&gt;""),VLOOKUP($C79,[1]APELACIÓN!$C:$AM,32,0),VLOOKUP($C79,[1]CONSOLIDADO!$C$16:$BX$465,53,0)),0)</f>
        <v>70</v>
      </c>
      <c r="U79" s="70">
        <f>IFERROR(IF(AND(VLOOKUP($C79,[1]APELACIÓN!$C:$AM,7,0)="SI",VLOOKUP($C79,[1]APELACIÓN!$C:$AM,15,0)&lt;&gt;""),VLOOKUP($C79,[1]APELACIÓN!$C:$AM,33,0),VLOOKUP($C79,[1]CONSOLIDADO!$C$16:$BX$465,54,0)),0)</f>
        <v>70</v>
      </c>
      <c r="V79" s="70">
        <f>IFERROR(IF(AND(VLOOKUP($C79,[1]APELACIÓN!$C:$AM,7,0)="SI",VLOOKUP($C79,[1]APELACIÓN!$C:$AM,16,0)&lt;&gt;""),VLOOKUP($C79,[1]APELACIÓN!$C:$AM,34,0),VLOOKUP($C79,[1]CONSOLIDADO!$C$16:$BX$465,55,0)),0)</f>
        <v>70</v>
      </c>
      <c r="W79" s="70">
        <f t="shared" si="6"/>
        <v>70</v>
      </c>
      <c r="X79" s="68">
        <f>ROUND(IFERROR(VLOOKUP($W79,[1]PARAMETROS!$Q$12:$S$82,2,0),0),2)</f>
        <v>100</v>
      </c>
      <c r="Y79" s="69">
        <f t="shared" si="7"/>
        <v>30</v>
      </c>
      <c r="Z79" s="71">
        <f t="shared" si="8"/>
        <v>78</v>
      </c>
      <c r="AA79" s="72" t="str">
        <f>IFERROR(IF(VLOOKUP($C79,[1]APELACIÓN!$C$16:$I$465,5,0)="","",VLOOKUP($C79,[1]APELACIÓN!$C$16:$I$465,5,0)),0)</f>
        <v/>
      </c>
      <c r="AB79" s="72" t="str">
        <f>IFERROR(IF(VLOOKUP($C79,[1]APELACIÓN!$C$16:$I$465,7,0)="","",VLOOKUP($C79,[1]APELACIÓN!$C$16:$I$465,7,0)),0)</f>
        <v/>
      </c>
      <c r="AC79" s="73" t="str">
        <f>IF($C79="","",[1]CONSOLIDADO!BP79)</f>
        <v>EMPATE</v>
      </c>
      <c r="AD79" s="74">
        <f>IF($C79="","",[1]CONSOLIDADO!BQ79)</f>
        <v>70</v>
      </c>
      <c r="AE79" s="74">
        <f>IF($C79="","",[1]CONSOLIDADO!BR79)</f>
        <v>16</v>
      </c>
      <c r="AF79" s="74">
        <f>IF($C79="","",[1]CONSOLIDADO!BS79)</f>
        <v>7</v>
      </c>
      <c r="AG79" s="74">
        <f>IF($C79="","",[1]CONSOLIDADO!BT79)</f>
        <v>28</v>
      </c>
      <c r="AH79" s="73" t="str">
        <f>IF($C79="","",[1]CONSOLIDADO!BU79)</f>
        <v/>
      </c>
      <c r="AI79" s="73">
        <f>IF($C79="","",[1]CONSOLIDADO!BV79)</f>
        <v>0</v>
      </c>
      <c r="AJ79" s="74">
        <f>IF($C79="","",[1]CONSOLIDADO!BW79)</f>
        <v>0</v>
      </c>
      <c r="AK79" s="75">
        <f>IF($C79="","",[1]CONSOLIDADO!BX79)</f>
        <v>64</v>
      </c>
    </row>
    <row r="80" spans="1:37" ht="14.45" customHeight="1" x14ac:dyDescent="0.2">
      <c r="A80" s="62">
        <v>65</v>
      </c>
      <c r="B80" s="63">
        <v>103</v>
      </c>
      <c r="C80" s="64">
        <v>10412448</v>
      </c>
      <c r="D80" s="63">
        <v>8</v>
      </c>
      <c r="E80" s="65">
        <f>IFERROR(VLOOKUP($C80,[1]CONSOLIDADO!$C$16:$K$465,9,0),"")</f>
        <v>14</v>
      </c>
      <c r="F80" s="66">
        <f>IFERROR(IF(AND(VLOOKUP($C80,[1]APELACIÓN!$C:$AM,7,0)="SI",VLOOKUP($C80,[1]APELACIÓN!$C:$AM,10,0)&lt;&gt;""),VLOOKUP($C80,[1]APELACIÓN!$C:$AM,20,0),VLOOKUP($C80,[1]CONSOLIDADO!$C$16:$BX$465,39,0)),0)</f>
        <v>12</v>
      </c>
      <c r="G80" s="67">
        <f>ROUND(IFERROR(IF($F80&gt;39,200,VLOOKUP($F80,[1]PARAMETROS!$A$12:$K$55,2,0)),0),2)</f>
        <v>65</v>
      </c>
      <c r="H80" s="67">
        <f t="shared" si="0"/>
        <v>32.5</v>
      </c>
      <c r="I80" s="66">
        <f>IFERROR(IF(AND(VLOOKUP($C80,[1]APELACIÓN!$C:$AM,7,0)="SI",VLOOKUP($C80,[1]APELACIÓN!$C:$AM,11,0)&lt;&gt;""),VLOOKUP($C80,[1]APELACIÓN!$C:$AM,23,0),VLOOKUP($C80,[1]CONSOLIDADO!$C$16:$BX$465,42,0)),0)</f>
        <v>7</v>
      </c>
      <c r="J80" s="67">
        <f>ROUND(IFERROR(IF($I80&gt;39,200,VLOOKUP($I80,[1]PARAMETROS!$A$12:$K$55,6,0)),0),2)</f>
        <v>40</v>
      </c>
      <c r="K80" s="67">
        <f t="shared" si="1"/>
        <v>12</v>
      </c>
      <c r="L80" s="66">
        <f>IFERROR(IF(AND(VLOOKUP($C80,[1]APELACIÓN!$C:$AM,7,0)="SI",VLOOKUP($C80,[1]APELACIÓN!$C:$AM,12,0)&lt;&gt;""),VLOOKUP($C80,[1]APELACIÓN!$C:$AM,26,0),VLOOKUP($C80,[1]CONSOLIDADO!$C$16:$BX$465,45,0)),0)</f>
        <v>0</v>
      </c>
      <c r="M80" s="68">
        <f>ROUND(IFERROR(IF($L80&gt;39,200,VLOOKUP($L80,[1]PARAMETROS!$A$12:$K$55,10,0)),0),2)</f>
        <v>0</v>
      </c>
      <c r="N80" s="68">
        <f t="shared" si="2"/>
        <v>0</v>
      </c>
      <c r="O80" s="68">
        <f t="shared" si="3"/>
        <v>44.5</v>
      </c>
      <c r="P80" s="69">
        <f t="shared" si="4"/>
        <v>17.8</v>
      </c>
      <c r="Q80" s="66">
        <f>IFERROR(IF(AND(VLOOKUP($C80,[1]APELACIÓN!$C:$AM,7,0)="SI",VLOOKUP($C80,[1]APELACIÓN!$C:$AM,13,0)&lt;&gt;""),VLOOKUP($C80,[1]APELACIÓN!$C:$AM,29,0),VLOOKUP($C80,[1]CONSOLIDADO!$C$16:$BX$465,50,0)),0)</f>
        <v>786</v>
      </c>
      <c r="R80" s="68">
        <f>ROUND(IFERROR(IF($Q80&gt;110,100,VLOOKUP($Q80,[1]PARAMETROS!$M$12:$O$122,2,0)),0),2)</f>
        <v>100</v>
      </c>
      <c r="S80" s="69">
        <f t="shared" si="5"/>
        <v>30</v>
      </c>
      <c r="T80" s="70">
        <f>IFERROR(IF(AND(VLOOKUP($C80,[1]APELACIÓN!$C:$AM,7,0)="SI",VLOOKUP($C80,[1]APELACIÓN!$C:$AM,14,0)&lt;&gt;""),VLOOKUP($C80,[1]APELACIÓN!$C:$AM,32,0),VLOOKUP($C80,[1]CONSOLIDADO!$C$16:$BX$465,53,0)),0)</f>
        <v>70</v>
      </c>
      <c r="U80" s="70">
        <f>IFERROR(IF(AND(VLOOKUP($C80,[1]APELACIÓN!$C:$AM,7,0)="SI",VLOOKUP($C80,[1]APELACIÓN!$C:$AM,15,0)&lt;&gt;""),VLOOKUP($C80,[1]APELACIÓN!$C:$AM,33,0),VLOOKUP($C80,[1]CONSOLIDADO!$C$16:$BX$465,54,0)),0)</f>
        <v>70</v>
      </c>
      <c r="V80" s="70">
        <f>IFERROR(IF(AND(VLOOKUP($C80,[1]APELACIÓN!$C:$AM,7,0)="SI",VLOOKUP($C80,[1]APELACIÓN!$C:$AM,16,0)&lt;&gt;""),VLOOKUP($C80,[1]APELACIÓN!$C:$AM,34,0),VLOOKUP($C80,[1]CONSOLIDADO!$C$16:$BX$465,55,0)),0)</f>
        <v>70</v>
      </c>
      <c r="W80" s="70">
        <f t="shared" si="6"/>
        <v>70</v>
      </c>
      <c r="X80" s="68">
        <f>ROUND(IFERROR(VLOOKUP($W80,[1]PARAMETROS!$Q$12:$S$82,2,0),0),2)</f>
        <v>100</v>
      </c>
      <c r="Y80" s="69">
        <f t="shared" si="7"/>
        <v>30</v>
      </c>
      <c r="Z80" s="71">
        <f t="shared" si="8"/>
        <v>77.8</v>
      </c>
      <c r="AA80" s="72" t="str">
        <f>IFERROR(IF(VLOOKUP($C80,[1]APELACIÓN!$C$16:$I$465,5,0)="","",VLOOKUP($C80,[1]APELACIÓN!$C$16:$I$465,5,0)),0)</f>
        <v/>
      </c>
      <c r="AB80" s="72" t="str">
        <f>IFERROR(IF(VLOOKUP($C80,[1]APELACIÓN!$C$16:$I$465,7,0)="","",VLOOKUP($C80,[1]APELACIÓN!$C$16:$I$465,7,0)),0)</f>
        <v/>
      </c>
      <c r="AC80" s="73" t="str">
        <f>IF($C80="","",[1]CONSOLIDADO!BP80)</f>
        <v/>
      </c>
      <c r="AD80" s="74">
        <f>IF($C80="","",[1]CONSOLIDADO!BQ80)</f>
        <v>0</v>
      </c>
      <c r="AE80" s="74">
        <f>IF($C80="","",[1]CONSOLIDADO!BR80)</f>
        <v>0</v>
      </c>
      <c r="AF80" s="74">
        <f>IF($C80="","",[1]CONSOLIDADO!BS80)</f>
        <v>0</v>
      </c>
      <c r="AG80" s="74">
        <f>IF($C80="","",[1]CONSOLIDADO!BT80)</f>
        <v>0</v>
      </c>
      <c r="AH80" s="73" t="str">
        <f>IF($C80="","",[1]CONSOLIDADO!BU80)</f>
        <v/>
      </c>
      <c r="AI80" s="73">
        <f>IF($C80="","",[1]CONSOLIDADO!BV80)</f>
        <v>0</v>
      </c>
      <c r="AJ80" s="74">
        <f>IF($C80="","",[1]CONSOLIDADO!BW80)</f>
        <v>0</v>
      </c>
      <c r="AK80" s="75">
        <f>IF($C80="","",[1]CONSOLIDADO!BX80)</f>
        <v>65</v>
      </c>
    </row>
    <row r="81" spans="1:37" ht="14.45" customHeight="1" x14ac:dyDescent="0.2">
      <c r="A81" s="62">
        <v>66</v>
      </c>
      <c r="B81" s="63">
        <v>103</v>
      </c>
      <c r="C81" s="64">
        <v>12209054</v>
      </c>
      <c r="D81" s="63" t="s">
        <v>42</v>
      </c>
      <c r="E81" s="65">
        <f>IFERROR(VLOOKUP($C81,[1]CONSOLIDADO!$C$16:$K$465,9,0),"")</f>
        <v>14</v>
      </c>
      <c r="F81" s="66">
        <f>IFERROR(IF(AND(VLOOKUP($C81,[1]APELACIÓN!$C:$AM,7,0)="SI",VLOOKUP($C81,[1]APELACIÓN!$C:$AM,10,0)&lt;&gt;""),VLOOKUP($C81,[1]APELACIÓN!$C:$AM,20,0),VLOOKUP($C81,[1]CONSOLIDADO!$C$16:$BX$465,39,0)),0)</f>
        <v>16</v>
      </c>
      <c r="G81" s="67">
        <f>ROUND(IFERROR(IF($F81&gt;39,200,VLOOKUP($F81,[1]PARAMETROS!$A$12:$K$55,2,0)),0),2)</f>
        <v>85</v>
      </c>
      <c r="H81" s="67">
        <f t="shared" ref="H81:H144" si="9">ROUND(G81*$F$12,2)</f>
        <v>42.5</v>
      </c>
      <c r="I81" s="66">
        <f>IFERROR(IF(AND(VLOOKUP($C81,[1]APELACIÓN!$C:$AM,7,0)="SI",VLOOKUP($C81,[1]APELACIÓN!$C:$AM,11,0)&lt;&gt;""),VLOOKUP($C81,[1]APELACIÓN!$C:$AM,23,0),VLOOKUP($C81,[1]CONSOLIDADO!$C$16:$BX$465,42,0)),0)</f>
        <v>0</v>
      </c>
      <c r="J81" s="67">
        <f>ROUND(IFERROR(IF($I81&gt;39,200,VLOOKUP($I81,[1]PARAMETROS!$A$12:$K$55,6,0)),0),2)</f>
        <v>0</v>
      </c>
      <c r="K81" s="67">
        <f t="shared" ref="K81:K144" si="10">ROUND(J81*$I$12,2)</f>
        <v>0</v>
      </c>
      <c r="L81" s="66">
        <f>IFERROR(IF(AND(VLOOKUP($C81,[1]APELACIÓN!$C:$AM,7,0)="SI",VLOOKUP($C81,[1]APELACIÓN!$C:$AM,12,0)&lt;&gt;""),VLOOKUP($C81,[1]APELACIÓN!$C:$AM,26,0),VLOOKUP($C81,[1]CONSOLIDADO!$C$16:$BX$465,45,0)),0)</f>
        <v>0</v>
      </c>
      <c r="M81" s="68">
        <f>ROUND(IFERROR(IF($L81&gt;39,200,VLOOKUP($L81,[1]PARAMETROS!$A$12:$K$55,10,0)),0),2)</f>
        <v>0</v>
      </c>
      <c r="N81" s="68">
        <f t="shared" ref="N81:N144" si="11">ROUND(M81*$L$12,2)</f>
        <v>0</v>
      </c>
      <c r="O81" s="68">
        <f t="shared" ref="O81:O144" si="12">ROUND(IFERROR(IF(H81+K81+N81&gt;100,100,H81+K81+N81),0),2)</f>
        <v>42.5</v>
      </c>
      <c r="P81" s="69">
        <f t="shared" ref="P81:P144" si="13">ROUND(O81*$F$6,2)</f>
        <v>17</v>
      </c>
      <c r="Q81" s="66">
        <f>IFERROR(IF(AND(VLOOKUP($C81,[1]APELACIÓN!$C:$AM,7,0)="SI",VLOOKUP($C81,[1]APELACIÓN!$C:$AM,13,0)&lt;&gt;""),VLOOKUP($C81,[1]APELACIÓN!$C:$AM,29,0),VLOOKUP($C81,[1]CONSOLIDADO!$C$16:$BX$465,50,0)),0)</f>
        <v>622</v>
      </c>
      <c r="R81" s="68">
        <f>ROUND(IFERROR(IF($Q81&gt;110,100,VLOOKUP($Q81,[1]PARAMETROS!$M$12:$O$122,2,0)),0),2)</f>
        <v>100</v>
      </c>
      <c r="S81" s="69">
        <f t="shared" ref="S81:S144" si="14">ROUND(R81*$Q$12,2)</f>
        <v>30</v>
      </c>
      <c r="T81" s="70">
        <f>IFERROR(IF(AND(VLOOKUP($C81,[1]APELACIÓN!$C:$AM,7,0)="SI",VLOOKUP($C81,[1]APELACIÓN!$C:$AM,14,0)&lt;&gt;""),VLOOKUP($C81,[1]APELACIÓN!$C:$AM,32,0),VLOOKUP($C81,[1]CONSOLIDADO!$C$16:$BX$465,53,0)),0)</f>
        <v>70</v>
      </c>
      <c r="U81" s="70">
        <f>IFERROR(IF(AND(VLOOKUP($C81,[1]APELACIÓN!$C:$AM,7,0)="SI",VLOOKUP($C81,[1]APELACIÓN!$C:$AM,15,0)&lt;&gt;""),VLOOKUP($C81,[1]APELACIÓN!$C:$AM,33,0),VLOOKUP($C81,[1]CONSOLIDADO!$C$16:$BX$465,54,0)),0)</f>
        <v>70</v>
      </c>
      <c r="V81" s="70">
        <f>IFERROR(IF(AND(VLOOKUP($C81,[1]APELACIÓN!$C:$AM,7,0)="SI",VLOOKUP($C81,[1]APELACIÓN!$C:$AM,16,0)&lt;&gt;""),VLOOKUP($C81,[1]APELACIÓN!$C:$AM,34,0),VLOOKUP($C81,[1]CONSOLIDADO!$C$16:$BX$465,55,0)),0)</f>
        <v>70</v>
      </c>
      <c r="W81" s="70">
        <f t="shared" ref="W81:W144" si="15">IFERROR(ROUND(AVERAGE(T81:V81),0),0)</f>
        <v>70</v>
      </c>
      <c r="X81" s="68">
        <f>ROUND(IFERROR(VLOOKUP($W81,[1]PARAMETROS!$Q$12:$S$82,2,0),0),2)</f>
        <v>100</v>
      </c>
      <c r="Y81" s="69">
        <f t="shared" ref="Y81:Y144" si="16">ROUND(X81*$T$12,2)</f>
        <v>30</v>
      </c>
      <c r="Z81" s="71">
        <f t="shared" ref="Z81:Z144" si="17">ROUND(P81+S81+Y81,2)</f>
        <v>77</v>
      </c>
      <c r="AA81" s="72" t="str">
        <f>IFERROR(IF(VLOOKUP($C81,[1]APELACIÓN!$C$16:$I$465,5,0)="","",VLOOKUP($C81,[1]APELACIÓN!$C$16:$I$465,5,0)),0)</f>
        <v/>
      </c>
      <c r="AB81" s="72" t="str">
        <f>IFERROR(IF(VLOOKUP($C81,[1]APELACIÓN!$C$16:$I$465,7,0)="","",VLOOKUP($C81,[1]APELACIÓN!$C$16:$I$465,7,0)),0)</f>
        <v/>
      </c>
      <c r="AC81" s="73" t="str">
        <f>IF($C81="","",[1]CONSOLIDADO!BP81)</f>
        <v/>
      </c>
      <c r="AD81" s="74">
        <f>IF($C81="","",[1]CONSOLIDADO!BQ81)</f>
        <v>0</v>
      </c>
      <c r="AE81" s="74">
        <f>IF($C81="","",[1]CONSOLIDADO!BR81)</f>
        <v>0</v>
      </c>
      <c r="AF81" s="74">
        <f>IF($C81="","",[1]CONSOLIDADO!BS81)</f>
        <v>0</v>
      </c>
      <c r="AG81" s="74">
        <f>IF($C81="","",[1]CONSOLIDADO!BT81)</f>
        <v>0</v>
      </c>
      <c r="AH81" s="73" t="str">
        <f>IF($C81="","",[1]CONSOLIDADO!BU81)</f>
        <v/>
      </c>
      <c r="AI81" s="73">
        <f>IF($C81="","",[1]CONSOLIDADO!BV81)</f>
        <v>0</v>
      </c>
      <c r="AJ81" s="74">
        <f>IF($C81="","",[1]CONSOLIDADO!BW81)</f>
        <v>0</v>
      </c>
      <c r="AK81" s="75">
        <f>IF($C81="","",[1]CONSOLIDADO!BX81)</f>
        <v>66</v>
      </c>
    </row>
    <row r="82" spans="1:37" ht="14.45" customHeight="1" x14ac:dyDescent="0.2">
      <c r="A82" s="62">
        <v>67</v>
      </c>
      <c r="B82" s="63">
        <v>103</v>
      </c>
      <c r="C82" s="64">
        <v>12610162</v>
      </c>
      <c r="D82" s="63">
        <v>7</v>
      </c>
      <c r="E82" s="65">
        <f>IFERROR(VLOOKUP($C82,[1]CONSOLIDADO!$C$16:$K$465,9,0),"")</f>
        <v>14</v>
      </c>
      <c r="F82" s="66">
        <f>IFERROR(IF(AND(VLOOKUP($C82,[1]APELACIÓN!$C:$AM,7,0)="SI",VLOOKUP($C82,[1]APELACIÓN!$C:$AM,10,0)&lt;&gt;""),VLOOKUP($C82,[1]APELACIÓN!$C:$AM,20,0),VLOOKUP($C82,[1]CONSOLIDADO!$C$16:$BX$465,39,0)),0)</f>
        <v>15</v>
      </c>
      <c r="G82" s="67">
        <f>ROUND(IFERROR(IF($F82&gt;39,200,VLOOKUP($F82,[1]PARAMETROS!$A$12:$K$55,2,0)),0),2)</f>
        <v>80</v>
      </c>
      <c r="H82" s="67">
        <f t="shared" si="9"/>
        <v>40</v>
      </c>
      <c r="I82" s="66">
        <f>IFERROR(IF(AND(VLOOKUP($C82,[1]APELACIÓN!$C:$AM,7,0)="SI",VLOOKUP($C82,[1]APELACIÓN!$C:$AM,11,0)&lt;&gt;""),VLOOKUP($C82,[1]APELACIÓN!$C:$AM,23,0),VLOOKUP($C82,[1]CONSOLIDADO!$C$16:$BX$465,42,0)),0)</f>
        <v>0</v>
      </c>
      <c r="J82" s="67">
        <f>ROUND(IFERROR(IF($I82&gt;39,200,VLOOKUP($I82,[1]PARAMETROS!$A$12:$K$55,6,0)),0),2)</f>
        <v>0</v>
      </c>
      <c r="K82" s="67">
        <f t="shared" si="10"/>
        <v>0</v>
      </c>
      <c r="L82" s="66">
        <f>IFERROR(IF(AND(VLOOKUP($C82,[1]APELACIÓN!$C:$AM,7,0)="SI",VLOOKUP($C82,[1]APELACIÓN!$C:$AM,12,0)&lt;&gt;""),VLOOKUP($C82,[1]APELACIÓN!$C:$AM,26,0),VLOOKUP($C82,[1]CONSOLIDADO!$C$16:$BX$465,45,0)),0)</f>
        <v>0</v>
      </c>
      <c r="M82" s="68">
        <f>ROUND(IFERROR(IF($L82&gt;39,200,VLOOKUP($L82,[1]PARAMETROS!$A$12:$K$55,10,0)),0),2)</f>
        <v>0</v>
      </c>
      <c r="N82" s="68">
        <f t="shared" si="11"/>
        <v>0</v>
      </c>
      <c r="O82" s="68">
        <f t="shared" si="12"/>
        <v>40</v>
      </c>
      <c r="P82" s="69">
        <f t="shared" si="13"/>
        <v>16</v>
      </c>
      <c r="Q82" s="66">
        <f>IFERROR(IF(AND(VLOOKUP($C82,[1]APELACIÓN!$C:$AM,7,0)="SI",VLOOKUP($C82,[1]APELACIÓN!$C:$AM,13,0)&lt;&gt;""),VLOOKUP($C82,[1]APELACIÓN!$C:$AM,29,0),VLOOKUP($C82,[1]CONSOLIDADO!$C$16:$BX$465,50,0)),0)</f>
        <v>853</v>
      </c>
      <c r="R82" s="68">
        <f>ROUND(IFERROR(IF($Q82&gt;110,100,VLOOKUP($Q82,[1]PARAMETROS!$M$12:$O$122,2,0)),0),2)</f>
        <v>100</v>
      </c>
      <c r="S82" s="69">
        <f t="shared" si="14"/>
        <v>30</v>
      </c>
      <c r="T82" s="70">
        <f>IFERROR(IF(AND(VLOOKUP($C82,[1]APELACIÓN!$C:$AM,7,0)="SI",VLOOKUP($C82,[1]APELACIÓN!$C:$AM,14,0)&lt;&gt;""),VLOOKUP($C82,[1]APELACIÓN!$C:$AM,32,0),VLOOKUP($C82,[1]CONSOLIDADO!$C$16:$BX$465,53,0)),0)</f>
        <v>70</v>
      </c>
      <c r="U82" s="70">
        <f>IFERROR(IF(AND(VLOOKUP($C82,[1]APELACIÓN!$C:$AM,7,0)="SI",VLOOKUP($C82,[1]APELACIÓN!$C:$AM,15,0)&lt;&gt;""),VLOOKUP($C82,[1]APELACIÓN!$C:$AM,33,0),VLOOKUP($C82,[1]CONSOLIDADO!$C$16:$BX$465,54,0)),0)</f>
        <v>70</v>
      </c>
      <c r="V82" s="70">
        <f>IFERROR(IF(AND(VLOOKUP($C82,[1]APELACIÓN!$C:$AM,7,0)="SI",VLOOKUP($C82,[1]APELACIÓN!$C:$AM,16,0)&lt;&gt;""),VLOOKUP($C82,[1]APELACIÓN!$C:$AM,34,0),VLOOKUP($C82,[1]CONSOLIDADO!$C$16:$BX$465,55,0)),0)</f>
        <v>70</v>
      </c>
      <c r="W82" s="70">
        <f t="shared" si="15"/>
        <v>70</v>
      </c>
      <c r="X82" s="68">
        <f>ROUND(IFERROR(VLOOKUP($W82,[1]PARAMETROS!$Q$12:$S$82,2,0),0),2)</f>
        <v>100</v>
      </c>
      <c r="Y82" s="69">
        <f t="shared" si="16"/>
        <v>30</v>
      </c>
      <c r="Z82" s="71">
        <f t="shared" si="17"/>
        <v>76</v>
      </c>
      <c r="AA82" s="72" t="str">
        <f>IFERROR(IF(VLOOKUP($C82,[1]APELACIÓN!$C$16:$I$465,5,0)="","",VLOOKUP($C82,[1]APELACIÓN!$C$16:$I$465,5,0)),0)</f>
        <v/>
      </c>
      <c r="AB82" s="72" t="str">
        <f>IFERROR(IF(VLOOKUP($C82,[1]APELACIÓN!$C$16:$I$465,7,0)="","",VLOOKUP($C82,[1]APELACIÓN!$C$16:$I$465,7,0)),0)</f>
        <v/>
      </c>
      <c r="AC82" s="73" t="str">
        <f>IF($C82="","",[1]CONSOLIDADO!BP82)</f>
        <v/>
      </c>
      <c r="AD82" s="74">
        <f>IF($C82="","",[1]CONSOLIDADO!BQ82)</f>
        <v>0</v>
      </c>
      <c r="AE82" s="74">
        <f>IF($C82="","",[1]CONSOLIDADO!BR82)</f>
        <v>0</v>
      </c>
      <c r="AF82" s="74">
        <f>IF($C82="","",[1]CONSOLIDADO!BS82)</f>
        <v>0</v>
      </c>
      <c r="AG82" s="74">
        <f>IF($C82="","",[1]CONSOLIDADO!BT82)</f>
        <v>0</v>
      </c>
      <c r="AH82" s="73" t="str">
        <f>IF($C82="","",[1]CONSOLIDADO!BU82)</f>
        <v/>
      </c>
      <c r="AI82" s="73">
        <f>IF($C82="","",[1]CONSOLIDADO!BV82)</f>
        <v>0</v>
      </c>
      <c r="AJ82" s="74">
        <f>IF($C82="","",[1]CONSOLIDADO!BW82)</f>
        <v>0</v>
      </c>
      <c r="AK82" s="75">
        <f>IF($C82="","",[1]CONSOLIDADO!BX82)</f>
        <v>67</v>
      </c>
    </row>
    <row r="83" spans="1:37" ht="14.45" customHeight="1" x14ac:dyDescent="0.2">
      <c r="A83" s="62">
        <v>68</v>
      </c>
      <c r="B83" s="63">
        <v>103</v>
      </c>
      <c r="C83" s="64">
        <v>10362771</v>
      </c>
      <c r="D83" s="63">
        <v>0</v>
      </c>
      <c r="E83" s="65">
        <f>IFERROR(VLOOKUP($C83,[1]CONSOLIDADO!$C$16:$K$465,9,0),"")</f>
        <v>14</v>
      </c>
      <c r="F83" s="66">
        <f>IFERROR(IF(AND(VLOOKUP($C83,[1]APELACIÓN!$C:$AM,7,0)="SI",VLOOKUP($C83,[1]APELACIÓN!$C:$AM,10,0)&lt;&gt;""),VLOOKUP($C83,[1]APELACIÓN!$C:$AM,20,0),VLOOKUP($C83,[1]CONSOLIDADO!$C$16:$BX$465,39,0)),0)</f>
        <v>16</v>
      </c>
      <c r="G83" s="67">
        <f>ROUND(IFERROR(IF($F83&gt;39,200,VLOOKUP($F83,[1]PARAMETROS!$A$12:$K$55,2,0)),0),2)</f>
        <v>85</v>
      </c>
      <c r="H83" s="67">
        <f t="shared" si="9"/>
        <v>42.5</v>
      </c>
      <c r="I83" s="66">
        <f>IFERROR(IF(AND(VLOOKUP($C83,[1]APELACIÓN!$C:$AM,7,0)="SI",VLOOKUP($C83,[1]APELACIÓN!$C:$AM,11,0)&lt;&gt;""),VLOOKUP($C83,[1]APELACIÓN!$C:$AM,23,0),VLOOKUP($C83,[1]CONSOLIDADO!$C$16:$BX$465,42,0)),0)</f>
        <v>0</v>
      </c>
      <c r="J83" s="67">
        <f>ROUND(IFERROR(IF($I83&gt;39,200,VLOOKUP($I83,[1]PARAMETROS!$A$12:$K$55,6,0)),0),2)</f>
        <v>0</v>
      </c>
      <c r="K83" s="67">
        <f t="shared" si="10"/>
        <v>0</v>
      </c>
      <c r="L83" s="66">
        <f>IFERROR(IF(AND(VLOOKUP($C83,[1]APELACIÓN!$C:$AM,7,0)="SI",VLOOKUP($C83,[1]APELACIÓN!$C:$AM,12,0)&lt;&gt;""),VLOOKUP($C83,[1]APELACIÓN!$C:$AM,26,0),VLOOKUP($C83,[1]CONSOLIDADO!$C$16:$BX$465,45,0)),0)</f>
        <v>0</v>
      </c>
      <c r="M83" s="68">
        <f>ROUND(IFERROR(IF($L83&gt;39,200,VLOOKUP($L83,[1]PARAMETROS!$A$12:$K$55,10,0)),0),2)</f>
        <v>0</v>
      </c>
      <c r="N83" s="68">
        <f t="shared" si="11"/>
        <v>0</v>
      </c>
      <c r="O83" s="68">
        <f t="shared" si="12"/>
        <v>42.5</v>
      </c>
      <c r="P83" s="69">
        <f t="shared" si="13"/>
        <v>17</v>
      </c>
      <c r="Q83" s="66">
        <f>IFERROR(IF(AND(VLOOKUP($C83,[1]APELACIÓN!$C:$AM,7,0)="SI",VLOOKUP($C83,[1]APELACIÓN!$C:$AM,13,0)&lt;&gt;""),VLOOKUP($C83,[1]APELACIÓN!$C:$AM,29,0),VLOOKUP($C83,[1]CONSOLIDADO!$C$16:$BX$465,50,0)),0)</f>
        <v>827</v>
      </c>
      <c r="R83" s="68">
        <f>ROUND(IFERROR(IF($Q83&gt;110,100,VLOOKUP($Q83,[1]PARAMETROS!$M$12:$O$122,2,0)),0),2)</f>
        <v>100</v>
      </c>
      <c r="S83" s="69">
        <f t="shared" si="14"/>
        <v>30</v>
      </c>
      <c r="T83" s="70">
        <f>IFERROR(IF(AND(VLOOKUP($C83,[1]APELACIÓN!$C:$AM,7,0)="SI",VLOOKUP($C83,[1]APELACIÓN!$C:$AM,14,0)&lt;&gt;""),VLOOKUP($C83,[1]APELACIÓN!$C:$AM,32,0),VLOOKUP($C83,[1]CONSOLIDADO!$C$16:$BX$465,53,0)),0)</f>
        <v>70</v>
      </c>
      <c r="U83" s="70">
        <f>IFERROR(IF(AND(VLOOKUP($C83,[1]APELACIÓN!$C:$AM,7,0)="SI",VLOOKUP($C83,[1]APELACIÓN!$C:$AM,15,0)&lt;&gt;""),VLOOKUP($C83,[1]APELACIÓN!$C:$AM,33,0),VLOOKUP($C83,[1]CONSOLIDADO!$C$16:$BX$465,54,0)),0)</f>
        <v>66</v>
      </c>
      <c r="V83" s="70">
        <f>IFERROR(IF(AND(VLOOKUP($C83,[1]APELACIÓN!$C:$AM,7,0)="SI",VLOOKUP($C83,[1]APELACIÓN!$C:$AM,16,0)&lt;&gt;""),VLOOKUP($C83,[1]APELACIÓN!$C:$AM,34,0),VLOOKUP($C83,[1]CONSOLIDADO!$C$16:$BX$465,55,0)),0)</f>
        <v>66</v>
      </c>
      <c r="W83" s="70">
        <f t="shared" si="15"/>
        <v>67</v>
      </c>
      <c r="X83" s="68">
        <f>ROUND(IFERROR(VLOOKUP($W83,[1]PARAMETROS!$Q$12:$S$82,2,0),0),2)</f>
        <v>92</v>
      </c>
      <c r="Y83" s="69">
        <f t="shared" si="16"/>
        <v>27.6</v>
      </c>
      <c r="Z83" s="71">
        <f t="shared" si="17"/>
        <v>74.599999999999994</v>
      </c>
      <c r="AA83" s="72" t="str">
        <f>IFERROR(IF(VLOOKUP($C83,[1]APELACIÓN!$C$16:$I$465,5,0)="","",VLOOKUP($C83,[1]APELACIÓN!$C$16:$I$465,5,0)),0)</f>
        <v/>
      </c>
      <c r="AB83" s="72" t="str">
        <f>IFERROR(IF(VLOOKUP($C83,[1]APELACIÓN!$C$16:$I$465,7,0)="","",VLOOKUP($C83,[1]APELACIÓN!$C$16:$I$465,7,0)),0)</f>
        <v/>
      </c>
      <c r="AC83" s="73" t="str">
        <f>IF($C83="","",[1]CONSOLIDADO!BP83)</f>
        <v/>
      </c>
      <c r="AD83" s="74">
        <f>IF($C83="","",[1]CONSOLIDADO!BQ83)</f>
        <v>0</v>
      </c>
      <c r="AE83" s="74">
        <f>IF($C83="","",[1]CONSOLIDADO!BR83)</f>
        <v>0</v>
      </c>
      <c r="AF83" s="74">
        <f>IF($C83="","",[1]CONSOLIDADO!BS83)</f>
        <v>0</v>
      </c>
      <c r="AG83" s="74">
        <f>IF($C83="","",[1]CONSOLIDADO!BT83)</f>
        <v>0</v>
      </c>
      <c r="AH83" s="73" t="str">
        <f>IF($C83="","",[1]CONSOLIDADO!BU83)</f>
        <v/>
      </c>
      <c r="AI83" s="73">
        <f>IF($C83="","",[1]CONSOLIDADO!BV83)</f>
        <v>0</v>
      </c>
      <c r="AJ83" s="74">
        <f>IF($C83="","",[1]CONSOLIDADO!BW83)</f>
        <v>0</v>
      </c>
      <c r="AK83" s="75">
        <f>IF($C83="","",[1]CONSOLIDADO!BX83)</f>
        <v>68</v>
      </c>
    </row>
    <row r="84" spans="1:37" ht="14.45" customHeight="1" x14ac:dyDescent="0.2">
      <c r="A84" s="62">
        <v>69</v>
      </c>
      <c r="B84" s="63">
        <v>101</v>
      </c>
      <c r="C84" s="64">
        <v>10970611</v>
      </c>
      <c r="D84" s="63">
        <v>6</v>
      </c>
      <c r="E84" s="65">
        <f>IFERROR(VLOOKUP($C84,[1]CONSOLIDADO!$C$16:$K$465,9,0),"")</f>
        <v>14</v>
      </c>
      <c r="F84" s="66">
        <f>IFERROR(IF(AND(VLOOKUP($C84,[1]APELACIÓN!$C:$AM,7,0)="SI",VLOOKUP($C84,[1]APELACIÓN!$C:$AM,10,0)&lt;&gt;""),VLOOKUP($C84,[1]APELACIÓN!$C:$AM,20,0),VLOOKUP($C84,[1]CONSOLIDADO!$C$16:$BX$465,39,0)),0)</f>
        <v>13</v>
      </c>
      <c r="G84" s="67">
        <f>ROUND(IFERROR(IF($F84&gt;39,200,VLOOKUP($F84,[1]PARAMETROS!$A$12:$K$55,2,0)),0),2)</f>
        <v>70</v>
      </c>
      <c r="H84" s="67">
        <f t="shared" si="9"/>
        <v>35</v>
      </c>
      <c r="I84" s="66">
        <f>IFERROR(IF(AND(VLOOKUP($C84,[1]APELACIÓN!$C:$AM,7,0)="SI",VLOOKUP($C84,[1]APELACIÓN!$C:$AM,11,0)&lt;&gt;""),VLOOKUP($C84,[1]APELACIÓN!$C:$AM,23,0),VLOOKUP($C84,[1]CONSOLIDADO!$C$16:$BX$465,42,0)),0)</f>
        <v>0</v>
      </c>
      <c r="J84" s="67">
        <f>ROUND(IFERROR(IF($I84&gt;39,200,VLOOKUP($I84,[1]PARAMETROS!$A$12:$K$55,6,0)),0),2)</f>
        <v>0</v>
      </c>
      <c r="K84" s="67">
        <f t="shared" si="10"/>
        <v>0</v>
      </c>
      <c r="L84" s="66">
        <f>IFERROR(IF(AND(VLOOKUP($C84,[1]APELACIÓN!$C:$AM,7,0)="SI",VLOOKUP($C84,[1]APELACIÓN!$C:$AM,12,0)&lt;&gt;""),VLOOKUP($C84,[1]APELACIÓN!$C:$AM,26,0),VLOOKUP($C84,[1]CONSOLIDADO!$C$16:$BX$465,45,0)),0)</f>
        <v>0</v>
      </c>
      <c r="M84" s="68">
        <f>ROUND(IFERROR(IF($L84&gt;39,200,VLOOKUP($L84,[1]PARAMETROS!$A$12:$K$55,10,0)),0),2)</f>
        <v>0</v>
      </c>
      <c r="N84" s="68">
        <f t="shared" si="11"/>
        <v>0</v>
      </c>
      <c r="O84" s="68">
        <f t="shared" si="12"/>
        <v>35</v>
      </c>
      <c r="P84" s="69">
        <f t="shared" si="13"/>
        <v>14</v>
      </c>
      <c r="Q84" s="66">
        <f>IFERROR(IF(AND(VLOOKUP($C84,[1]APELACIÓN!$C:$AM,7,0)="SI",VLOOKUP($C84,[1]APELACIÓN!$C:$AM,13,0)&lt;&gt;""),VLOOKUP($C84,[1]APELACIÓN!$C:$AM,29,0),VLOOKUP($C84,[1]CONSOLIDADO!$C$16:$BX$465,50,0)),0)</f>
        <v>488</v>
      </c>
      <c r="R84" s="68">
        <f>ROUND(IFERROR(IF($Q84&gt;110,100,VLOOKUP($Q84,[1]PARAMETROS!$M$12:$O$122,2,0)),0),2)</f>
        <v>100</v>
      </c>
      <c r="S84" s="69">
        <f t="shared" si="14"/>
        <v>30</v>
      </c>
      <c r="T84" s="70">
        <f>IFERROR(IF(AND(VLOOKUP($C84,[1]APELACIÓN!$C:$AM,7,0)="SI",VLOOKUP($C84,[1]APELACIÓN!$C:$AM,14,0)&lt;&gt;""),VLOOKUP($C84,[1]APELACIÓN!$C:$AM,32,0),VLOOKUP($C84,[1]CONSOLIDADO!$C$16:$BX$465,53,0)),0)</f>
        <v>70</v>
      </c>
      <c r="U84" s="70">
        <f>IFERROR(IF(AND(VLOOKUP($C84,[1]APELACIÓN!$C:$AM,7,0)="SI",VLOOKUP($C84,[1]APELACIÓN!$C:$AM,15,0)&lt;&gt;""),VLOOKUP($C84,[1]APELACIÓN!$C:$AM,33,0),VLOOKUP($C84,[1]CONSOLIDADO!$C$16:$BX$465,54,0)),0)</f>
        <v>70</v>
      </c>
      <c r="V84" s="70">
        <f>IFERROR(IF(AND(VLOOKUP($C84,[1]APELACIÓN!$C:$AM,7,0)="SI",VLOOKUP($C84,[1]APELACIÓN!$C:$AM,16,0)&lt;&gt;""),VLOOKUP($C84,[1]APELACIÓN!$C:$AM,34,0),VLOOKUP($C84,[1]CONSOLIDADO!$C$16:$BX$465,55,0)),0)</f>
        <v>70</v>
      </c>
      <c r="W84" s="70">
        <f t="shared" si="15"/>
        <v>70</v>
      </c>
      <c r="X84" s="68">
        <f>ROUND(IFERROR(VLOOKUP($W84,[1]PARAMETROS!$Q$12:$S$82,2,0),0),2)</f>
        <v>100</v>
      </c>
      <c r="Y84" s="69">
        <f t="shared" si="16"/>
        <v>30</v>
      </c>
      <c r="Z84" s="71">
        <f t="shared" si="17"/>
        <v>74</v>
      </c>
      <c r="AA84" s="72" t="str">
        <f>IFERROR(IF(VLOOKUP($C84,[1]APELACIÓN!$C$16:$I$465,5,0)="","",VLOOKUP($C84,[1]APELACIÓN!$C$16:$I$465,5,0)),0)</f>
        <v/>
      </c>
      <c r="AB84" s="72" t="str">
        <f>IFERROR(IF(VLOOKUP($C84,[1]APELACIÓN!$C$16:$I$465,7,0)="","",VLOOKUP($C84,[1]APELACIÓN!$C$16:$I$465,7,0)),0)</f>
        <v/>
      </c>
      <c r="AC84" s="73" t="str">
        <f>IF($C84="","",[1]CONSOLIDADO!BP84)</f>
        <v>EMPATE</v>
      </c>
      <c r="AD84" s="74">
        <f>IF($C84="","",[1]CONSOLIDADO!BQ84)</f>
        <v>70</v>
      </c>
      <c r="AE84" s="74">
        <f>IF($C84="","",[1]CONSOLIDADO!BR84)</f>
        <v>13</v>
      </c>
      <c r="AF84" s="74">
        <f>IF($C84="","",[1]CONSOLIDADO!BS84)</f>
        <v>4</v>
      </c>
      <c r="AG84" s="74">
        <f>IF($C84="","",[1]CONSOLIDADO!BT84)</f>
        <v>0</v>
      </c>
      <c r="AH84" s="73" t="str">
        <f>IF($C84="","",[1]CONSOLIDADO!BU84)</f>
        <v/>
      </c>
      <c r="AI84" s="73">
        <f>IF($C84="","",[1]CONSOLIDADO!BV84)</f>
        <v>0</v>
      </c>
      <c r="AJ84" s="74">
        <f>IF($C84="","",[1]CONSOLIDADO!BW84)</f>
        <v>0</v>
      </c>
      <c r="AK84" s="75">
        <f>IF($C84="","",[1]CONSOLIDADO!BX84)</f>
        <v>69</v>
      </c>
    </row>
    <row r="85" spans="1:37" ht="14.45" customHeight="1" x14ac:dyDescent="0.2">
      <c r="A85" s="62">
        <v>70</v>
      </c>
      <c r="B85" s="63">
        <v>103</v>
      </c>
      <c r="C85" s="64">
        <v>13870338</v>
      </c>
      <c r="D85" s="63" t="s">
        <v>42</v>
      </c>
      <c r="E85" s="65">
        <f>IFERROR(VLOOKUP($C85,[1]CONSOLIDADO!$C$16:$K$465,9,0),"")</f>
        <v>14</v>
      </c>
      <c r="F85" s="66">
        <f>IFERROR(IF(AND(VLOOKUP($C85,[1]APELACIÓN!$C:$AM,7,0)="SI",VLOOKUP($C85,[1]APELACIÓN!$C:$AM,10,0)&lt;&gt;""),VLOOKUP($C85,[1]APELACIÓN!$C:$AM,20,0),VLOOKUP($C85,[1]CONSOLIDADO!$C$16:$BX$465,39,0)),0)</f>
        <v>13</v>
      </c>
      <c r="G85" s="67">
        <f>ROUND(IFERROR(IF($F85&gt;39,200,VLOOKUP($F85,[1]PARAMETROS!$A$12:$K$55,2,0)),0),2)</f>
        <v>70</v>
      </c>
      <c r="H85" s="67">
        <f t="shared" si="9"/>
        <v>35</v>
      </c>
      <c r="I85" s="66">
        <f>IFERROR(IF(AND(VLOOKUP($C85,[1]APELACIÓN!$C:$AM,7,0)="SI",VLOOKUP($C85,[1]APELACIÓN!$C:$AM,11,0)&lt;&gt;""),VLOOKUP($C85,[1]APELACIÓN!$C:$AM,23,0),VLOOKUP($C85,[1]CONSOLIDADO!$C$16:$BX$465,42,0)),0)</f>
        <v>0</v>
      </c>
      <c r="J85" s="67">
        <f>ROUND(IFERROR(IF($I85&gt;39,200,VLOOKUP($I85,[1]PARAMETROS!$A$12:$K$55,6,0)),0),2)</f>
        <v>0</v>
      </c>
      <c r="K85" s="67">
        <f t="shared" si="10"/>
        <v>0</v>
      </c>
      <c r="L85" s="66">
        <f>IFERROR(IF(AND(VLOOKUP($C85,[1]APELACIÓN!$C:$AM,7,0)="SI",VLOOKUP($C85,[1]APELACIÓN!$C:$AM,12,0)&lt;&gt;""),VLOOKUP($C85,[1]APELACIÓN!$C:$AM,26,0),VLOOKUP($C85,[1]CONSOLIDADO!$C$16:$BX$465,45,0)),0)</f>
        <v>0</v>
      </c>
      <c r="M85" s="68">
        <f>ROUND(IFERROR(IF($L85&gt;39,200,VLOOKUP($L85,[1]PARAMETROS!$A$12:$K$55,10,0)),0),2)</f>
        <v>0</v>
      </c>
      <c r="N85" s="68">
        <f t="shared" si="11"/>
        <v>0</v>
      </c>
      <c r="O85" s="68">
        <f t="shared" si="12"/>
        <v>35</v>
      </c>
      <c r="P85" s="69">
        <f t="shared" si="13"/>
        <v>14</v>
      </c>
      <c r="Q85" s="66">
        <f>IFERROR(IF(AND(VLOOKUP($C85,[1]APELACIÓN!$C:$AM,7,0)="SI",VLOOKUP($C85,[1]APELACIÓN!$C:$AM,13,0)&lt;&gt;""),VLOOKUP($C85,[1]APELACIÓN!$C:$AM,29,0),VLOOKUP($C85,[1]CONSOLIDADO!$C$16:$BX$465,50,0)),0)</f>
        <v>590</v>
      </c>
      <c r="R85" s="68">
        <f>ROUND(IFERROR(IF($Q85&gt;110,100,VLOOKUP($Q85,[1]PARAMETROS!$M$12:$O$122,2,0)),0),2)</f>
        <v>100</v>
      </c>
      <c r="S85" s="69">
        <f t="shared" si="14"/>
        <v>30</v>
      </c>
      <c r="T85" s="70">
        <f>IFERROR(IF(AND(VLOOKUP($C85,[1]APELACIÓN!$C:$AM,7,0)="SI",VLOOKUP($C85,[1]APELACIÓN!$C:$AM,14,0)&lt;&gt;""),VLOOKUP($C85,[1]APELACIÓN!$C:$AM,32,0),VLOOKUP($C85,[1]CONSOLIDADO!$C$16:$BX$465,53,0)),0)</f>
        <v>70</v>
      </c>
      <c r="U85" s="70">
        <f>IFERROR(IF(AND(VLOOKUP($C85,[1]APELACIÓN!$C:$AM,7,0)="SI",VLOOKUP($C85,[1]APELACIÓN!$C:$AM,15,0)&lt;&gt;""),VLOOKUP($C85,[1]APELACIÓN!$C:$AM,33,0),VLOOKUP($C85,[1]CONSOLIDADO!$C$16:$BX$465,54,0)),0)</f>
        <v>70</v>
      </c>
      <c r="V85" s="70">
        <f>IFERROR(IF(AND(VLOOKUP($C85,[1]APELACIÓN!$C:$AM,7,0)="SI",VLOOKUP($C85,[1]APELACIÓN!$C:$AM,16,0)&lt;&gt;""),VLOOKUP($C85,[1]APELACIÓN!$C:$AM,34,0),VLOOKUP($C85,[1]CONSOLIDADO!$C$16:$BX$465,55,0)),0)</f>
        <v>70</v>
      </c>
      <c r="W85" s="70">
        <f t="shared" si="15"/>
        <v>70</v>
      </c>
      <c r="X85" s="68">
        <f>ROUND(IFERROR(VLOOKUP($W85,[1]PARAMETROS!$Q$12:$S$82,2,0),0),2)</f>
        <v>100</v>
      </c>
      <c r="Y85" s="69">
        <f t="shared" si="16"/>
        <v>30</v>
      </c>
      <c r="Z85" s="71">
        <f t="shared" si="17"/>
        <v>74</v>
      </c>
      <c r="AA85" s="72" t="str">
        <f>IFERROR(IF(VLOOKUP($C85,[1]APELACIÓN!$C$16:$I$465,5,0)="","",VLOOKUP($C85,[1]APELACIÓN!$C$16:$I$465,5,0)),0)</f>
        <v/>
      </c>
      <c r="AB85" s="72" t="str">
        <f>IFERROR(IF(VLOOKUP($C85,[1]APELACIÓN!$C$16:$I$465,7,0)="","",VLOOKUP($C85,[1]APELACIÓN!$C$16:$I$465,7,0)),0)</f>
        <v/>
      </c>
      <c r="AC85" s="73" t="str">
        <f>IF($C85="","",[1]CONSOLIDADO!BP85)</f>
        <v>EMPATE</v>
      </c>
      <c r="AD85" s="74">
        <f>IF($C85="","",[1]CONSOLIDADO!BQ85)</f>
        <v>70</v>
      </c>
      <c r="AE85" s="74">
        <f>IF($C85="","",[1]CONSOLIDADO!BR85)</f>
        <v>12</v>
      </c>
      <c r="AF85" s="74">
        <f>IF($C85="","",[1]CONSOLIDADO!BS85)</f>
        <v>6</v>
      </c>
      <c r="AG85" s="74">
        <f>IF($C85="","",[1]CONSOLIDADO!BT85)</f>
        <v>22</v>
      </c>
      <c r="AH85" s="73" t="str">
        <f>IF($C85="","",[1]CONSOLIDADO!BU85)</f>
        <v/>
      </c>
      <c r="AI85" s="73">
        <f>IF($C85="","",[1]CONSOLIDADO!BV85)</f>
        <v>0</v>
      </c>
      <c r="AJ85" s="74">
        <f>IF($C85="","",[1]CONSOLIDADO!BW85)</f>
        <v>0</v>
      </c>
      <c r="AK85" s="75">
        <f>IF($C85="","",[1]CONSOLIDADO!BX85)</f>
        <v>70</v>
      </c>
    </row>
    <row r="86" spans="1:37" ht="14.45" customHeight="1" x14ac:dyDescent="0.2">
      <c r="A86" s="62">
        <v>71</v>
      </c>
      <c r="B86" s="63">
        <v>101</v>
      </c>
      <c r="C86" s="64">
        <v>14309589</v>
      </c>
      <c r="D86" s="63">
        <v>4</v>
      </c>
      <c r="E86" s="65">
        <f>IFERROR(VLOOKUP($C86,[1]CONSOLIDADO!$C$16:$K$465,9,0),"")</f>
        <v>14</v>
      </c>
      <c r="F86" s="66">
        <f>IFERROR(IF(AND(VLOOKUP($C86,[1]APELACIÓN!$C:$AM,7,0)="SI",VLOOKUP($C86,[1]APELACIÓN!$C:$AM,10,0)&lt;&gt;""),VLOOKUP($C86,[1]APELACIÓN!$C:$AM,20,0),VLOOKUP($C86,[1]CONSOLIDADO!$C$16:$BX$465,39,0)),0)</f>
        <v>12</v>
      </c>
      <c r="G86" s="67">
        <f>ROUND(IFERROR(IF($F86&gt;39,200,VLOOKUP($F86,[1]PARAMETROS!$A$12:$K$55,2,0)),0),2)</f>
        <v>65</v>
      </c>
      <c r="H86" s="67">
        <f t="shared" si="9"/>
        <v>32.5</v>
      </c>
      <c r="I86" s="66">
        <f>IFERROR(IF(AND(VLOOKUP($C86,[1]APELACIÓN!$C:$AM,7,0)="SI",VLOOKUP($C86,[1]APELACIÓN!$C:$AM,11,0)&lt;&gt;""),VLOOKUP($C86,[1]APELACIÓN!$C:$AM,23,0),VLOOKUP($C86,[1]CONSOLIDADO!$C$16:$BX$465,42,0)),0)</f>
        <v>0</v>
      </c>
      <c r="J86" s="67">
        <f>ROUND(IFERROR(IF($I86&gt;39,200,VLOOKUP($I86,[1]PARAMETROS!$A$12:$K$55,6,0)),0),2)</f>
        <v>0</v>
      </c>
      <c r="K86" s="67">
        <f t="shared" si="10"/>
        <v>0</v>
      </c>
      <c r="L86" s="66">
        <f>IFERROR(IF(AND(VLOOKUP($C86,[1]APELACIÓN!$C:$AM,7,0)="SI",VLOOKUP($C86,[1]APELACIÓN!$C:$AM,12,0)&lt;&gt;""),VLOOKUP($C86,[1]APELACIÓN!$C:$AM,26,0),VLOOKUP($C86,[1]CONSOLIDADO!$C$16:$BX$465,45,0)),0)</f>
        <v>0</v>
      </c>
      <c r="M86" s="68">
        <f>ROUND(IFERROR(IF($L86&gt;39,200,VLOOKUP($L86,[1]PARAMETROS!$A$12:$K$55,10,0)),0),2)</f>
        <v>0</v>
      </c>
      <c r="N86" s="68">
        <f t="shared" si="11"/>
        <v>0</v>
      </c>
      <c r="O86" s="68">
        <f t="shared" si="12"/>
        <v>32.5</v>
      </c>
      <c r="P86" s="69">
        <f t="shared" si="13"/>
        <v>13</v>
      </c>
      <c r="Q86" s="66">
        <f>IFERROR(IF(AND(VLOOKUP($C86,[1]APELACIÓN!$C:$AM,7,0)="SI",VLOOKUP($C86,[1]APELACIÓN!$C:$AM,13,0)&lt;&gt;""),VLOOKUP($C86,[1]APELACIÓN!$C:$AM,29,0),VLOOKUP($C86,[1]CONSOLIDADO!$C$16:$BX$465,50,0)),0)</f>
        <v>209</v>
      </c>
      <c r="R86" s="68">
        <f>ROUND(IFERROR(IF($Q86&gt;110,100,VLOOKUP($Q86,[1]PARAMETROS!$M$12:$O$122,2,0)),0),2)</f>
        <v>100</v>
      </c>
      <c r="S86" s="69">
        <f t="shared" si="14"/>
        <v>30</v>
      </c>
      <c r="T86" s="70">
        <f>IFERROR(IF(AND(VLOOKUP($C86,[1]APELACIÓN!$C:$AM,7,0)="SI",VLOOKUP($C86,[1]APELACIÓN!$C:$AM,14,0)&lt;&gt;""),VLOOKUP($C86,[1]APELACIÓN!$C:$AM,32,0),VLOOKUP($C86,[1]CONSOLIDADO!$C$16:$BX$465,53,0)),0)</f>
        <v>70</v>
      </c>
      <c r="U86" s="70">
        <f>IFERROR(IF(AND(VLOOKUP($C86,[1]APELACIÓN!$C:$AM,7,0)="SI",VLOOKUP($C86,[1]APELACIÓN!$C:$AM,15,0)&lt;&gt;""),VLOOKUP($C86,[1]APELACIÓN!$C:$AM,33,0),VLOOKUP($C86,[1]CONSOLIDADO!$C$16:$BX$465,54,0)),0)</f>
        <v>70</v>
      </c>
      <c r="V86" s="70">
        <f>IFERROR(IF(AND(VLOOKUP($C86,[1]APELACIÓN!$C:$AM,7,0)="SI",VLOOKUP($C86,[1]APELACIÓN!$C:$AM,16,0)&lt;&gt;""),VLOOKUP($C86,[1]APELACIÓN!$C:$AM,34,0),VLOOKUP($C86,[1]CONSOLIDADO!$C$16:$BX$465,55,0)),0)</f>
        <v>70</v>
      </c>
      <c r="W86" s="70">
        <f t="shared" si="15"/>
        <v>70</v>
      </c>
      <c r="X86" s="68">
        <f>ROUND(IFERROR(VLOOKUP($W86,[1]PARAMETROS!$Q$12:$S$82,2,0),0),2)</f>
        <v>100</v>
      </c>
      <c r="Y86" s="69">
        <f t="shared" si="16"/>
        <v>30</v>
      </c>
      <c r="Z86" s="71">
        <f t="shared" si="17"/>
        <v>73</v>
      </c>
      <c r="AA86" s="72" t="str">
        <f>IFERROR(IF(VLOOKUP($C86,[1]APELACIÓN!$C$16:$I$465,5,0)="","",VLOOKUP($C86,[1]APELACIÓN!$C$16:$I$465,5,0)),0)</f>
        <v/>
      </c>
      <c r="AB86" s="72" t="str">
        <f>IFERROR(IF(VLOOKUP($C86,[1]APELACIÓN!$C$16:$I$465,7,0)="","",VLOOKUP($C86,[1]APELACIÓN!$C$16:$I$465,7,0)),0)</f>
        <v/>
      </c>
      <c r="AC86" s="73" t="str">
        <f>IF($C86="","",[1]CONSOLIDADO!BP86)</f>
        <v>EMPATE</v>
      </c>
      <c r="AD86" s="74">
        <f>IF($C86="","",[1]CONSOLIDADO!BQ86)</f>
        <v>70</v>
      </c>
      <c r="AE86" s="74">
        <f>IF($C86="","",[1]CONSOLIDADO!BR86)</f>
        <v>12</v>
      </c>
      <c r="AF86" s="74">
        <f>IF($C86="","",[1]CONSOLIDADO!BS86)</f>
        <v>1</v>
      </c>
      <c r="AG86" s="74">
        <f>IF($C86="","",[1]CONSOLIDADO!BT86)</f>
        <v>14</v>
      </c>
      <c r="AH86" s="73" t="str">
        <f>IF($C86="","",[1]CONSOLIDADO!BU86)</f>
        <v/>
      </c>
      <c r="AI86" s="73">
        <f>IF($C86="","",[1]CONSOLIDADO!BV86)</f>
        <v>0</v>
      </c>
      <c r="AJ86" s="74">
        <f>IF($C86="","",[1]CONSOLIDADO!BW86)</f>
        <v>0</v>
      </c>
      <c r="AK86" s="75">
        <f>IF($C86="","",[1]CONSOLIDADO!BX86)</f>
        <v>71</v>
      </c>
    </row>
    <row r="87" spans="1:37" ht="14.45" customHeight="1" x14ac:dyDescent="0.2">
      <c r="A87" s="62">
        <v>72</v>
      </c>
      <c r="B87" s="63">
        <v>103</v>
      </c>
      <c r="C87" s="64">
        <v>10962962</v>
      </c>
      <c r="D87" s="63">
        <v>6</v>
      </c>
      <c r="E87" s="65">
        <f>IFERROR(VLOOKUP($C87,[1]CONSOLIDADO!$C$16:$K$465,9,0),"")</f>
        <v>14</v>
      </c>
      <c r="F87" s="66">
        <f>IFERROR(IF(AND(VLOOKUP($C87,[1]APELACIÓN!$C:$AM,7,0)="SI",VLOOKUP($C87,[1]APELACIÓN!$C:$AM,10,0)&lt;&gt;""),VLOOKUP($C87,[1]APELACIÓN!$C:$AM,20,0),VLOOKUP($C87,[1]CONSOLIDADO!$C$16:$BX$465,39,0)),0)</f>
        <v>12</v>
      </c>
      <c r="G87" s="67">
        <f>ROUND(IFERROR(IF($F87&gt;39,200,VLOOKUP($F87,[1]PARAMETROS!$A$12:$K$55,2,0)),0),2)</f>
        <v>65</v>
      </c>
      <c r="H87" s="67">
        <f t="shared" si="9"/>
        <v>32.5</v>
      </c>
      <c r="I87" s="66">
        <f>IFERROR(IF(AND(VLOOKUP($C87,[1]APELACIÓN!$C:$AM,7,0)="SI",VLOOKUP($C87,[1]APELACIÓN!$C:$AM,11,0)&lt;&gt;""),VLOOKUP($C87,[1]APELACIÓN!$C:$AM,23,0),VLOOKUP($C87,[1]CONSOLIDADO!$C$16:$BX$465,42,0)),0)</f>
        <v>0</v>
      </c>
      <c r="J87" s="67">
        <f>ROUND(IFERROR(IF($I87&gt;39,200,VLOOKUP($I87,[1]PARAMETROS!$A$12:$K$55,6,0)),0),2)</f>
        <v>0</v>
      </c>
      <c r="K87" s="67">
        <f t="shared" si="10"/>
        <v>0</v>
      </c>
      <c r="L87" s="66">
        <f>IFERROR(IF(AND(VLOOKUP($C87,[1]APELACIÓN!$C:$AM,7,0)="SI",VLOOKUP($C87,[1]APELACIÓN!$C:$AM,12,0)&lt;&gt;""),VLOOKUP($C87,[1]APELACIÓN!$C:$AM,26,0),VLOOKUP($C87,[1]CONSOLIDADO!$C$16:$BX$465,45,0)),0)</f>
        <v>0</v>
      </c>
      <c r="M87" s="68">
        <f>ROUND(IFERROR(IF($L87&gt;39,200,VLOOKUP($L87,[1]PARAMETROS!$A$12:$K$55,10,0)),0),2)</f>
        <v>0</v>
      </c>
      <c r="N87" s="68">
        <f t="shared" si="11"/>
        <v>0</v>
      </c>
      <c r="O87" s="68">
        <f t="shared" si="12"/>
        <v>32.5</v>
      </c>
      <c r="P87" s="69">
        <f t="shared" si="13"/>
        <v>13</v>
      </c>
      <c r="Q87" s="66">
        <f>IFERROR(IF(AND(VLOOKUP($C87,[1]APELACIÓN!$C:$AM,7,0)="SI",VLOOKUP($C87,[1]APELACIÓN!$C:$AM,13,0)&lt;&gt;""),VLOOKUP($C87,[1]APELACIÓN!$C:$AM,29,0),VLOOKUP($C87,[1]CONSOLIDADO!$C$16:$BX$465,50,0)),0)</f>
        <v>311</v>
      </c>
      <c r="R87" s="68">
        <f>ROUND(IFERROR(IF($Q87&gt;110,100,VLOOKUP($Q87,[1]PARAMETROS!$M$12:$O$122,2,0)),0),2)</f>
        <v>100</v>
      </c>
      <c r="S87" s="69">
        <f t="shared" si="14"/>
        <v>30</v>
      </c>
      <c r="T87" s="70">
        <f>IFERROR(IF(AND(VLOOKUP($C87,[1]APELACIÓN!$C:$AM,7,0)="SI",VLOOKUP($C87,[1]APELACIÓN!$C:$AM,14,0)&lt;&gt;""),VLOOKUP($C87,[1]APELACIÓN!$C:$AM,32,0),VLOOKUP($C87,[1]CONSOLIDADO!$C$16:$BX$465,53,0)),0)</f>
        <v>70</v>
      </c>
      <c r="U87" s="70">
        <f>IFERROR(IF(AND(VLOOKUP($C87,[1]APELACIÓN!$C:$AM,7,0)="SI",VLOOKUP($C87,[1]APELACIÓN!$C:$AM,15,0)&lt;&gt;""),VLOOKUP($C87,[1]APELACIÓN!$C:$AM,33,0),VLOOKUP($C87,[1]CONSOLIDADO!$C$16:$BX$465,54,0)),0)</f>
        <v>70</v>
      </c>
      <c r="V87" s="70">
        <f>IFERROR(IF(AND(VLOOKUP($C87,[1]APELACIÓN!$C:$AM,7,0)="SI",VLOOKUP($C87,[1]APELACIÓN!$C:$AM,16,0)&lt;&gt;""),VLOOKUP($C87,[1]APELACIÓN!$C:$AM,34,0),VLOOKUP($C87,[1]CONSOLIDADO!$C$16:$BX$465,55,0)),0)</f>
        <v>69</v>
      </c>
      <c r="W87" s="70">
        <f t="shared" si="15"/>
        <v>70</v>
      </c>
      <c r="X87" s="68">
        <f>ROUND(IFERROR(VLOOKUP($W87,[1]PARAMETROS!$Q$12:$S$82,2,0),0),2)</f>
        <v>100</v>
      </c>
      <c r="Y87" s="69">
        <f t="shared" si="16"/>
        <v>30</v>
      </c>
      <c r="Z87" s="71">
        <f t="shared" si="17"/>
        <v>73</v>
      </c>
      <c r="AA87" s="72" t="str">
        <f>IFERROR(IF(VLOOKUP($C87,[1]APELACIÓN!$C$16:$I$465,5,0)="","",VLOOKUP($C87,[1]APELACIÓN!$C$16:$I$465,5,0)),0)</f>
        <v/>
      </c>
      <c r="AB87" s="72" t="str">
        <f>IFERROR(IF(VLOOKUP($C87,[1]APELACIÓN!$C$16:$I$465,7,0)="","",VLOOKUP($C87,[1]APELACIÓN!$C$16:$I$465,7,0)),0)</f>
        <v/>
      </c>
      <c r="AC87" s="73" t="str">
        <f>IF($C87="","",[1]CONSOLIDADO!BP87)</f>
        <v>EMPATE</v>
      </c>
      <c r="AD87" s="74">
        <f>IF($C87="","",[1]CONSOLIDADO!BQ87)</f>
        <v>70</v>
      </c>
      <c r="AE87" s="74">
        <f>IF($C87="","",[1]CONSOLIDADO!BR87)</f>
        <v>11</v>
      </c>
      <c r="AF87" s="74">
        <f>IF($C87="","",[1]CONSOLIDADO!BS87)</f>
        <v>7</v>
      </c>
      <c r="AG87" s="74">
        <f>IF($C87="","",[1]CONSOLIDADO!BT87)</f>
        <v>28</v>
      </c>
      <c r="AH87" s="73" t="str">
        <f>IF($C87="","",[1]CONSOLIDADO!BU87)</f>
        <v/>
      </c>
      <c r="AI87" s="73">
        <f>IF($C87="","",[1]CONSOLIDADO!BV87)</f>
        <v>0</v>
      </c>
      <c r="AJ87" s="74">
        <f>IF($C87="","",[1]CONSOLIDADO!BW87)</f>
        <v>0</v>
      </c>
      <c r="AK87" s="75">
        <f>IF($C87="","",[1]CONSOLIDADO!BX87)</f>
        <v>72</v>
      </c>
    </row>
    <row r="88" spans="1:37" ht="14.45" customHeight="1" x14ac:dyDescent="0.2">
      <c r="A88" s="62">
        <v>73</v>
      </c>
      <c r="B88" s="63">
        <v>103</v>
      </c>
      <c r="C88" s="64">
        <v>12609364</v>
      </c>
      <c r="D88" s="63">
        <v>0</v>
      </c>
      <c r="E88" s="65">
        <f>IFERROR(VLOOKUP($C88,[1]CONSOLIDADO!$C$16:$K$465,9,0),"")</f>
        <v>14</v>
      </c>
      <c r="F88" s="66">
        <f>IFERROR(IF(AND(VLOOKUP($C88,[1]APELACIÓN!$C:$AM,7,0)="SI",VLOOKUP($C88,[1]APELACIÓN!$C:$AM,10,0)&lt;&gt;""),VLOOKUP($C88,[1]APELACIÓN!$C:$AM,20,0),VLOOKUP($C88,[1]CONSOLIDADO!$C$16:$BX$465,39,0)),0)</f>
        <v>11</v>
      </c>
      <c r="G88" s="67">
        <f>ROUND(IFERROR(IF($F88&gt;39,200,VLOOKUP($F88,[1]PARAMETROS!$A$12:$K$55,2,0)),0),2)</f>
        <v>60</v>
      </c>
      <c r="H88" s="67">
        <f t="shared" si="9"/>
        <v>30</v>
      </c>
      <c r="I88" s="66">
        <f>IFERROR(IF(AND(VLOOKUP($C88,[1]APELACIÓN!$C:$AM,7,0)="SI",VLOOKUP($C88,[1]APELACIÓN!$C:$AM,11,0)&lt;&gt;""),VLOOKUP($C88,[1]APELACIÓN!$C:$AM,23,0),VLOOKUP($C88,[1]CONSOLIDADO!$C$16:$BX$465,42,0)),0)</f>
        <v>0</v>
      </c>
      <c r="J88" s="67">
        <f>ROUND(IFERROR(IF($I88&gt;39,200,VLOOKUP($I88,[1]PARAMETROS!$A$12:$K$55,6,0)),0),2)</f>
        <v>0</v>
      </c>
      <c r="K88" s="67">
        <f t="shared" si="10"/>
        <v>0</v>
      </c>
      <c r="L88" s="66">
        <f>IFERROR(IF(AND(VLOOKUP($C88,[1]APELACIÓN!$C:$AM,7,0)="SI",VLOOKUP($C88,[1]APELACIÓN!$C:$AM,12,0)&lt;&gt;""),VLOOKUP($C88,[1]APELACIÓN!$C:$AM,26,0),VLOOKUP($C88,[1]CONSOLIDADO!$C$16:$BX$465,45,0)),0)</f>
        <v>0</v>
      </c>
      <c r="M88" s="68">
        <f>ROUND(IFERROR(IF($L88&gt;39,200,VLOOKUP($L88,[1]PARAMETROS!$A$12:$K$55,10,0)),0),2)</f>
        <v>0</v>
      </c>
      <c r="N88" s="68">
        <f t="shared" si="11"/>
        <v>0</v>
      </c>
      <c r="O88" s="68">
        <f t="shared" si="12"/>
        <v>30</v>
      </c>
      <c r="P88" s="69">
        <f t="shared" si="13"/>
        <v>12</v>
      </c>
      <c r="Q88" s="66">
        <f>IFERROR(IF(AND(VLOOKUP($C88,[1]APELACIÓN!$C:$AM,7,0)="SI",VLOOKUP($C88,[1]APELACIÓN!$C:$AM,13,0)&lt;&gt;""),VLOOKUP($C88,[1]APELACIÓN!$C:$AM,29,0),VLOOKUP($C88,[1]CONSOLIDADO!$C$16:$BX$465,50,0)),0)</f>
        <v>539</v>
      </c>
      <c r="R88" s="68">
        <f>ROUND(IFERROR(IF($Q88&gt;110,100,VLOOKUP($Q88,[1]PARAMETROS!$M$12:$O$122,2,0)),0),2)</f>
        <v>100</v>
      </c>
      <c r="S88" s="69">
        <f t="shared" si="14"/>
        <v>30</v>
      </c>
      <c r="T88" s="70">
        <f>IFERROR(IF(AND(VLOOKUP($C88,[1]APELACIÓN!$C:$AM,7,0)="SI",VLOOKUP($C88,[1]APELACIÓN!$C:$AM,14,0)&lt;&gt;""),VLOOKUP($C88,[1]APELACIÓN!$C:$AM,32,0),VLOOKUP($C88,[1]CONSOLIDADO!$C$16:$BX$465,53,0)),0)</f>
        <v>70</v>
      </c>
      <c r="U88" s="70">
        <f>IFERROR(IF(AND(VLOOKUP($C88,[1]APELACIÓN!$C:$AM,7,0)="SI",VLOOKUP($C88,[1]APELACIÓN!$C:$AM,15,0)&lt;&gt;""),VLOOKUP($C88,[1]APELACIÓN!$C:$AM,33,0),VLOOKUP($C88,[1]CONSOLIDADO!$C$16:$BX$465,54,0)),0)</f>
        <v>70</v>
      </c>
      <c r="V88" s="70">
        <f>IFERROR(IF(AND(VLOOKUP($C88,[1]APELACIÓN!$C:$AM,7,0)="SI",VLOOKUP($C88,[1]APELACIÓN!$C:$AM,16,0)&lt;&gt;""),VLOOKUP($C88,[1]APELACIÓN!$C:$AM,34,0),VLOOKUP($C88,[1]CONSOLIDADO!$C$16:$BX$465,55,0)),0)</f>
        <v>70</v>
      </c>
      <c r="W88" s="70">
        <f t="shared" si="15"/>
        <v>70</v>
      </c>
      <c r="X88" s="68">
        <f>ROUND(IFERROR(VLOOKUP($W88,[1]PARAMETROS!$Q$12:$S$82,2,0),0),2)</f>
        <v>100</v>
      </c>
      <c r="Y88" s="69">
        <f t="shared" si="16"/>
        <v>30</v>
      </c>
      <c r="Z88" s="71">
        <f t="shared" si="17"/>
        <v>72</v>
      </c>
      <c r="AA88" s="72" t="str">
        <f>IFERROR(IF(VLOOKUP($C88,[1]APELACIÓN!$C$16:$I$465,5,0)="","",VLOOKUP($C88,[1]APELACIÓN!$C$16:$I$465,5,0)),0)</f>
        <v/>
      </c>
      <c r="AB88" s="72" t="str">
        <f>IFERROR(IF(VLOOKUP($C88,[1]APELACIÓN!$C$16:$I$465,7,0)="","",VLOOKUP($C88,[1]APELACIÓN!$C$16:$I$465,7,0)),0)</f>
        <v/>
      </c>
      <c r="AC88" s="73" t="str">
        <f>IF($C88="","",[1]CONSOLIDADO!BP88)</f>
        <v/>
      </c>
      <c r="AD88" s="74">
        <f>IF($C88="","",[1]CONSOLIDADO!BQ88)</f>
        <v>0</v>
      </c>
      <c r="AE88" s="74">
        <f>IF($C88="","",[1]CONSOLIDADO!BR88)</f>
        <v>0</v>
      </c>
      <c r="AF88" s="74">
        <f>IF($C88="","",[1]CONSOLIDADO!BS88)</f>
        <v>0</v>
      </c>
      <c r="AG88" s="74">
        <f>IF($C88="","",[1]CONSOLIDADO!BT88)</f>
        <v>0</v>
      </c>
      <c r="AH88" s="73" t="str">
        <f>IF($C88="","",[1]CONSOLIDADO!BU88)</f>
        <v/>
      </c>
      <c r="AI88" s="73">
        <f>IF($C88="","",[1]CONSOLIDADO!BV88)</f>
        <v>0</v>
      </c>
      <c r="AJ88" s="74">
        <f>IF($C88="","",[1]CONSOLIDADO!BW88)</f>
        <v>0</v>
      </c>
      <c r="AK88" s="75">
        <f>IF($C88="","",[1]CONSOLIDADO!BX88)</f>
        <v>73</v>
      </c>
    </row>
    <row r="89" spans="1:37" ht="14.45" customHeight="1" x14ac:dyDescent="0.2">
      <c r="A89" s="62">
        <v>74</v>
      </c>
      <c r="B89" s="63">
        <v>103</v>
      </c>
      <c r="C89" s="64">
        <v>13864909</v>
      </c>
      <c r="D89" s="63">
        <v>1</v>
      </c>
      <c r="E89" s="65">
        <f>IFERROR(VLOOKUP($C89,[1]CONSOLIDADO!$C$16:$K$465,9,0),"")</f>
        <v>14</v>
      </c>
      <c r="F89" s="66">
        <f>IFERROR(IF(AND(VLOOKUP($C89,[1]APELACIÓN!$C:$AM,7,0)="SI",VLOOKUP($C89,[1]APELACIÓN!$C:$AM,10,0)&lt;&gt;""),VLOOKUP($C89,[1]APELACIÓN!$C:$AM,20,0),VLOOKUP($C89,[1]CONSOLIDADO!$C$16:$BX$465,39,0)),0)</f>
        <v>10</v>
      </c>
      <c r="G89" s="67">
        <f>ROUND(IFERROR(IF($F89&gt;39,200,VLOOKUP($F89,[1]PARAMETROS!$A$12:$K$55,2,0)),0),2)</f>
        <v>55</v>
      </c>
      <c r="H89" s="67">
        <f t="shared" si="9"/>
        <v>27.5</v>
      </c>
      <c r="I89" s="66">
        <f>IFERROR(IF(AND(VLOOKUP($C89,[1]APELACIÓN!$C:$AM,7,0)="SI",VLOOKUP($C89,[1]APELACIÓN!$C:$AM,11,0)&lt;&gt;""),VLOOKUP($C89,[1]APELACIÓN!$C:$AM,23,0),VLOOKUP($C89,[1]CONSOLIDADO!$C$16:$BX$465,42,0)),0)</f>
        <v>0</v>
      </c>
      <c r="J89" s="67">
        <f>ROUND(IFERROR(IF($I89&gt;39,200,VLOOKUP($I89,[1]PARAMETROS!$A$12:$K$55,6,0)),0),2)</f>
        <v>0</v>
      </c>
      <c r="K89" s="67">
        <f t="shared" si="10"/>
        <v>0</v>
      </c>
      <c r="L89" s="66">
        <f>IFERROR(IF(AND(VLOOKUP($C89,[1]APELACIÓN!$C:$AM,7,0)="SI",VLOOKUP($C89,[1]APELACIÓN!$C:$AM,12,0)&lt;&gt;""),VLOOKUP($C89,[1]APELACIÓN!$C:$AM,26,0),VLOOKUP($C89,[1]CONSOLIDADO!$C$16:$BX$465,45,0)),0)</f>
        <v>0</v>
      </c>
      <c r="M89" s="68">
        <f>ROUND(IFERROR(IF($L89&gt;39,200,VLOOKUP($L89,[1]PARAMETROS!$A$12:$K$55,10,0)),0),2)</f>
        <v>0</v>
      </c>
      <c r="N89" s="68">
        <f t="shared" si="11"/>
        <v>0</v>
      </c>
      <c r="O89" s="68">
        <f t="shared" si="12"/>
        <v>27.5</v>
      </c>
      <c r="P89" s="69">
        <f t="shared" si="13"/>
        <v>11</v>
      </c>
      <c r="Q89" s="66">
        <f>IFERROR(IF(AND(VLOOKUP($C89,[1]APELACIÓN!$C:$AM,7,0)="SI",VLOOKUP($C89,[1]APELACIÓN!$C:$AM,13,0)&lt;&gt;""),VLOOKUP($C89,[1]APELACIÓN!$C:$AM,29,0),VLOOKUP($C89,[1]CONSOLIDADO!$C$16:$BX$465,50,0)),0)</f>
        <v>528</v>
      </c>
      <c r="R89" s="68">
        <f>ROUND(IFERROR(IF($Q89&gt;110,100,VLOOKUP($Q89,[1]PARAMETROS!$M$12:$O$122,2,0)),0),2)</f>
        <v>100</v>
      </c>
      <c r="S89" s="69">
        <f t="shared" si="14"/>
        <v>30</v>
      </c>
      <c r="T89" s="70">
        <f>IFERROR(IF(AND(VLOOKUP($C89,[1]APELACIÓN!$C:$AM,7,0)="SI",VLOOKUP($C89,[1]APELACIÓN!$C:$AM,14,0)&lt;&gt;""),VLOOKUP($C89,[1]APELACIÓN!$C:$AM,32,0),VLOOKUP($C89,[1]CONSOLIDADO!$C$16:$BX$465,53,0)),0)</f>
        <v>70</v>
      </c>
      <c r="U89" s="70">
        <f>IFERROR(IF(AND(VLOOKUP($C89,[1]APELACIÓN!$C:$AM,7,0)="SI",VLOOKUP($C89,[1]APELACIÓN!$C:$AM,15,0)&lt;&gt;""),VLOOKUP($C89,[1]APELACIÓN!$C:$AM,33,0),VLOOKUP($C89,[1]CONSOLIDADO!$C$16:$BX$465,54,0)),0)</f>
        <v>70</v>
      </c>
      <c r="V89" s="70">
        <f>IFERROR(IF(AND(VLOOKUP($C89,[1]APELACIÓN!$C:$AM,7,0)="SI",VLOOKUP($C89,[1]APELACIÓN!$C:$AM,16,0)&lt;&gt;""),VLOOKUP($C89,[1]APELACIÓN!$C:$AM,34,0),VLOOKUP($C89,[1]CONSOLIDADO!$C$16:$BX$465,55,0)),0)</f>
        <v>70</v>
      </c>
      <c r="W89" s="70">
        <f t="shared" si="15"/>
        <v>70</v>
      </c>
      <c r="X89" s="68">
        <f>ROUND(IFERROR(VLOOKUP($W89,[1]PARAMETROS!$Q$12:$S$82,2,0),0),2)</f>
        <v>100</v>
      </c>
      <c r="Y89" s="69">
        <f t="shared" si="16"/>
        <v>30</v>
      </c>
      <c r="Z89" s="71">
        <f t="shared" si="17"/>
        <v>71</v>
      </c>
      <c r="AA89" s="72" t="str">
        <f>IFERROR(IF(VLOOKUP($C89,[1]APELACIÓN!$C$16:$I$465,5,0)="","",VLOOKUP($C89,[1]APELACIÓN!$C$16:$I$465,5,0)),0)</f>
        <v/>
      </c>
      <c r="AB89" s="72" t="str">
        <f>IFERROR(IF(VLOOKUP($C89,[1]APELACIÓN!$C$16:$I$465,7,0)="","",VLOOKUP($C89,[1]APELACIÓN!$C$16:$I$465,7,0)),0)</f>
        <v/>
      </c>
      <c r="AC89" s="73" t="str">
        <f>IF($C89="","",[1]CONSOLIDADO!BP89)</f>
        <v/>
      </c>
      <c r="AD89" s="74">
        <f>IF($C89="","",[1]CONSOLIDADO!BQ89)</f>
        <v>0</v>
      </c>
      <c r="AE89" s="74">
        <f>IF($C89="","",[1]CONSOLIDADO!BR89)</f>
        <v>0</v>
      </c>
      <c r="AF89" s="74">
        <f>IF($C89="","",[1]CONSOLIDADO!BS89)</f>
        <v>0</v>
      </c>
      <c r="AG89" s="74">
        <f>IF($C89="","",[1]CONSOLIDADO!BT89)</f>
        <v>0</v>
      </c>
      <c r="AH89" s="73" t="str">
        <f>IF($C89="","",[1]CONSOLIDADO!BU89)</f>
        <v/>
      </c>
      <c r="AI89" s="73">
        <f>IF($C89="","",[1]CONSOLIDADO!BV89)</f>
        <v>0</v>
      </c>
      <c r="AJ89" s="74">
        <f>IF($C89="","",[1]CONSOLIDADO!BW89)</f>
        <v>0</v>
      </c>
      <c r="AK89" s="75">
        <f>IF($C89="","",[1]CONSOLIDADO!BX89)</f>
        <v>74</v>
      </c>
    </row>
    <row r="90" spans="1:37" ht="14.45" customHeight="1" x14ac:dyDescent="0.2">
      <c r="A90" s="62">
        <v>75</v>
      </c>
      <c r="B90" s="63">
        <v>103</v>
      </c>
      <c r="C90" s="64">
        <v>10175382</v>
      </c>
      <c r="D90" s="63">
        <v>4</v>
      </c>
      <c r="E90" s="65">
        <f>IFERROR(VLOOKUP($C90,[1]CONSOLIDADO!$C$16:$K$465,9,0),"")</f>
        <v>14</v>
      </c>
      <c r="F90" s="66">
        <f>IFERROR(IF(AND(VLOOKUP($C90,[1]APELACIÓN!$C:$AM,7,0)="SI",VLOOKUP($C90,[1]APELACIÓN!$C:$AM,10,0)&lt;&gt;""),VLOOKUP($C90,[1]APELACIÓN!$C:$AM,20,0),VLOOKUP($C90,[1]CONSOLIDADO!$C$16:$BX$465,39,0)),0)</f>
        <v>12</v>
      </c>
      <c r="G90" s="67">
        <f>ROUND(IFERROR(IF($F90&gt;39,200,VLOOKUP($F90,[1]PARAMETROS!$A$12:$K$55,2,0)),0),2)</f>
        <v>65</v>
      </c>
      <c r="H90" s="67">
        <f t="shared" si="9"/>
        <v>32.5</v>
      </c>
      <c r="I90" s="66">
        <f>IFERROR(IF(AND(VLOOKUP($C90,[1]APELACIÓN!$C:$AM,7,0)="SI",VLOOKUP($C90,[1]APELACIÓN!$C:$AM,11,0)&lt;&gt;""),VLOOKUP($C90,[1]APELACIÓN!$C:$AM,23,0),VLOOKUP($C90,[1]CONSOLIDADO!$C$16:$BX$465,42,0)),0)</f>
        <v>0</v>
      </c>
      <c r="J90" s="67">
        <f>ROUND(IFERROR(IF($I90&gt;39,200,VLOOKUP($I90,[1]PARAMETROS!$A$12:$K$55,6,0)),0),2)</f>
        <v>0</v>
      </c>
      <c r="K90" s="67">
        <f t="shared" si="10"/>
        <v>0</v>
      </c>
      <c r="L90" s="66">
        <f>IFERROR(IF(AND(VLOOKUP($C90,[1]APELACIÓN!$C:$AM,7,0)="SI",VLOOKUP($C90,[1]APELACIÓN!$C:$AM,12,0)&lt;&gt;""),VLOOKUP($C90,[1]APELACIÓN!$C:$AM,26,0),VLOOKUP($C90,[1]CONSOLIDADO!$C$16:$BX$465,45,0)),0)</f>
        <v>0</v>
      </c>
      <c r="M90" s="68">
        <f>ROUND(IFERROR(IF($L90&gt;39,200,VLOOKUP($L90,[1]PARAMETROS!$A$12:$K$55,10,0)),0),2)</f>
        <v>0</v>
      </c>
      <c r="N90" s="68">
        <f t="shared" si="11"/>
        <v>0</v>
      </c>
      <c r="O90" s="68">
        <f t="shared" si="12"/>
        <v>32.5</v>
      </c>
      <c r="P90" s="69">
        <f t="shared" si="13"/>
        <v>13</v>
      </c>
      <c r="Q90" s="66">
        <f>IFERROR(IF(AND(VLOOKUP($C90,[1]APELACIÓN!$C:$AM,7,0)="SI",VLOOKUP($C90,[1]APELACIÓN!$C:$AM,13,0)&lt;&gt;""),VLOOKUP($C90,[1]APELACIÓN!$C:$AM,29,0),VLOOKUP($C90,[1]CONSOLIDADO!$C$16:$BX$465,50,0)),0)</f>
        <v>242</v>
      </c>
      <c r="R90" s="68">
        <f>ROUND(IFERROR(IF($Q90&gt;110,100,VLOOKUP($Q90,[1]PARAMETROS!$M$12:$O$122,2,0)),0),2)</f>
        <v>100</v>
      </c>
      <c r="S90" s="69">
        <f t="shared" si="14"/>
        <v>30</v>
      </c>
      <c r="T90" s="70">
        <f>IFERROR(IF(AND(VLOOKUP($C90,[1]APELACIÓN!$C:$AM,7,0)="SI",VLOOKUP($C90,[1]APELACIÓN!$C:$AM,14,0)&lt;&gt;""),VLOOKUP($C90,[1]APELACIÓN!$C:$AM,32,0),VLOOKUP($C90,[1]CONSOLIDADO!$C$16:$BX$465,53,0)),0)</f>
        <v>65</v>
      </c>
      <c r="U90" s="70">
        <f>IFERROR(IF(AND(VLOOKUP($C90,[1]APELACIÓN!$C:$AM,7,0)="SI",VLOOKUP($C90,[1]APELACIÓN!$C:$AM,15,0)&lt;&gt;""),VLOOKUP($C90,[1]APELACIÓN!$C:$AM,33,0),VLOOKUP($C90,[1]CONSOLIDADO!$C$16:$BX$465,54,0)),0)</f>
        <v>65</v>
      </c>
      <c r="V90" s="70">
        <f>IFERROR(IF(AND(VLOOKUP($C90,[1]APELACIÓN!$C:$AM,7,0)="SI",VLOOKUP($C90,[1]APELACIÓN!$C:$AM,16,0)&lt;&gt;""),VLOOKUP($C90,[1]APELACIÓN!$C:$AM,34,0),VLOOKUP($C90,[1]CONSOLIDADO!$C$16:$BX$465,55,0)),0)</f>
        <v>70</v>
      </c>
      <c r="W90" s="70">
        <f t="shared" si="15"/>
        <v>67</v>
      </c>
      <c r="X90" s="68">
        <f>ROUND(IFERROR(VLOOKUP($W90,[1]PARAMETROS!$Q$12:$S$82,2,0),0),2)</f>
        <v>92</v>
      </c>
      <c r="Y90" s="69">
        <f t="shared" si="16"/>
        <v>27.6</v>
      </c>
      <c r="Z90" s="71">
        <f t="shared" si="17"/>
        <v>70.599999999999994</v>
      </c>
      <c r="AA90" s="72" t="str">
        <f>IFERROR(IF(VLOOKUP($C90,[1]APELACIÓN!$C$16:$I$465,5,0)="","",VLOOKUP($C90,[1]APELACIÓN!$C$16:$I$465,5,0)),0)</f>
        <v/>
      </c>
      <c r="AB90" s="72" t="str">
        <f>IFERROR(IF(VLOOKUP($C90,[1]APELACIÓN!$C$16:$I$465,7,0)="","",VLOOKUP($C90,[1]APELACIÓN!$C$16:$I$465,7,0)),0)</f>
        <v/>
      </c>
      <c r="AC90" s="73" t="str">
        <f>IF($C90="","",[1]CONSOLIDADO!BP90)</f>
        <v/>
      </c>
      <c r="AD90" s="74">
        <f>IF($C90="","",[1]CONSOLIDADO!BQ90)</f>
        <v>0</v>
      </c>
      <c r="AE90" s="74">
        <f>IF($C90="","",[1]CONSOLIDADO!BR90)</f>
        <v>0</v>
      </c>
      <c r="AF90" s="74">
        <f>IF($C90="","",[1]CONSOLIDADO!BS90)</f>
        <v>0</v>
      </c>
      <c r="AG90" s="74">
        <f>IF($C90="","",[1]CONSOLIDADO!BT90)</f>
        <v>0</v>
      </c>
      <c r="AH90" s="73" t="str">
        <f>IF($C90="","",[1]CONSOLIDADO!BU90)</f>
        <v/>
      </c>
      <c r="AI90" s="73">
        <f>IF($C90="","",[1]CONSOLIDADO!BV90)</f>
        <v>0</v>
      </c>
      <c r="AJ90" s="74">
        <f>IF($C90="","",[1]CONSOLIDADO!BW90)</f>
        <v>0</v>
      </c>
      <c r="AK90" s="75">
        <f>IF($C90="","",[1]CONSOLIDADO!BX90)</f>
        <v>75</v>
      </c>
    </row>
    <row r="91" spans="1:37" ht="14.45" customHeight="1" x14ac:dyDescent="0.2">
      <c r="A91" s="62">
        <v>76</v>
      </c>
      <c r="B91" s="63">
        <v>101</v>
      </c>
      <c r="C91" s="64">
        <v>11814345</v>
      </c>
      <c r="D91" s="63">
        <v>0</v>
      </c>
      <c r="E91" s="65">
        <f>IFERROR(VLOOKUP($C91,[1]CONSOLIDADO!$C$16:$K$465,9,0),"")</f>
        <v>14</v>
      </c>
      <c r="F91" s="66">
        <f>IFERROR(IF(AND(VLOOKUP($C91,[1]APELACIÓN!$C:$AM,7,0)="SI",VLOOKUP($C91,[1]APELACIÓN!$C:$AM,10,0)&lt;&gt;""),VLOOKUP($C91,[1]APELACIÓN!$C:$AM,20,0),VLOOKUP($C91,[1]CONSOLIDADO!$C$16:$BX$465,39,0)),0)</f>
        <v>9</v>
      </c>
      <c r="G91" s="67">
        <f>ROUND(IFERROR(IF($F91&gt;39,200,VLOOKUP($F91,[1]PARAMETROS!$A$12:$K$55,2,0)),0),2)</f>
        <v>50</v>
      </c>
      <c r="H91" s="67">
        <f t="shared" si="9"/>
        <v>25</v>
      </c>
      <c r="I91" s="66">
        <f>IFERROR(IF(AND(VLOOKUP($C91,[1]APELACIÓN!$C:$AM,7,0)="SI",VLOOKUP($C91,[1]APELACIÓN!$C:$AM,11,0)&lt;&gt;""),VLOOKUP($C91,[1]APELACIÓN!$C:$AM,23,0),VLOOKUP($C91,[1]CONSOLIDADO!$C$16:$BX$465,42,0)),0)</f>
        <v>0</v>
      </c>
      <c r="J91" s="67">
        <f>ROUND(IFERROR(IF($I91&gt;39,200,VLOOKUP($I91,[1]PARAMETROS!$A$12:$K$55,6,0)),0),2)</f>
        <v>0</v>
      </c>
      <c r="K91" s="67">
        <f t="shared" si="10"/>
        <v>0</v>
      </c>
      <c r="L91" s="66">
        <f>IFERROR(IF(AND(VLOOKUP($C91,[1]APELACIÓN!$C:$AM,7,0)="SI",VLOOKUP($C91,[1]APELACIÓN!$C:$AM,12,0)&lt;&gt;""),VLOOKUP($C91,[1]APELACIÓN!$C:$AM,26,0),VLOOKUP($C91,[1]CONSOLIDADO!$C$16:$BX$465,45,0)),0)</f>
        <v>0</v>
      </c>
      <c r="M91" s="68">
        <f>ROUND(IFERROR(IF($L91&gt;39,200,VLOOKUP($L91,[1]PARAMETROS!$A$12:$K$55,10,0)),0),2)</f>
        <v>0</v>
      </c>
      <c r="N91" s="68">
        <f t="shared" si="11"/>
        <v>0</v>
      </c>
      <c r="O91" s="68">
        <f t="shared" si="12"/>
        <v>25</v>
      </c>
      <c r="P91" s="69">
        <f t="shared" si="13"/>
        <v>10</v>
      </c>
      <c r="Q91" s="66">
        <f>IFERROR(IF(AND(VLOOKUP($C91,[1]APELACIÓN!$C:$AM,7,0)="SI",VLOOKUP($C91,[1]APELACIÓN!$C:$AM,13,0)&lt;&gt;""),VLOOKUP($C91,[1]APELACIÓN!$C:$AM,29,0),VLOOKUP($C91,[1]CONSOLIDADO!$C$16:$BX$465,50,0)),0)</f>
        <v>983</v>
      </c>
      <c r="R91" s="68">
        <f>ROUND(IFERROR(IF($Q91&gt;110,100,VLOOKUP($Q91,[1]PARAMETROS!$M$12:$O$122,2,0)),0),2)</f>
        <v>100</v>
      </c>
      <c r="S91" s="69">
        <f t="shared" si="14"/>
        <v>30</v>
      </c>
      <c r="T91" s="70">
        <f>IFERROR(IF(AND(VLOOKUP($C91,[1]APELACIÓN!$C:$AM,7,0)="SI",VLOOKUP($C91,[1]APELACIÓN!$C:$AM,14,0)&lt;&gt;""),VLOOKUP($C91,[1]APELACIÓN!$C:$AM,32,0),VLOOKUP($C91,[1]CONSOLIDADO!$C$16:$BX$465,53,0)),0)</f>
        <v>70</v>
      </c>
      <c r="U91" s="70">
        <f>IFERROR(IF(AND(VLOOKUP($C91,[1]APELACIÓN!$C:$AM,7,0)="SI",VLOOKUP($C91,[1]APELACIÓN!$C:$AM,15,0)&lt;&gt;""),VLOOKUP($C91,[1]APELACIÓN!$C:$AM,33,0),VLOOKUP($C91,[1]CONSOLIDADO!$C$16:$BX$465,54,0)),0)</f>
        <v>70</v>
      </c>
      <c r="V91" s="70">
        <f>IFERROR(IF(AND(VLOOKUP($C91,[1]APELACIÓN!$C:$AM,7,0)="SI",VLOOKUP($C91,[1]APELACIÓN!$C:$AM,16,0)&lt;&gt;""),VLOOKUP($C91,[1]APELACIÓN!$C:$AM,34,0),VLOOKUP($C91,[1]CONSOLIDADO!$C$16:$BX$465,55,0)),0)</f>
        <v>70</v>
      </c>
      <c r="W91" s="70">
        <f t="shared" si="15"/>
        <v>70</v>
      </c>
      <c r="X91" s="68">
        <f>ROUND(IFERROR(VLOOKUP($W91,[1]PARAMETROS!$Q$12:$S$82,2,0),0),2)</f>
        <v>100</v>
      </c>
      <c r="Y91" s="69">
        <f t="shared" si="16"/>
        <v>30</v>
      </c>
      <c r="Z91" s="71">
        <f t="shared" si="17"/>
        <v>70</v>
      </c>
      <c r="AA91" s="72" t="str">
        <f>IFERROR(IF(VLOOKUP($C91,[1]APELACIÓN!$C$16:$I$465,5,0)="","",VLOOKUP($C91,[1]APELACIÓN!$C$16:$I$465,5,0)),0)</f>
        <v/>
      </c>
      <c r="AB91" s="72" t="str">
        <f>IFERROR(IF(VLOOKUP($C91,[1]APELACIÓN!$C$16:$I$465,7,0)="","",VLOOKUP($C91,[1]APELACIÓN!$C$16:$I$465,7,0)),0)</f>
        <v/>
      </c>
      <c r="AC91" s="73" t="str">
        <f>IF($C91="","",[1]CONSOLIDADO!BP91)</f>
        <v/>
      </c>
      <c r="AD91" s="74">
        <f>IF($C91="","",[1]CONSOLIDADO!BQ91)</f>
        <v>0</v>
      </c>
      <c r="AE91" s="74">
        <f>IF($C91="","",[1]CONSOLIDADO!BR91)</f>
        <v>0</v>
      </c>
      <c r="AF91" s="74">
        <f>IF($C91="","",[1]CONSOLIDADO!BS91)</f>
        <v>0</v>
      </c>
      <c r="AG91" s="74">
        <f>IF($C91="","",[1]CONSOLIDADO!BT91)</f>
        <v>0</v>
      </c>
      <c r="AH91" s="73" t="str">
        <f>IF($C91="","",[1]CONSOLIDADO!BU91)</f>
        <v/>
      </c>
      <c r="AI91" s="73">
        <f>IF($C91="","",[1]CONSOLIDADO!BV91)</f>
        <v>0</v>
      </c>
      <c r="AJ91" s="74">
        <f>IF($C91="","",[1]CONSOLIDADO!BW91)</f>
        <v>0</v>
      </c>
      <c r="AK91" s="75">
        <f>IF($C91="","",[1]CONSOLIDADO!BX91)</f>
        <v>76</v>
      </c>
    </row>
    <row r="92" spans="1:37" ht="14.45" customHeight="1" x14ac:dyDescent="0.2">
      <c r="A92" s="62">
        <v>77</v>
      </c>
      <c r="B92" s="63">
        <v>103</v>
      </c>
      <c r="C92" s="64">
        <v>7492521</v>
      </c>
      <c r="D92" s="63">
        <v>9</v>
      </c>
      <c r="E92" s="65">
        <f>IFERROR(VLOOKUP($C92,[1]CONSOLIDADO!$C$16:$K$465,9,0),"")</f>
        <v>14</v>
      </c>
      <c r="F92" s="66">
        <f>IFERROR(IF(AND(VLOOKUP($C92,[1]APELACIÓN!$C:$AM,7,0)="SI",VLOOKUP($C92,[1]APELACIÓN!$C:$AM,10,0)&lt;&gt;""),VLOOKUP($C92,[1]APELACIÓN!$C:$AM,20,0),VLOOKUP($C92,[1]CONSOLIDADO!$C$16:$BX$465,39,0)),0)</f>
        <v>8</v>
      </c>
      <c r="G92" s="67">
        <f>ROUND(IFERROR(IF($F92&gt;39,200,VLOOKUP($F92,[1]PARAMETROS!$A$12:$K$55,2,0)),0),2)</f>
        <v>45</v>
      </c>
      <c r="H92" s="67">
        <f t="shared" si="9"/>
        <v>22.5</v>
      </c>
      <c r="I92" s="66">
        <f>IFERROR(IF(AND(VLOOKUP($C92,[1]APELACIÓN!$C:$AM,7,0)="SI",VLOOKUP($C92,[1]APELACIÓN!$C:$AM,11,0)&lt;&gt;""),VLOOKUP($C92,[1]APELACIÓN!$C:$AM,23,0),VLOOKUP($C92,[1]CONSOLIDADO!$C$16:$BX$465,42,0)),0)</f>
        <v>0</v>
      </c>
      <c r="J92" s="67">
        <f>ROUND(IFERROR(IF($I92&gt;39,200,VLOOKUP($I92,[1]PARAMETROS!$A$12:$K$55,6,0)),0),2)</f>
        <v>0</v>
      </c>
      <c r="K92" s="67">
        <f t="shared" si="10"/>
        <v>0</v>
      </c>
      <c r="L92" s="66">
        <f>IFERROR(IF(AND(VLOOKUP($C92,[1]APELACIÓN!$C:$AM,7,0)="SI",VLOOKUP($C92,[1]APELACIÓN!$C:$AM,12,0)&lt;&gt;""),VLOOKUP($C92,[1]APELACIÓN!$C:$AM,26,0),VLOOKUP($C92,[1]CONSOLIDADO!$C$16:$BX$465,45,0)),0)</f>
        <v>0</v>
      </c>
      <c r="M92" s="68">
        <f>ROUND(IFERROR(IF($L92&gt;39,200,VLOOKUP($L92,[1]PARAMETROS!$A$12:$K$55,10,0)),0),2)</f>
        <v>0</v>
      </c>
      <c r="N92" s="68">
        <f t="shared" si="11"/>
        <v>0</v>
      </c>
      <c r="O92" s="68">
        <f t="shared" si="12"/>
        <v>22.5</v>
      </c>
      <c r="P92" s="69">
        <f t="shared" si="13"/>
        <v>9</v>
      </c>
      <c r="Q92" s="66">
        <f>IFERROR(IF(AND(VLOOKUP($C92,[1]APELACIÓN!$C:$AM,7,0)="SI",VLOOKUP($C92,[1]APELACIÓN!$C:$AM,13,0)&lt;&gt;""),VLOOKUP($C92,[1]APELACIÓN!$C:$AM,29,0),VLOOKUP($C92,[1]CONSOLIDADO!$C$16:$BX$465,50,0)),0)</f>
        <v>253</v>
      </c>
      <c r="R92" s="68">
        <f>ROUND(IFERROR(IF($Q92&gt;110,100,VLOOKUP($Q92,[1]PARAMETROS!$M$12:$O$122,2,0)),0),2)</f>
        <v>100</v>
      </c>
      <c r="S92" s="69">
        <f t="shared" si="14"/>
        <v>30</v>
      </c>
      <c r="T92" s="70">
        <f>IFERROR(IF(AND(VLOOKUP($C92,[1]APELACIÓN!$C:$AM,7,0)="SI",VLOOKUP($C92,[1]APELACIÓN!$C:$AM,14,0)&lt;&gt;""),VLOOKUP($C92,[1]APELACIÓN!$C:$AM,32,0),VLOOKUP($C92,[1]CONSOLIDADO!$C$16:$BX$465,53,0)),0)</f>
        <v>70</v>
      </c>
      <c r="U92" s="70">
        <f>IFERROR(IF(AND(VLOOKUP($C92,[1]APELACIÓN!$C:$AM,7,0)="SI",VLOOKUP($C92,[1]APELACIÓN!$C:$AM,15,0)&lt;&gt;""),VLOOKUP($C92,[1]APELACIÓN!$C:$AM,33,0),VLOOKUP($C92,[1]CONSOLIDADO!$C$16:$BX$465,54,0)),0)</f>
        <v>70</v>
      </c>
      <c r="V92" s="70">
        <f>IFERROR(IF(AND(VLOOKUP($C92,[1]APELACIÓN!$C:$AM,7,0)="SI",VLOOKUP($C92,[1]APELACIÓN!$C:$AM,16,0)&lt;&gt;""),VLOOKUP($C92,[1]APELACIÓN!$C:$AM,34,0),VLOOKUP($C92,[1]CONSOLIDADO!$C$16:$BX$465,55,0)),0)</f>
        <v>70</v>
      </c>
      <c r="W92" s="70">
        <f t="shared" si="15"/>
        <v>70</v>
      </c>
      <c r="X92" s="68">
        <f>ROUND(IFERROR(VLOOKUP($W92,[1]PARAMETROS!$Q$12:$S$82,2,0),0),2)</f>
        <v>100</v>
      </c>
      <c r="Y92" s="69">
        <f t="shared" si="16"/>
        <v>30</v>
      </c>
      <c r="Z92" s="71">
        <f t="shared" si="17"/>
        <v>69</v>
      </c>
      <c r="AA92" s="72" t="str">
        <f>IFERROR(IF(VLOOKUP($C92,[1]APELACIÓN!$C$16:$I$465,5,0)="","",VLOOKUP($C92,[1]APELACIÓN!$C$16:$I$465,5,0)),0)</f>
        <v/>
      </c>
      <c r="AB92" s="72" t="str">
        <f>IFERROR(IF(VLOOKUP($C92,[1]APELACIÓN!$C$16:$I$465,7,0)="","",VLOOKUP($C92,[1]APELACIÓN!$C$16:$I$465,7,0)),0)</f>
        <v/>
      </c>
      <c r="AC92" s="73" t="str">
        <f>IF($C92="","",[1]CONSOLIDADO!BP92)</f>
        <v/>
      </c>
      <c r="AD92" s="74">
        <f>IF($C92="","",[1]CONSOLIDADO!BQ92)</f>
        <v>0</v>
      </c>
      <c r="AE92" s="74">
        <f>IF($C92="","",[1]CONSOLIDADO!BR92)</f>
        <v>0</v>
      </c>
      <c r="AF92" s="74">
        <f>IF($C92="","",[1]CONSOLIDADO!BS92)</f>
        <v>0</v>
      </c>
      <c r="AG92" s="74">
        <f>IF($C92="","",[1]CONSOLIDADO!BT92)</f>
        <v>0</v>
      </c>
      <c r="AH92" s="73" t="str">
        <f>IF($C92="","",[1]CONSOLIDADO!BU92)</f>
        <v/>
      </c>
      <c r="AI92" s="73">
        <f>IF($C92="","",[1]CONSOLIDADO!BV92)</f>
        <v>0</v>
      </c>
      <c r="AJ92" s="74">
        <f>IF($C92="","",[1]CONSOLIDADO!BW92)</f>
        <v>0</v>
      </c>
      <c r="AK92" s="75">
        <f>IF($C92="","",[1]CONSOLIDADO!BX92)</f>
        <v>77</v>
      </c>
    </row>
    <row r="93" spans="1:37" ht="14.45" customHeight="1" x14ac:dyDescent="0.2">
      <c r="A93" s="62">
        <v>78</v>
      </c>
      <c r="B93" s="63">
        <v>103</v>
      </c>
      <c r="C93" s="64">
        <v>16466172</v>
      </c>
      <c r="D93" s="63">
        <v>5</v>
      </c>
      <c r="E93" s="65">
        <f>IFERROR(VLOOKUP($C93,[1]CONSOLIDADO!$C$16:$K$465,9,0),"")</f>
        <v>14</v>
      </c>
      <c r="F93" s="66">
        <f>IFERROR(IF(AND(VLOOKUP($C93,[1]APELACIÓN!$C:$AM,7,0)="SI",VLOOKUP($C93,[1]APELACIÓN!$C:$AM,10,0)&lt;&gt;""),VLOOKUP($C93,[1]APELACIÓN!$C:$AM,20,0),VLOOKUP($C93,[1]CONSOLIDADO!$C$16:$BX$465,39,0)),0)</f>
        <v>7</v>
      </c>
      <c r="G93" s="67">
        <f>ROUND(IFERROR(IF($F93&gt;39,200,VLOOKUP($F93,[1]PARAMETROS!$A$12:$K$55,2,0)),0),2)</f>
        <v>40</v>
      </c>
      <c r="H93" s="67">
        <f t="shared" si="9"/>
        <v>20</v>
      </c>
      <c r="I93" s="66">
        <f>IFERROR(IF(AND(VLOOKUP($C93,[1]APELACIÓN!$C:$AM,7,0)="SI",VLOOKUP($C93,[1]APELACIÓN!$C:$AM,11,0)&lt;&gt;""),VLOOKUP($C93,[1]APELACIÓN!$C:$AM,23,0),VLOOKUP($C93,[1]CONSOLIDADO!$C$16:$BX$465,42,0)),0)</f>
        <v>0</v>
      </c>
      <c r="J93" s="67">
        <f>ROUND(IFERROR(IF($I93&gt;39,200,VLOOKUP($I93,[1]PARAMETROS!$A$12:$K$55,6,0)),0),2)</f>
        <v>0</v>
      </c>
      <c r="K93" s="67">
        <f t="shared" si="10"/>
        <v>0</v>
      </c>
      <c r="L93" s="66">
        <f>IFERROR(IF(AND(VLOOKUP($C93,[1]APELACIÓN!$C:$AM,7,0)="SI",VLOOKUP($C93,[1]APELACIÓN!$C:$AM,12,0)&lt;&gt;""),VLOOKUP($C93,[1]APELACIÓN!$C:$AM,26,0),VLOOKUP($C93,[1]CONSOLIDADO!$C$16:$BX$465,45,0)),0)</f>
        <v>0</v>
      </c>
      <c r="M93" s="68">
        <f>ROUND(IFERROR(IF($L93&gt;39,200,VLOOKUP($L93,[1]PARAMETROS!$A$12:$K$55,10,0)),0),2)</f>
        <v>0</v>
      </c>
      <c r="N93" s="68">
        <f t="shared" si="11"/>
        <v>0</v>
      </c>
      <c r="O93" s="68">
        <f t="shared" si="12"/>
        <v>20</v>
      </c>
      <c r="P93" s="69">
        <f t="shared" si="13"/>
        <v>8</v>
      </c>
      <c r="Q93" s="66">
        <f>IFERROR(IF(AND(VLOOKUP($C93,[1]APELACIÓN!$C:$AM,7,0)="SI",VLOOKUP($C93,[1]APELACIÓN!$C:$AM,13,0)&lt;&gt;""),VLOOKUP($C93,[1]APELACIÓN!$C:$AM,29,0),VLOOKUP($C93,[1]CONSOLIDADO!$C$16:$BX$465,50,0)),0)</f>
        <v>456</v>
      </c>
      <c r="R93" s="68">
        <f>ROUND(IFERROR(IF($Q93&gt;110,100,VLOOKUP($Q93,[1]PARAMETROS!$M$12:$O$122,2,0)),0),2)</f>
        <v>100</v>
      </c>
      <c r="S93" s="69">
        <f t="shared" si="14"/>
        <v>30</v>
      </c>
      <c r="T93" s="70">
        <f>IFERROR(IF(AND(VLOOKUP($C93,[1]APELACIÓN!$C:$AM,7,0)="SI",VLOOKUP($C93,[1]APELACIÓN!$C:$AM,14,0)&lt;&gt;""),VLOOKUP($C93,[1]APELACIÓN!$C:$AM,32,0),VLOOKUP($C93,[1]CONSOLIDADO!$C$16:$BX$465,53,0)),0)</f>
        <v>69</v>
      </c>
      <c r="U93" s="70">
        <f>IFERROR(IF(AND(VLOOKUP($C93,[1]APELACIÓN!$C:$AM,7,0)="SI",VLOOKUP($C93,[1]APELACIÓN!$C:$AM,15,0)&lt;&gt;""),VLOOKUP($C93,[1]APELACIÓN!$C:$AM,33,0),VLOOKUP($C93,[1]CONSOLIDADO!$C$16:$BX$465,54,0)),0)</f>
        <v>69</v>
      </c>
      <c r="V93" s="70">
        <f>IFERROR(IF(AND(VLOOKUP($C93,[1]APELACIÓN!$C:$AM,7,0)="SI",VLOOKUP($C93,[1]APELACIÓN!$C:$AM,16,0)&lt;&gt;""),VLOOKUP($C93,[1]APELACIÓN!$C:$AM,34,0),VLOOKUP($C93,[1]CONSOLIDADO!$C$16:$BX$465,55,0)),0)</f>
        <v>70</v>
      </c>
      <c r="W93" s="70">
        <f t="shared" si="15"/>
        <v>69</v>
      </c>
      <c r="X93" s="68">
        <f>ROUND(IFERROR(VLOOKUP($W93,[1]PARAMETROS!$Q$12:$S$82,2,0),0),2)</f>
        <v>96</v>
      </c>
      <c r="Y93" s="69">
        <f t="shared" si="16"/>
        <v>28.8</v>
      </c>
      <c r="Z93" s="71">
        <f t="shared" si="17"/>
        <v>66.8</v>
      </c>
      <c r="AA93" s="72" t="str">
        <f>IFERROR(IF(VLOOKUP($C93,[1]APELACIÓN!$C$16:$I$465,5,0)="","",VLOOKUP($C93,[1]APELACIÓN!$C$16:$I$465,5,0)),0)</f>
        <v/>
      </c>
      <c r="AB93" s="72" t="str">
        <f>IFERROR(IF(VLOOKUP($C93,[1]APELACIÓN!$C$16:$I$465,7,0)="","",VLOOKUP($C93,[1]APELACIÓN!$C$16:$I$465,7,0)),0)</f>
        <v/>
      </c>
      <c r="AC93" s="73" t="str">
        <f>IF($C93="","",[1]CONSOLIDADO!BP93)</f>
        <v/>
      </c>
      <c r="AD93" s="74">
        <f>IF($C93="","",[1]CONSOLIDADO!BQ93)</f>
        <v>0</v>
      </c>
      <c r="AE93" s="74">
        <f>IF($C93="","",[1]CONSOLIDADO!BR93)</f>
        <v>0</v>
      </c>
      <c r="AF93" s="74">
        <f>IF($C93="","",[1]CONSOLIDADO!BS93)</f>
        <v>0</v>
      </c>
      <c r="AG93" s="74">
        <f>IF($C93="","",[1]CONSOLIDADO!BT93)</f>
        <v>0</v>
      </c>
      <c r="AH93" s="73" t="str">
        <f>IF($C93="","",[1]CONSOLIDADO!BU93)</f>
        <v/>
      </c>
      <c r="AI93" s="73">
        <f>IF($C93="","",[1]CONSOLIDADO!BV93)</f>
        <v>0</v>
      </c>
      <c r="AJ93" s="74">
        <f>IF($C93="","",[1]CONSOLIDADO!BW93)</f>
        <v>0</v>
      </c>
      <c r="AK93" s="75">
        <f>IF($C93="","",[1]CONSOLIDADO!BX93)</f>
        <v>78</v>
      </c>
    </row>
    <row r="94" spans="1:37" ht="14.45" customHeight="1" x14ac:dyDescent="0.2">
      <c r="A94" s="62">
        <v>79</v>
      </c>
      <c r="B94" s="63">
        <v>103</v>
      </c>
      <c r="C94" s="64">
        <v>7269936</v>
      </c>
      <c r="D94" s="63" t="s">
        <v>42</v>
      </c>
      <c r="E94" s="65">
        <f>IFERROR(VLOOKUP($C94,[1]CONSOLIDADO!$C$16:$K$465,9,0),"")</f>
        <v>15</v>
      </c>
      <c r="F94" s="66">
        <f>IFERROR(IF(AND(VLOOKUP($C94,[1]APELACIÓN!$C:$AM,7,0)="SI",VLOOKUP($C94,[1]APELACIÓN!$C:$AM,10,0)&lt;&gt;""),VLOOKUP($C94,[1]APELACIÓN!$C:$AM,20,0),VLOOKUP($C94,[1]CONSOLIDADO!$C$16:$BX$465,39,0)),0)</f>
        <v>29</v>
      </c>
      <c r="G94" s="67">
        <f>ROUND(IFERROR(IF($F94&gt;39,200,VLOOKUP($F94,[1]PARAMETROS!$A$12:$K$55,2,0)),0),2)</f>
        <v>150</v>
      </c>
      <c r="H94" s="67">
        <f t="shared" si="9"/>
        <v>75</v>
      </c>
      <c r="I94" s="66">
        <f>IFERROR(IF(AND(VLOOKUP($C94,[1]APELACIÓN!$C:$AM,7,0)="SI",VLOOKUP($C94,[1]APELACIÓN!$C:$AM,11,0)&lt;&gt;""),VLOOKUP($C94,[1]APELACIÓN!$C:$AM,23,0),VLOOKUP($C94,[1]CONSOLIDADO!$C$16:$BX$465,42,0)),0)</f>
        <v>0</v>
      </c>
      <c r="J94" s="67">
        <f>ROUND(IFERROR(IF($I94&gt;39,200,VLOOKUP($I94,[1]PARAMETROS!$A$12:$K$55,6,0)),0),2)</f>
        <v>0</v>
      </c>
      <c r="K94" s="67">
        <f t="shared" si="10"/>
        <v>0</v>
      </c>
      <c r="L94" s="66">
        <f>IFERROR(IF(AND(VLOOKUP($C94,[1]APELACIÓN!$C:$AM,7,0)="SI",VLOOKUP($C94,[1]APELACIÓN!$C:$AM,12,0)&lt;&gt;""),VLOOKUP($C94,[1]APELACIÓN!$C:$AM,26,0),VLOOKUP($C94,[1]CONSOLIDADO!$C$16:$BX$465,45,0)),0)</f>
        <v>1</v>
      </c>
      <c r="M94" s="68">
        <f>ROUND(IFERROR(IF($L94&gt;39,200,VLOOKUP($L94,[1]PARAMETROS!$A$12:$K$55,10,0)),0),2)</f>
        <v>10</v>
      </c>
      <c r="N94" s="68">
        <f t="shared" si="11"/>
        <v>2</v>
      </c>
      <c r="O94" s="68">
        <f t="shared" si="12"/>
        <v>77</v>
      </c>
      <c r="P94" s="69">
        <f t="shared" si="13"/>
        <v>30.8</v>
      </c>
      <c r="Q94" s="66">
        <f>IFERROR(IF(AND(VLOOKUP($C94,[1]APELACIÓN!$C:$AM,7,0)="SI",VLOOKUP($C94,[1]APELACIÓN!$C:$AM,13,0)&lt;&gt;""),VLOOKUP($C94,[1]APELACIÓN!$C:$AM,29,0),VLOOKUP($C94,[1]CONSOLIDADO!$C$16:$BX$465,50,0)),0)</f>
        <v>73</v>
      </c>
      <c r="R94" s="68">
        <f>ROUND(IFERROR(IF($Q94&gt;110,100,VLOOKUP($Q94,[1]PARAMETROS!$M$12:$O$122,2,0)),0),2)</f>
        <v>60</v>
      </c>
      <c r="S94" s="69">
        <f t="shared" si="14"/>
        <v>18</v>
      </c>
      <c r="T94" s="70">
        <f>IFERROR(IF(AND(VLOOKUP($C94,[1]APELACIÓN!$C:$AM,7,0)="SI",VLOOKUP($C94,[1]APELACIÓN!$C:$AM,14,0)&lt;&gt;""),VLOOKUP($C94,[1]APELACIÓN!$C:$AM,32,0),VLOOKUP($C94,[1]CONSOLIDADO!$C$16:$BX$465,53,0)),0)</f>
        <v>70</v>
      </c>
      <c r="U94" s="70">
        <f>IFERROR(IF(AND(VLOOKUP($C94,[1]APELACIÓN!$C:$AM,7,0)="SI",VLOOKUP($C94,[1]APELACIÓN!$C:$AM,15,0)&lt;&gt;""),VLOOKUP($C94,[1]APELACIÓN!$C:$AM,33,0),VLOOKUP($C94,[1]CONSOLIDADO!$C$16:$BX$465,54,0)),0)</f>
        <v>67</v>
      </c>
      <c r="V94" s="70">
        <f>IFERROR(IF(AND(VLOOKUP($C94,[1]APELACIÓN!$C:$AM,7,0)="SI",VLOOKUP($C94,[1]APELACIÓN!$C:$AM,16,0)&lt;&gt;""),VLOOKUP($C94,[1]APELACIÓN!$C:$AM,34,0),VLOOKUP($C94,[1]CONSOLIDADO!$C$16:$BX$465,55,0)),0)</f>
        <v>70</v>
      </c>
      <c r="W94" s="70">
        <f t="shared" si="15"/>
        <v>69</v>
      </c>
      <c r="X94" s="68">
        <f>ROUND(IFERROR(VLOOKUP($W94,[1]PARAMETROS!$Q$12:$S$82,2,0),0),2)</f>
        <v>96</v>
      </c>
      <c r="Y94" s="69">
        <f t="shared" si="16"/>
        <v>28.8</v>
      </c>
      <c r="Z94" s="71">
        <f t="shared" si="17"/>
        <v>77.599999999999994</v>
      </c>
      <c r="AA94" s="72" t="str">
        <f>IFERROR(IF(VLOOKUP($C94,[1]APELACIÓN!$C$16:$I$465,5,0)="","",VLOOKUP($C94,[1]APELACIÓN!$C$16:$I$465,5,0)),0)</f>
        <v/>
      </c>
      <c r="AB94" s="72" t="str">
        <f>IFERROR(IF(VLOOKUP($C94,[1]APELACIÓN!$C$16:$I$465,7,0)="","",VLOOKUP($C94,[1]APELACIÓN!$C$16:$I$465,7,0)),0)</f>
        <v/>
      </c>
      <c r="AC94" s="73" t="str">
        <f>IF($C94="","",[1]CONSOLIDADO!BP94)</f>
        <v/>
      </c>
      <c r="AD94" s="74">
        <f>IF($C94="","",[1]CONSOLIDADO!BQ94)</f>
        <v>0</v>
      </c>
      <c r="AE94" s="74">
        <f>IF($C94="","",[1]CONSOLIDADO!BR94)</f>
        <v>0</v>
      </c>
      <c r="AF94" s="74">
        <f>IF($C94="","",[1]CONSOLIDADO!BS94)</f>
        <v>0</v>
      </c>
      <c r="AG94" s="74">
        <f>IF($C94="","",[1]CONSOLIDADO!BT94)</f>
        <v>0</v>
      </c>
      <c r="AH94" s="73" t="str">
        <f>IF($C94="","",[1]CONSOLIDADO!BU94)</f>
        <v/>
      </c>
      <c r="AI94" s="73">
        <f>IF($C94="","",[1]CONSOLIDADO!BV94)</f>
        <v>0</v>
      </c>
      <c r="AJ94" s="74">
        <f>IF($C94="","",[1]CONSOLIDADO!BW94)</f>
        <v>0</v>
      </c>
      <c r="AK94" s="75">
        <f>IF($C94="","",[1]CONSOLIDADO!BX94)</f>
        <v>79</v>
      </c>
    </row>
    <row r="95" spans="1:37" ht="14.45" customHeight="1" x14ac:dyDescent="0.2">
      <c r="A95" s="62">
        <v>80</v>
      </c>
      <c r="B95" s="63">
        <v>103</v>
      </c>
      <c r="C95" s="64">
        <v>9643782</v>
      </c>
      <c r="D95" s="63" t="s">
        <v>42</v>
      </c>
      <c r="E95" s="65">
        <f>IFERROR(VLOOKUP($C95,[1]CONSOLIDADO!$C$16:$K$465,9,0),"")</f>
        <v>15</v>
      </c>
      <c r="F95" s="66">
        <f>IFERROR(IF(AND(VLOOKUP($C95,[1]APELACIÓN!$C:$AM,7,0)="SI",VLOOKUP($C95,[1]APELACIÓN!$C:$AM,10,0)&lt;&gt;""),VLOOKUP($C95,[1]APELACIÓN!$C:$AM,20,0),VLOOKUP($C95,[1]CONSOLIDADO!$C$16:$BX$465,39,0)),0)</f>
        <v>14</v>
      </c>
      <c r="G95" s="67">
        <f>ROUND(IFERROR(IF($F95&gt;39,200,VLOOKUP($F95,[1]PARAMETROS!$A$12:$K$55,2,0)),0),2)</f>
        <v>75</v>
      </c>
      <c r="H95" s="67">
        <f t="shared" si="9"/>
        <v>37.5</v>
      </c>
      <c r="I95" s="66">
        <f>IFERROR(IF(AND(VLOOKUP($C95,[1]APELACIÓN!$C:$AM,7,0)="SI",VLOOKUP($C95,[1]APELACIÓN!$C:$AM,11,0)&lt;&gt;""),VLOOKUP($C95,[1]APELACIÓN!$C:$AM,23,0),VLOOKUP($C95,[1]CONSOLIDADO!$C$16:$BX$465,42,0)),0)</f>
        <v>0</v>
      </c>
      <c r="J95" s="67">
        <f>ROUND(IFERROR(IF($I95&gt;39,200,VLOOKUP($I95,[1]PARAMETROS!$A$12:$K$55,6,0)),0),2)</f>
        <v>0</v>
      </c>
      <c r="K95" s="67">
        <f t="shared" si="10"/>
        <v>0</v>
      </c>
      <c r="L95" s="66">
        <f>IFERROR(IF(AND(VLOOKUP($C95,[1]APELACIÓN!$C:$AM,7,0)="SI",VLOOKUP($C95,[1]APELACIÓN!$C:$AM,12,0)&lt;&gt;""),VLOOKUP($C95,[1]APELACIÓN!$C:$AM,26,0),VLOOKUP($C95,[1]CONSOLIDADO!$C$16:$BX$465,45,0)),0)</f>
        <v>0</v>
      </c>
      <c r="M95" s="68">
        <f>ROUND(IFERROR(IF($L95&gt;39,200,VLOOKUP($L95,[1]PARAMETROS!$A$12:$K$55,10,0)),0),2)</f>
        <v>0</v>
      </c>
      <c r="N95" s="68">
        <f t="shared" si="11"/>
        <v>0</v>
      </c>
      <c r="O95" s="68">
        <f t="shared" si="12"/>
        <v>37.5</v>
      </c>
      <c r="P95" s="69">
        <f t="shared" si="13"/>
        <v>15</v>
      </c>
      <c r="Q95" s="66">
        <f>IFERROR(IF(AND(VLOOKUP($C95,[1]APELACIÓN!$C:$AM,7,0)="SI",VLOOKUP($C95,[1]APELACIÓN!$C:$AM,13,0)&lt;&gt;""),VLOOKUP($C95,[1]APELACIÓN!$C:$AM,29,0),VLOOKUP($C95,[1]CONSOLIDADO!$C$16:$BX$465,50,0)),0)</f>
        <v>963</v>
      </c>
      <c r="R95" s="68">
        <f>ROUND(IFERROR(IF($Q95&gt;110,100,VLOOKUP($Q95,[1]PARAMETROS!$M$12:$O$122,2,0)),0),2)</f>
        <v>100</v>
      </c>
      <c r="S95" s="69">
        <f t="shared" si="14"/>
        <v>30</v>
      </c>
      <c r="T95" s="70">
        <f>IFERROR(IF(AND(VLOOKUP($C95,[1]APELACIÓN!$C:$AM,7,0)="SI",VLOOKUP($C95,[1]APELACIÓN!$C:$AM,14,0)&lt;&gt;""),VLOOKUP($C95,[1]APELACIÓN!$C:$AM,32,0),VLOOKUP($C95,[1]CONSOLIDADO!$C$16:$BX$465,53,0)),0)</f>
        <v>70</v>
      </c>
      <c r="U95" s="70">
        <f>IFERROR(IF(AND(VLOOKUP($C95,[1]APELACIÓN!$C:$AM,7,0)="SI",VLOOKUP($C95,[1]APELACIÓN!$C:$AM,15,0)&lt;&gt;""),VLOOKUP($C95,[1]APELACIÓN!$C:$AM,33,0),VLOOKUP($C95,[1]CONSOLIDADO!$C$16:$BX$465,54,0)),0)</f>
        <v>70</v>
      </c>
      <c r="V95" s="70">
        <f>IFERROR(IF(AND(VLOOKUP($C95,[1]APELACIÓN!$C:$AM,7,0)="SI",VLOOKUP($C95,[1]APELACIÓN!$C:$AM,16,0)&lt;&gt;""),VLOOKUP($C95,[1]APELACIÓN!$C:$AM,34,0),VLOOKUP($C95,[1]CONSOLIDADO!$C$16:$BX$465,55,0)),0)</f>
        <v>70</v>
      </c>
      <c r="W95" s="70">
        <f t="shared" si="15"/>
        <v>70</v>
      </c>
      <c r="X95" s="68">
        <f>ROUND(IFERROR(VLOOKUP($W95,[1]PARAMETROS!$Q$12:$S$82,2,0),0),2)</f>
        <v>100</v>
      </c>
      <c r="Y95" s="69">
        <f t="shared" si="16"/>
        <v>30</v>
      </c>
      <c r="Z95" s="71">
        <f t="shared" si="17"/>
        <v>75</v>
      </c>
      <c r="AA95" s="72" t="str">
        <f>IFERROR(IF(VLOOKUP($C95,[1]APELACIÓN!$C$16:$I$465,5,0)="","",VLOOKUP($C95,[1]APELACIÓN!$C$16:$I$465,5,0)),0)</f>
        <v/>
      </c>
      <c r="AB95" s="72" t="str">
        <f>IFERROR(IF(VLOOKUP($C95,[1]APELACIÓN!$C$16:$I$465,7,0)="","",VLOOKUP($C95,[1]APELACIÓN!$C$16:$I$465,7,0)),0)</f>
        <v/>
      </c>
      <c r="AC95" s="73" t="str">
        <f>IF($C95="","",[1]CONSOLIDADO!BP95)</f>
        <v/>
      </c>
      <c r="AD95" s="74">
        <f>IF($C95="","",[1]CONSOLIDADO!BQ95)</f>
        <v>0</v>
      </c>
      <c r="AE95" s="74">
        <f>IF($C95="","",[1]CONSOLIDADO!BR95)</f>
        <v>0</v>
      </c>
      <c r="AF95" s="74">
        <f>IF($C95="","",[1]CONSOLIDADO!BS95)</f>
        <v>0</v>
      </c>
      <c r="AG95" s="74">
        <f>IF($C95="","",[1]CONSOLIDADO!BT95)</f>
        <v>0</v>
      </c>
      <c r="AH95" s="73" t="str">
        <f>IF($C95="","",[1]CONSOLIDADO!BU95)</f>
        <v/>
      </c>
      <c r="AI95" s="73">
        <f>IF($C95="","",[1]CONSOLIDADO!BV95)</f>
        <v>0</v>
      </c>
      <c r="AJ95" s="74">
        <f>IF($C95="","",[1]CONSOLIDADO!BW95)</f>
        <v>0</v>
      </c>
      <c r="AK95" s="75">
        <f>IF($C95="","",[1]CONSOLIDADO!BX95)</f>
        <v>80</v>
      </c>
    </row>
    <row r="96" spans="1:37" ht="14.45" customHeight="1" x14ac:dyDescent="0.2">
      <c r="A96" s="62">
        <v>81</v>
      </c>
      <c r="B96" s="63">
        <v>103</v>
      </c>
      <c r="C96" s="64">
        <v>11814867</v>
      </c>
      <c r="D96" s="63">
        <v>3</v>
      </c>
      <c r="E96" s="65">
        <f>IFERROR(VLOOKUP($C96,[1]CONSOLIDADO!$C$16:$K$465,9,0),"")</f>
        <v>15</v>
      </c>
      <c r="F96" s="66">
        <f>IFERROR(IF(AND(VLOOKUP($C96,[1]APELACIÓN!$C:$AM,7,0)="SI",VLOOKUP($C96,[1]APELACIÓN!$C:$AM,10,0)&lt;&gt;""),VLOOKUP($C96,[1]APELACIÓN!$C:$AM,20,0),VLOOKUP($C96,[1]CONSOLIDADO!$C$16:$BX$465,39,0)),0)</f>
        <v>12</v>
      </c>
      <c r="G96" s="67">
        <f>ROUND(IFERROR(IF($F96&gt;39,200,VLOOKUP($F96,[1]PARAMETROS!$A$12:$K$55,2,0)),0),2)</f>
        <v>65</v>
      </c>
      <c r="H96" s="67">
        <f t="shared" si="9"/>
        <v>32.5</v>
      </c>
      <c r="I96" s="66">
        <f>IFERROR(IF(AND(VLOOKUP($C96,[1]APELACIÓN!$C:$AM,7,0)="SI",VLOOKUP($C96,[1]APELACIÓN!$C:$AM,11,0)&lt;&gt;""),VLOOKUP($C96,[1]APELACIÓN!$C:$AM,23,0),VLOOKUP($C96,[1]CONSOLIDADO!$C$16:$BX$465,42,0)),0)</f>
        <v>2</v>
      </c>
      <c r="J96" s="67">
        <f>ROUND(IFERROR(IF($I96&gt;39,200,VLOOKUP($I96,[1]PARAMETROS!$A$12:$K$55,6,0)),0),2)</f>
        <v>15</v>
      </c>
      <c r="K96" s="67">
        <f t="shared" si="10"/>
        <v>4.5</v>
      </c>
      <c r="L96" s="66">
        <f>IFERROR(IF(AND(VLOOKUP($C96,[1]APELACIÓN!$C:$AM,7,0)="SI",VLOOKUP($C96,[1]APELACIÓN!$C:$AM,12,0)&lt;&gt;""),VLOOKUP($C96,[1]APELACIÓN!$C:$AM,26,0),VLOOKUP($C96,[1]CONSOLIDADO!$C$16:$BX$465,45,0)),0)</f>
        <v>0</v>
      </c>
      <c r="M96" s="68">
        <f>ROUND(IFERROR(IF($L96&gt;39,200,VLOOKUP($L96,[1]PARAMETROS!$A$12:$K$55,10,0)),0),2)</f>
        <v>0</v>
      </c>
      <c r="N96" s="68">
        <f t="shared" si="11"/>
        <v>0</v>
      </c>
      <c r="O96" s="68">
        <f t="shared" si="12"/>
        <v>37</v>
      </c>
      <c r="P96" s="69">
        <f t="shared" si="13"/>
        <v>14.8</v>
      </c>
      <c r="Q96" s="66">
        <f>IFERROR(IF(AND(VLOOKUP($C96,[1]APELACIÓN!$C:$AM,7,0)="SI",VLOOKUP($C96,[1]APELACIÓN!$C:$AM,13,0)&lt;&gt;""),VLOOKUP($C96,[1]APELACIÓN!$C:$AM,29,0),VLOOKUP($C96,[1]CONSOLIDADO!$C$16:$BX$465,50,0)),0)</f>
        <v>962</v>
      </c>
      <c r="R96" s="68">
        <f>ROUND(IFERROR(IF($Q96&gt;110,100,VLOOKUP($Q96,[1]PARAMETROS!$M$12:$O$122,2,0)),0),2)</f>
        <v>100</v>
      </c>
      <c r="S96" s="69">
        <f t="shared" si="14"/>
        <v>30</v>
      </c>
      <c r="T96" s="70">
        <f>IFERROR(IF(AND(VLOOKUP($C96,[1]APELACIÓN!$C:$AM,7,0)="SI",VLOOKUP($C96,[1]APELACIÓN!$C:$AM,14,0)&lt;&gt;""),VLOOKUP($C96,[1]APELACIÓN!$C:$AM,32,0),VLOOKUP($C96,[1]CONSOLIDADO!$C$16:$BX$465,53,0)),0)</f>
        <v>70</v>
      </c>
      <c r="U96" s="70">
        <f>IFERROR(IF(AND(VLOOKUP($C96,[1]APELACIÓN!$C:$AM,7,0)="SI",VLOOKUP($C96,[1]APELACIÓN!$C:$AM,15,0)&lt;&gt;""),VLOOKUP($C96,[1]APELACIÓN!$C:$AM,33,0),VLOOKUP($C96,[1]CONSOLIDADO!$C$16:$BX$465,54,0)),0)</f>
        <v>70</v>
      </c>
      <c r="V96" s="70">
        <f>IFERROR(IF(AND(VLOOKUP($C96,[1]APELACIÓN!$C:$AM,7,0)="SI",VLOOKUP($C96,[1]APELACIÓN!$C:$AM,16,0)&lt;&gt;""),VLOOKUP($C96,[1]APELACIÓN!$C:$AM,34,0),VLOOKUP($C96,[1]CONSOLIDADO!$C$16:$BX$465,55,0)),0)</f>
        <v>70</v>
      </c>
      <c r="W96" s="70">
        <f t="shared" si="15"/>
        <v>70</v>
      </c>
      <c r="X96" s="68">
        <f>ROUND(IFERROR(VLOOKUP($W96,[1]PARAMETROS!$Q$12:$S$82,2,0),0),2)</f>
        <v>100</v>
      </c>
      <c r="Y96" s="69">
        <f t="shared" si="16"/>
        <v>30</v>
      </c>
      <c r="Z96" s="71">
        <f t="shared" si="17"/>
        <v>74.8</v>
      </c>
      <c r="AA96" s="72" t="str">
        <f>IFERROR(IF(VLOOKUP($C96,[1]APELACIÓN!$C$16:$I$465,5,0)="","",VLOOKUP($C96,[1]APELACIÓN!$C$16:$I$465,5,0)),0)</f>
        <v/>
      </c>
      <c r="AB96" s="72" t="str">
        <f>IFERROR(IF(VLOOKUP($C96,[1]APELACIÓN!$C$16:$I$465,7,0)="","",VLOOKUP($C96,[1]APELACIÓN!$C$16:$I$465,7,0)),0)</f>
        <v/>
      </c>
      <c r="AC96" s="73" t="str">
        <f>IF($C96="","",[1]CONSOLIDADO!BP96)</f>
        <v/>
      </c>
      <c r="AD96" s="74">
        <f>IF($C96="","",[1]CONSOLIDADO!BQ96)</f>
        <v>0</v>
      </c>
      <c r="AE96" s="74">
        <f>IF($C96="","",[1]CONSOLIDADO!BR96)</f>
        <v>0</v>
      </c>
      <c r="AF96" s="74">
        <f>IF($C96="","",[1]CONSOLIDADO!BS96)</f>
        <v>0</v>
      </c>
      <c r="AG96" s="74">
        <f>IF($C96="","",[1]CONSOLIDADO!BT96)</f>
        <v>0</v>
      </c>
      <c r="AH96" s="73" t="str">
        <f>IF($C96="","",[1]CONSOLIDADO!BU96)</f>
        <v/>
      </c>
      <c r="AI96" s="73">
        <f>IF($C96="","",[1]CONSOLIDADO!BV96)</f>
        <v>0</v>
      </c>
      <c r="AJ96" s="74">
        <f>IF($C96="","",[1]CONSOLIDADO!BW96)</f>
        <v>0</v>
      </c>
      <c r="AK96" s="75">
        <f>IF($C96="","",[1]CONSOLIDADO!BX96)</f>
        <v>81</v>
      </c>
    </row>
    <row r="97" spans="1:37" ht="14.45" customHeight="1" x14ac:dyDescent="0.2">
      <c r="A97" s="62">
        <v>82</v>
      </c>
      <c r="B97" s="63">
        <v>103</v>
      </c>
      <c r="C97" s="64">
        <v>9940260</v>
      </c>
      <c r="D97" s="63">
        <v>1</v>
      </c>
      <c r="E97" s="65">
        <f>IFERROR(VLOOKUP($C97,[1]CONSOLIDADO!$C$16:$K$465,9,0),"")</f>
        <v>15</v>
      </c>
      <c r="F97" s="66">
        <f>IFERROR(IF(AND(VLOOKUP($C97,[1]APELACIÓN!$C:$AM,7,0)="SI",VLOOKUP($C97,[1]APELACIÓN!$C:$AM,10,0)&lt;&gt;""),VLOOKUP($C97,[1]APELACIÓN!$C:$AM,20,0),VLOOKUP($C97,[1]CONSOLIDADO!$C$16:$BX$465,39,0)),0)</f>
        <v>8</v>
      </c>
      <c r="G97" s="67">
        <f>ROUND(IFERROR(IF($F97&gt;39,200,VLOOKUP($F97,[1]PARAMETROS!$A$12:$K$55,2,0)),0),2)</f>
        <v>45</v>
      </c>
      <c r="H97" s="67">
        <f t="shared" si="9"/>
        <v>22.5</v>
      </c>
      <c r="I97" s="66">
        <f>IFERROR(IF(AND(VLOOKUP($C97,[1]APELACIÓN!$C:$AM,7,0)="SI",VLOOKUP($C97,[1]APELACIÓN!$C:$AM,11,0)&lt;&gt;""),VLOOKUP($C97,[1]APELACIÓN!$C:$AM,23,0),VLOOKUP($C97,[1]CONSOLIDADO!$C$16:$BX$465,42,0)),0)</f>
        <v>7</v>
      </c>
      <c r="J97" s="67">
        <f>ROUND(IFERROR(IF($I97&gt;39,200,VLOOKUP($I97,[1]PARAMETROS!$A$12:$K$55,6,0)),0),2)</f>
        <v>40</v>
      </c>
      <c r="K97" s="67">
        <f t="shared" si="10"/>
        <v>12</v>
      </c>
      <c r="L97" s="66">
        <f>IFERROR(IF(AND(VLOOKUP($C97,[1]APELACIÓN!$C:$AM,7,0)="SI",VLOOKUP($C97,[1]APELACIÓN!$C:$AM,12,0)&lt;&gt;""),VLOOKUP($C97,[1]APELACIÓN!$C:$AM,26,0),VLOOKUP($C97,[1]CONSOLIDADO!$C$16:$BX$465,45,0)),0)</f>
        <v>0</v>
      </c>
      <c r="M97" s="68">
        <f>ROUND(IFERROR(IF($L97&gt;39,200,VLOOKUP($L97,[1]PARAMETROS!$A$12:$K$55,10,0)),0),2)</f>
        <v>0</v>
      </c>
      <c r="N97" s="68">
        <f t="shared" si="11"/>
        <v>0</v>
      </c>
      <c r="O97" s="68">
        <f t="shared" si="12"/>
        <v>34.5</v>
      </c>
      <c r="P97" s="69">
        <f t="shared" si="13"/>
        <v>13.8</v>
      </c>
      <c r="Q97" s="66">
        <f>IFERROR(IF(AND(VLOOKUP($C97,[1]APELACIÓN!$C:$AM,7,0)="SI",VLOOKUP($C97,[1]APELACIÓN!$C:$AM,13,0)&lt;&gt;""),VLOOKUP($C97,[1]APELACIÓN!$C:$AM,29,0),VLOOKUP($C97,[1]CONSOLIDADO!$C$16:$BX$465,50,0)),0)</f>
        <v>1025</v>
      </c>
      <c r="R97" s="68">
        <f>ROUND(IFERROR(IF($Q97&gt;110,100,VLOOKUP($Q97,[1]PARAMETROS!$M$12:$O$122,2,0)),0),2)</f>
        <v>100</v>
      </c>
      <c r="S97" s="69">
        <f t="shared" si="14"/>
        <v>30</v>
      </c>
      <c r="T97" s="70">
        <f>IFERROR(IF(AND(VLOOKUP($C97,[1]APELACIÓN!$C:$AM,7,0)="SI",VLOOKUP($C97,[1]APELACIÓN!$C:$AM,14,0)&lt;&gt;""),VLOOKUP($C97,[1]APELACIÓN!$C:$AM,32,0),VLOOKUP($C97,[1]CONSOLIDADO!$C$16:$BX$465,53,0)),0)</f>
        <v>70</v>
      </c>
      <c r="U97" s="70">
        <f>IFERROR(IF(AND(VLOOKUP($C97,[1]APELACIÓN!$C:$AM,7,0)="SI",VLOOKUP($C97,[1]APELACIÓN!$C:$AM,15,0)&lt;&gt;""),VLOOKUP($C97,[1]APELACIÓN!$C:$AM,33,0),VLOOKUP($C97,[1]CONSOLIDADO!$C$16:$BX$465,54,0)),0)</f>
        <v>70</v>
      </c>
      <c r="V97" s="70">
        <f>IFERROR(IF(AND(VLOOKUP($C97,[1]APELACIÓN!$C:$AM,7,0)="SI",VLOOKUP($C97,[1]APELACIÓN!$C:$AM,16,0)&lt;&gt;""),VLOOKUP($C97,[1]APELACIÓN!$C:$AM,34,0),VLOOKUP($C97,[1]CONSOLIDADO!$C$16:$BX$465,55,0)),0)</f>
        <v>70</v>
      </c>
      <c r="W97" s="70">
        <f t="shared" si="15"/>
        <v>70</v>
      </c>
      <c r="X97" s="68">
        <f>ROUND(IFERROR(VLOOKUP($W97,[1]PARAMETROS!$Q$12:$S$82,2,0),0),2)</f>
        <v>100</v>
      </c>
      <c r="Y97" s="69">
        <f t="shared" si="16"/>
        <v>30</v>
      </c>
      <c r="Z97" s="71">
        <f t="shared" si="17"/>
        <v>73.8</v>
      </c>
      <c r="AA97" s="72" t="str">
        <f>IFERROR(IF(VLOOKUP($C97,[1]APELACIÓN!$C$16:$I$465,5,0)="","",VLOOKUP($C97,[1]APELACIÓN!$C$16:$I$465,5,0)),0)</f>
        <v/>
      </c>
      <c r="AB97" s="72" t="str">
        <f>IFERROR(IF(VLOOKUP($C97,[1]APELACIÓN!$C$16:$I$465,7,0)="","",VLOOKUP($C97,[1]APELACIÓN!$C$16:$I$465,7,0)),0)</f>
        <v/>
      </c>
      <c r="AC97" s="73" t="str">
        <f>IF($C97="","",[1]CONSOLIDADO!BP97)</f>
        <v/>
      </c>
      <c r="AD97" s="74">
        <f>IF($C97="","",[1]CONSOLIDADO!BQ97)</f>
        <v>0</v>
      </c>
      <c r="AE97" s="74">
        <f>IF($C97="","",[1]CONSOLIDADO!BR97)</f>
        <v>0</v>
      </c>
      <c r="AF97" s="74">
        <f>IF($C97="","",[1]CONSOLIDADO!BS97)</f>
        <v>0</v>
      </c>
      <c r="AG97" s="74">
        <f>IF($C97="","",[1]CONSOLIDADO!BT97)</f>
        <v>0</v>
      </c>
      <c r="AH97" s="73" t="str">
        <f>IF($C97="","",[1]CONSOLIDADO!BU97)</f>
        <v/>
      </c>
      <c r="AI97" s="73">
        <f>IF($C97="","",[1]CONSOLIDADO!BV97)</f>
        <v>0</v>
      </c>
      <c r="AJ97" s="74">
        <f>IF($C97="","",[1]CONSOLIDADO!BW97)</f>
        <v>0</v>
      </c>
      <c r="AK97" s="75">
        <f>IF($C97="","",[1]CONSOLIDADO!BX97)</f>
        <v>82</v>
      </c>
    </row>
    <row r="98" spans="1:37" ht="14.45" customHeight="1" x14ac:dyDescent="0.2">
      <c r="A98" s="62">
        <v>83</v>
      </c>
      <c r="B98" s="63">
        <v>101</v>
      </c>
      <c r="C98" s="64">
        <v>11550078</v>
      </c>
      <c r="D98" s="63">
        <v>3</v>
      </c>
      <c r="E98" s="65">
        <f>IFERROR(VLOOKUP($C98,[1]CONSOLIDADO!$C$16:$K$465,9,0),"")</f>
        <v>15</v>
      </c>
      <c r="F98" s="66">
        <f>IFERROR(IF(AND(VLOOKUP($C98,[1]APELACIÓN!$C:$AM,7,0)="SI",VLOOKUP($C98,[1]APELACIÓN!$C:$AM,10,0)&lt;&gt;""),VLOOKUP($C98,[1]APELACIÓN!$C:$AM,20,0),VLOOKUP($C98,[1]CONSOLIDADO!$C$16:$BX$465,39,0)),0)</f>
        <v>11</v>
      </c>
      <c r="G98" s="67">
        <f>ROUND(IFERROR(IF($F98&gt;39,200,VLOOKUP($F98,[1]PARAMETROS!$A$12:$K$55,2,0)),0),2)</f>
        <v>60</v>
      </c>
      <c r="H98" s="67">
        <f t="shared" si="9"/>
        <v>30</v>
      </c>
      <c r="I98" s="66">
        <f>IFERROR(IF(AND(VLOOKUP($C98,[1]APELACIÓN!$C:$AM,7,0)="SI",VLOOKUP($C98,[1]APELACIÓN!$C:$AM,11,0)&lt;&gt;""),VLOOKUP($C98,[1]APELACIÓN!$C:$AM,23,0),VLOOKUP($C98,[1]CONSOLIDADO!$C$16:$BX$465,42,0)),0)</f>
        <v>0</v>
      </c>
      <c r="J98" s="67">
        <f>ROUND(IFERROR(IF($I98&gt;39,200,VLOOKUP($I98,[1]PARAMETROS!$A$12:$K$55,6,0)),0),2)</f>
        <v>0</v>
      </c>
      <c r="K98" s="67">
        <f t="shared" si="10"/>
        <v>0</v>
      </c>
      <c r="L98" s="66">
        <f>IFERROR(IF(AND(VLOOKUP($C98,[1]APELACIÓN!$C:$AM,7,0)="SI",VLOOKUP($C98,[1]APELACIÓN!$C:$AM,12,0)&lt;&gt;""),VLOOKUP($C98,[1]APELACIÓN!$C:$AM,26,0),VLOOKUP($C98,[1]CONSOLIDADO!$C$16:$BX$465,45,0)),0)</f>
        <v>3</v>
      </c>
      <c r="M98" s="68">
        <f>ROUND(IFERROR(IF($L98&gt;39,200,VLOOKUP($L98,[1]PARAMETROS!$A$12:$K$55,10,0)),0),2)</f>
        <v>20</v>
      </c>
      <c r="N98" s="68">
        <f t="shared" si="11"/>
        <v>4</v>
      </c>
      <c r="O98" s="68">
        <f t="shared" si="12"/>
        <v>34</v>
      </c>
      <c r="P98" s="69">
        <f t="shared" si="13"/>
        <v>13.6</v>
      </c>
      <c r="Q98" s="66">
        <f>IFERROR(IF(AND(VLOOKUP($C98,[1]APELACIÓN!$C:$AM,7,0)="SI",VLOOKUP($C98,[1]APELACIÓN!$C:$AM,13,0)&lt;&gt;""),VLOOKUP($C98,[1]APELACIÓN!$C:$AM,29,0),VLOOKUP($C98,[1]CONSOLIDADO!$C$16:$BX$465,50,0)),0)</f>
        <v>518</v>
      </c>
      <c r="R98" s="68">
        <f>ROUND(IFERROR(IF($Q98&gt;110,100,VLOOKUP($Q98,[1]PARAMETROS!$M$12:$O$122,2,0)),0),2)</f>
        <v>100</v>
      </c>
      <c r="S98" s="69">
        <f t="shared" si="14"/>
        <v>30</v>
      </c>
      <c r="T98" s="70">
        <f>IFERROR(IF(AND(VLOOKUP($C98,[1]APELACIÓN!$C:$AM,7,0)="SI",VLOOKUP($C98,[1]APELACIÓN!$C:$AM,14,0)&lt;&gt;""),VLOOKUP($C98,[1]APELACIÓN!$C:$AM,32,0),VLOOKUP($C98,[1]CONSOLIDADO!$C$16:$BX$465,53,0)),0)</f>
        <v>70</v>
      </c>
      <c r="U98" s="70">
        <f>IFERROR(IF(AND(VLOOKUP($C98,[1]APELACIÓN!$C:$AM,7,0)="SI",VLOOKUP($C98,[1]APELACIÓN!$C:$AM,15,0)&lt;&gt;""),VLOOKUP($C98,[1]APELACIÓN!$C:$AM,33,0),VLOOKUP($C98,[1]CONSOLIDADO!$C$16:$BX$465,54,0)),0)</f>
        <v>70</v>
      </c>
      <c r="V98" s="70">
        <f>IFERROR(IF(AND(VLOOKUP($C98,[1]APELACIÓN!$C:$AM,7,0)="SI",VLOOKUP($C98,[1]APELACIÓN!$C:$AM,16,0)&lt;&gt;""),VLOOKUP($C98,[1]APELACIÓN!$C:$AM,34,0),VLOOKUP($C98,[1]CONSOLIDADO!$C$16:$BX$465,55,0)),0)</f>
        <v>70</v>
      </c>
      <c r="W98" s="70">
        <f t="shared" si="15"/>
        <v>70</v>
      </c>
      <c r="X98" s="68">
        <f>ROUND(IFERROR(VLOOKUP($W98,[1]PARAMETROS!$Q$12:$S$82,2,0),0),2)</f>
        <v>100</v>
      </c>
      <c r="Y98" s="69">
        <f t="shared" si="16"/>
        <v>30</v>
      </c>
      <c r="Z98" s="71">
        <f t="shared" si="17"/>
        <v>73.599999999999994</v>
      </c>
      <c r="AA98" s="72" t="str">
        <f>IFERROR(IF(VLOOKUP($C98,[1]APELACIÓN!$C$16:$I$465,5,0)="","",VLOOKUP($C98,[1]APELACIÓN!$C$16:$I$465,5,0)),0)</f>
        <v/>
      </c>
      <c r="AB98" s="72" t="str">
        <f>IFERROR(IF(VLOOKUP($C98,[1]APELACIÓN!$C$16:$I$465,7,0)="","",VLOOKUP($C98,[1]APELACIÓN!$C$16:$I$465,7,0)),0)</f>
        <v/>
      </c>
      <c r="AC98" s="73" t="str">
        <f>IF($C98="","",[1]CONSOLIDADO!BP98)</f>
        <v/>
      </c>
      <c r="AD98" s="74">
        <f>IF($C98="","",[1]CONSOLIDADO!BQ98)</f>
        <v>0</v>
      </c>
      <c r="AE98" s="74">
        <f>IF($C98="","",[1]CONSOLIDADO!BR98)</f>
        <v>0</v>
      </c>
      <c r="AF98" s="74">
        <f>IF($C98="","",[1]CONSOLIDADO!BS98)</f>
        <v>0</v>
      </c>
      <c r="AG98" s="74">
        <f>IF($C98="","",[1]CONSOLIDADO!BT98)</f>
        <v>0</v>
      </c>
      <c r="AH98" s="73" t="str">
        <f>IF($C98="","",[1]CONSOLIDADO!BU98)</f>
        <v/>
      </c>
      <c r="AI98" s="73">
        <f>IF($C98="","",[1]CONSOLIDADO!BV98)</f>
        <v>0</v>
      </c>
      <c r="AJ98" s="74">
        <f>IF($C98="","",[1]CONSOLIDADO!BW98)</f>
        <v>0</v>
      </c>
      <c r="AK98" s="75">
        <f>IF($C98="","",[1]CONSOLIDADO!BX98)</f>
        <v>83</v>
      </c>
    </row>
    <row r="99" spans="1:37" ht="14.45" customHeight="1" x14ac:dyDescent="0.2">
      <c r="A99" s="62">
        <v>84</v>
      </c>
      <c r="B99" s="63">
        <v>103</v>
      </c>
      <c r="C99" s="64">
        <v>10783344</v>
      </c>
      <c r="D99" s="63">
        <v>7</v>
      </c>
      <c r="E99" s="65">
        <f>IFERROR(VLOOKUP($C99,[1]CONSOLIDADO!$C$16:$K$465,9,0),"")</f>
        <v>15</v>
      </c>
      <c r="F99" s="66">
        <f>IFERROR(IF(AND(VLOOKUP($C99,[1]APELACIÓN!$C:$AM,7,0)="SI",VLOOKUP($C99,[1]APELACIÓN!$C:$AM,10,0)&lt;&gt;""),VLOOKUP($C99,[1]APELACIÓN!$C:$AM,20,0),VLOOKUP($C99,[1]CONSOLIDADO!$C$16:$BX$465,39,0)),0)</f>
        <v>12</v>
      </c>
      <c r="G99" s="67">
        <f>ROUND(IFERROR(IF($F99&gt;39,200,VLOOKUP($F99,[1]PARAMETROS!$A$12:$K$55,2,0)),0),2)</f>
        <v>65</v>
      </c>
      <c r="H99" s="67">
        <f t="shared" si="9"/>
        <v>32.5</v>
      </c>
      <c r="I99" s="66">
        <f>IFERROR(IF(AND(VLOOKUP($C99,[1]APELACIÓN!$C:$AM,7,0)="SI",VLOOKUP($C99,[1]APELACIÓN!$C:$AM,11,0)&lt;&gt;""),VLOOKUP($C99,[1]APELACIÓN!$C:$AM,23,0),VLOOKUP($C99,[1]CONSOLIDADO!$C$16:$BX$465,42,0)),0)</f>
        <v>0</v>
      </c>
      <c r="J99" s="67">
        <f>ROUND(IFERROR(IF($I99&gt;39,200,VLOOKUP($I99,[1]PARAMETROS!$A$12:$K$55,6,0)),0),2)</f>
        <v>0</v>
      </c>
      <c r="K99" s="67">
        <f t="shared" si="10"/>
        <v>0</v>
      </c>
      <c r="L99" s="66">
        <f>IFERROR(IF(AND(VLOOKUP($C99,[1]APELACIÓN!$C:$AM,7,0)="SI",VLOOKUP($C99,[1]APELACIÓN!$C:$AM,12,0)&lt;&gt;""),VLOOKUP($C99,[1]APELACIÓN!$C:$AM,26,0),VLOOKUP($C99,[1]CONSOLIDADO!$C$16:$BX$465,45,0)),0)</f>
        <v>0</v>
      </c>
      <c r="M99" s="68">
        <f>ROUND(IFERROR(IF($L99&gt;39,200,VLOOKUP($L99,[1]PARAMETROS!$A$12:$K$55,10,0)),0),2)</f>
        <v>0</v>
      </c>
      <c r="N99" s="68">
        <f t="shared" si="11"/>
        <v>0</v>
      </c>
      <c r="O99" s="68">
        <f t="shared" si="12"/>
        <v>32.5</v>
      </c>
      <c r="P99" s="69">
        <f t="shared" si="13"/>
        <v>13</v>
      </c>
      <c r="Q99" s="66">
        <f>IFERROR(IF(AND(VLOOKUP($C99,[1]APELACIÓN!$C:$AM,7,0)="SI",VLOOKUP($C99,[1]APELACIÓN!$C:$AM,13,0)&lt;&gt;""),VLOOKUP($C99,[1]APELACIÓN!$C:$AM,29,0),VLOOKUP($C99,[1]CONSOLIDADO!$C$16:$BX$465,50,0)),0)</f>
        <v>234</v>
      </c>
      <c r="R99" s="68">
        <f>ROUND(IFERROR(IF($Q99&gt;110,100,VLOOKUP($Q99,[1]PARAMETROS!$M$12:$O$122,2,0)),0),2)</f>
        <v>100</v>
      </c>
      <c r="S99" s="69">
        <f t="shared" si="14"/>
        <v>30</v>
      </c>
      <c r="T99" s="70">
        <f>IFERROR(IF(AND(VLOOKUP($C99,[1]APELACIÓN!$C:$AM,7,0)="SI",VLOOKUP($C99,[1]APELACIÓN!$C:$AM,14,0)&lt;&gt;""),VLOOKUP($C99,[1]APELACIÓN!$C:$AM,32,0),VLOOKUP($C99,[1]CONSOLIDADO!$C$16:$BX$465,53,0)),0)</f>
        <v>70</v>
      </c>
      <c r="U99" s="70">
        <f>IFERROR(IF(AND(VLOOKUP($C99,[1]APELACIÓN!$C:$AM,7,0)="SI",VLOOKUP($C99,[1]APELACIÓN!$C:$AM,15,0)&lt;&gt;""),VLOOKUP($C99,[1]APELACIÓN!$C:$AM,33,0),VLOOKUP($C99,[1]CONSOLIDADO!$C$16:$BX$465,54,0)),0)</f>
        <v>70</v>
      </c>
      <c r="V99" s="70">
        <f>IFERROR(IF(AND(VLOOKUP($C99,[1]APELACIÓN!$C:$AM,7,0)="SI",VLOOKUP($C99,[1]APELACIÓN!$C:$AM,16,0)&lt;&gt;""),VLOOKUP($C99,[1]APELACIÓN!$C:$AM,34,0),VLOOKUP($C99,[1]CONSOLIDADO!$C$16:$BX$465,55,0)),0)</f>
        <v>70</v>
      </c>
      <c r="W99" s="70">
        <f t="shared" si="15"/>
        <v>70</v>
      </c>
      <c r="X99" s="68">
        <f>ROUND(IFERROR(VLOOKUP($W99,[1]PARAMETROS!$Q$12:$S$82,2,0),0),2)</f>
        <v>100</v>
      </c>
      <c r="Y99" s="69">
        <f t="shared" si="16"/>
        <v>30</v>
      </c>
      <c r="Z99" s="71">
        <f t="shared" si="17"/>
        <v>73</v>
      </c>
      <c r="AA99" s="72" t="str">
        <f>IFERROR(IF(VLOOKUP($C99,[1]APELACIÓN!$C$16:$I$465,5,0)="","",VLOOKUP($C99,[1]APELACIÓN!$C$16:$I$465,5,0)),0)</f>
        <v/>
      </c>
      <c r="AB99" s="72" t="str">
        <f>IFERROR(IF(VLOOKUP($C99,[1]APELACIÓN!$C$16:$I$465,7,0)="","",VLOOKUP($C99,[1]APELACIÓN!$C$16:$I$465,7,0)),0)</f>
        <v/>
      </c>
      <c r="AC99" s="73" t="str">
        <f>IF($C99="","",[1]CONSOLIDADO!BP99)</f>
        <v>EMPATE</v>
      </c>
      <c r="AD99" s="74">
        <f>IF($C99="","",[1]CONSOLIDADO!BQ99)</f>
        <v>70</v>
      </c>
      <c r="AE99" s="74">
        <f>IF($C99="","",[1]CONSOLIDADO!BR99)</f>
        <v>12</v>
      </c>
      <c r="AF99" s="74">
        <f>IF($C99="","",[1]CONSOLIDADO!BS99)</f>
        <v>2</v>
      </c>
      <c r="AG99" s="74">
        <f>IF($C99="","",[1]CONSOLIDADO!BT99)</f>
        <v>8</v>
      </c>
      <c r="AH99" s="73" t="str">
        <f>IF($C99="","",[1]CONSOLIDADO!BU99)</f>
        <v/>
      </c>
      <c r="AI99" s="73">
        <f>IF($C99="","",[1]CONSOLIDADO!BV99)</f>
        <v>0</v>
      </c>
      <c r="AJ99" s="74">
        <f>IF($C99="","",[1]CONSOLIDADO!BW99)</f>
        <v>0</v>
      </c>
      <c r="AK99" s="75">
        <f>IF($C99="","",[1]CONSOLIDADO!BX99)</f>
        <v>84</v>
      </c>
    </row>
    <row r="100" spans="1:37" ht="14.45" customHeight="1" x14ac:dyDescent="0.2">
      <c r="A100" s="62">
        <v>85</v>
      </c>
      <c r="B100" s="63">
        <v>101</v>
      </c>
      <c r="C100" s="64">
        <v>8681731</v>
      </c>
      <c r="D100" s="63">
        <v>4</v>
      </c>
      <c r="E100" s="65">
        <f>IFERROR(VLOOKUP($C100,[1]CONSOLIDADO!$C$16:$K$465,9,0),"")</f>
        <v>15</v>
      </c>
      <c r="F100" s="66">
        <f>IFERROR(IF(AND(VLOOKUP($C100,[1]APELACIÓN!$C:$AM,7,0)="SI",VLOOKUP($C100,[1]APELACIÓN!$C:$AM,10,0)&lt;&gt;""),VLOOKUP($C100,[1]APELACIÓN!$C:$AM,20,0),VLOOKUP($C100,[1]CONSOLIDADO!$C$16:$BX$465,39,0)),0)</f>
        <v>12</v>
      </c>
      <c r="G100" s="67">
        <f>ROUND(IFERROR(IF($F100&gt;39,200,VLOOKUP($F100,[1]PARAMETROS!$A$12:$K$55,2,0)),0),2)</f>
        <v>65</v>
      </c>
      <c r="H100" s="67">
        <f t="shared" si="9"/>
        <v>32.5</v>
      </c>
      <c r="I100" s="66">
        <f>IFERROR(IF(AND(VLOOKUP($C100,[1]APELACIÓN!$C:$AM,7,0)="SI",VLOOKUP($C100,[1]APELACIÓN!$C:$AM,11,0)&lt;&gt;""),VLOOKUP($C100,[1]APELACIÓN!$C:$AM,23,0),VLOOKUP($C100,[1]CONSOLIDADO!$C$16:$BX$465,42,0)),0)</f>
        <v>0</v>
      </c>
      <c r="J100" s="67">
        <f>ROUND(IFERROR(IF($I100&gt;39,200,VLOOKUP($I100,[1]PARAMETROS!$A$12:$K$55,6,0)),0),2)</f>
        <v>0</v>
      </c>
      <c r="K100" s="67">
        <f t="shared" si="10"/>
        <v>0</v>
      </c>
      <c r="L100" s="66">
        <f>IFERROR(IF(AND(VLOOKUP($C100,[1]APELACIÓN!$C:$AM,7,0)="SI",VLOOKUP($C100,[1]APELACIÓN!$C:$AM,12,0)&lt;&gt;""),VLOOKUP($C100,[1]APELACIÓN!$C:$AM,26,0),VLOOKUP($C100,[1]CONSOLIDADO!$C$16:$BX$465,45,0)),0)</f>
        <v>0</v>
      </c>
      <c r="M100" s="68">
        <f>ROUND(IFERROR(IF($L100&gt;39,200,VLOOKUP($L100,[1]PARAMETROS!$A$12:$K$55,10,0)),0),2)</f>
        <v>0</v>
      </c>
      <c r="N100" s="68">
        <f t="shared" si="11"/>
        <v>0</v>
      </c>
      <c r="O100" s="68">
        <f t="shared" si="12"/>
        <v>32.5</v>
      </c>
      <c r="P100" s="69">
        <f t="shared" si="13"/>
        <v>13</v>
      </c>
      <c r="Q100" s="66">
        <f>IFERROR(IF(AND(VLOOKUP($C100,[1]APELACIÓN!$C:$AM,7,0)="SI",VLOOKUP($C100,[1]APELACIÓN!$C:$AM,13,0)&lt;&gt;""),VLOOKUP($C100,[1]APELACIÓN!$C:$AM,29,0),VLOOKUP($C100,[1]CONSOLIDADO!$C$16:$BX$465,50,0)),0)</f>
        <v>123</v>
      </c>
      <c r="R100" s="68">
        <f>ROUND(IFERROR(IF($Q100&gt;110,100,VLOOKUP($Q100,[1]PARAMETROS!$M$12:$O$122,2,0)),0),2)</f>
        <v>100</v>
      </c>
      <c r="S100" s="69">
        <f t="shared" si="14"/>
        <v>30</v>
      </c>
      <c r="T100" s="70">
        <f>IFERROR(IF(AND(VLOOKUP($C100,[1]APELACIÓN!$C:$AM,7,0)="SI",VLOOKUP($C100,[1]APELACIÓN!$C:$AM,14,0)&lt;&gt;""),VLOOKUP($C100,[1]APELACIÓN!$C:$AM,32,0),VLOOKUP($C100,[1]CONSOLIDADO!$C$16:$BX$465,53,0)),0)</f>
        <v>70</v>
      </c>
      <c r="U100" s="70">
        <f>IFERROR(IF(AND(VLOOKUP($C100,[1]APELACIÓN!$C:$AM,7,0)="SI",VLOOKUP($C100,[1]APELACIÓN!$C:$AM,15,0)&lt;&gt;""),VLOOKUP($C100,[1]APELACIÓN!$C:$AM,33,0),VLOOKUP($C100,[1]CONSOLIDADO!$C$16:$BX$465,54,0)),0)</f>
        <v>70</v>
      </c>
      <c r="V100" s="70">
        <f>IFERROR(IF(AND(VLOOKUP($C100,[1]APELACIÓN!$C:$AM,7,0)="SI",VLOOKUP($C100,[1]APELACIÓN!$C:$AM,16,0)&lt;&gt;""),VLOOKUP($C100,[1]APELACIÓN!$C:$AM,34,0),VLOOKUP($C100,[1]CONSOLIDADO!$C$16:$BX$465,55,0)),0)</f>
        <v>70</v>
      </c>
      <c r="W100" s="70">
        <f t="shared" si="15"/>
        <v>70</v>
      </c>
      <c r="X100" s="68">
        <f>ROUND(IFERROR(VLOOKUP($W100,[1]PARAMETROS!$Q$12:$S$82,2,0),0),2)</f>
        <v>100</v>
      </c>
      <c r="Y100" s="69">
        <f t="shared" si="16"/>
        <v>30</v>
      </c>
      <c r="Z100" s="71">
        <f t="shared" si="17"/>
        <v>73</v>
      </c>
      <c r="AA100" s="72" t="str">
        <f>IFERROR(IF(VLOOKUP($C100,[1]APELACIÓN!$C$16:$I$465,5,0)="","",VLOOKUP($C100,[1]APELACIÓN!$C$16:$I$465,5,0)),0)</f>
        <v/>
      </c>
      <c r="AB100" s="72" t="str">
        <f>IFERROR(IF(VLOOKUP($C100,[1]APELACIÓN!$C$16:$I$465,7,0)="","",VLOOKUP($C100,[1]APELACIÓN!$C$16:$I$465,7,0)),0)</f>
        <v/>
      </c>
      <c r="AC100" s="73" t="str">
        <f>IF($C100="","",[1]CONSOLIDADO!BP100)</f>
        <v>EMPATE</v>
      </c>
      <c r="AD100" s="74">
        <f>IF($C100="","",[1]CONSOLIDADO!BQ100)</f>
        <v>70</v>
      </c>
      <c r="AE100" s="74">
        <f>IF($C100="","",[1]CONSOLIDADO!BR100)</f>
        <v>11</v>
      </c>
      <c r="AF100" s="74">
        <f>IF($C100="","",[1]CONSOLIDADO!BS100)</f>
        <v>10</v>
      </c>
      <c r="AG100" s="74">
        <f>IF($C100="","",[1]CONSOLIDADO!BT100)</f>
        <v>0</v>
      </c>
      <c r="AH100" s="73" t="str">
        <f>IF($C100="","",[1]CONSOLIDADO!BU100)</f>
        <v/>
      </c>
      <c r="AI100" s="73">
        <f>IF($C100="","",[1]CONSOLIDADO!BV100)</f>
        <v>0</v>
      </c>
      <c r="AJ100" s="74">
        <f>IF($C100="","",[1]CONSOLIDADO!BW100)</f>
        <v>0</v>
      </c>
      <c r="AK100" s="75">
        <f>IF($C100="","",[1]CONSOLIDADO!BX100)</f>
        <v>85</v>
      </c>
    </row>
    <row r="101" spans="1:37" ht="14.45" customHeight="1" x14ac:dyDescent="0.2">
      <c r="A101" s="62">
        <v>86</v>
      </c>
      <c r="B101" s="63">
        <v>101</v>
      </c>
      <c r="C101" s="64">
        <v>10192040</v>
      </c>
      <c r="D101" s="63">
        <v>2</v>
      </c>
      <c r="E101" s="65">
        <f>IFERROR(VLOOKUP($C101,[1]CONSOLIDADO!$C$16:$K$465,9,0),"")</f>
        <v>15</v>
      </c>
      <c r="F101" s="66">
        <f>IFERROR(IF(AND(VLOOKUP($C101,[1]APELACIÓN!$C:$AM,7,0)="SI",VLOOKUP($C101,[1]APELACIÓN!$C:$AM,10,0)&lt;&gt;""),VLOOKUP($C101,[1]APELACIÓN!$C:$AM,20,0),VLOOKUP($C101,[1]CONSOLIDADO!$C$16:$BX$465,39,0)),0)</f>
        <v>10</v>
      </c>
      <c r="G101" s="67">
        <f>ROUND(IFERROR(IF($F101&gt;39,200,VLOOKUP($F101,[1]PARAMETROS!$A$12:$K$55,2,0)),0),2)</f>
        <v>55</v>
      </c>
      <c r="H101" s="67">
        <f t="shared" si="9"/>
        <v>27.5</v>
      </c>
      <c r="I101" s="66">
        <f>IFERROR(IF(AND(VLOOKUP($C101,[1]APELACIÓN!$C:$AM,7,0)="SI",VLOOKUP($C101,[1]APELACIÓN!$C:$AM,11,0)&lt;&gt;""),VLOOKUP($C101,[1]APELACIÓN!$C:$AM,23,0),VLOOKUP($C101,[1]CONSOLIDADO!$C$16:$BX$465,42,0)),0)</f>
        <v>0</v>
      </c>
      <c r="J101" s="67">
        <f>ROUND(IFERROR(IF($I101&gt;39,200,VLOOKUP($I101,[1]PARAMETROS!$A$12:$K$55,6,0)),0),2)</f>
        <v>0</v>
      </c>
      <c r="K101" s="67">
        <f t="shared" si="10"/>
        <v>0</v>
      </c>
      <c r="L101" s="66">
        <f>IFERROR(IF(AND(VLOOKUP($C101,[1]APELACIÓN!$C:$AM,7,0)="SI",VLOOKUP($C101,[1]APELACIÓN!$C:$AM,12,0)&lt;&gt;""),VLOOKUP($C101,[1]APELACIÓN!$C:$AM,26,0),VLOOKUP($C101,[1]CONSOLIDADO!$C$16:$BX$465,45,0)),0)</f>
        <v>4</v>
      </c>
      <c r="M101" s="68">
        <f>ROUND(IFERROR(IF($L101&gt;39,200,VLOOKUP($L101,[1]PARAMETROS!$A$12:$K$55,10,0)),0),2)</f>
        <v>25</v>
      </c>
      <c r="N101" s="68">
        <f t="shared" si="11"/>
        <v>5</v>
      </c>
      <c r="O101" s="68">
        <f t="shared" si="12"/>
        <v>32.5</v>
      </c>
      <c r="P101" s="69">
        <f t="shared" si="13"/>
        <v>13</v>
      </c>
      <c r="Q101" s="66">
        <f>IFERROR(IF(AND(VLOOKUP($C101,[1]APELACIÓN!$C:$AM,7,0)="SI",VLOOKUP($C101,[1]APELACIÓN!$C:$AM,13,0)&lt;&gt;""),VLOOKUP($C101,[1]APELACIÓN!$C:$AM,29,0),VLOOKUP($C101,[1]CONSOLIDADO!$C$16:$BX$465,50,0)),0)</f>
        <v>230</v>
      </c>
      <c r="R101" s="68">
        <f>ROUND(IFERROR(IF($Q101&gt;110,100,VLOOKUP($Q101,[1]PARAMETROS!$M$12:$O$122,2,0)),0),2)</f>
        <v>100</v>
      </c>
      <c r="S101" s="69">
        <f t="shared" si="14"/>
        <v>30</v>
      </c>
      <c r="T101" s="70">
        <f>IFERROR(IF(AND(VLOOKUP($C101,[1]APELACIÓN!$C:$AM,7,0)="SI",VLOOKUP($C101,[1]APELACIÓN!$C:$AM,14,0)&lt;&gt;""),VLOOKUP($C101,[1]APELACIÓN!$C:$AM,32,0),VLOOKUP($C101,[1]CONSOLIDADO!$C$16:$BX$465,53,0)),0)</f>
        <v>70</v>
      </c>
      <c r="U101" s="70">
        <f>IFERROR(IF(AND(VLOOKUP($C101,[1]APELACIÓN!$C:$AM,7,0)="SI",VLOOKUP($C101,[1]APELACIÓN!$C:$AM,15,0)&lt;&gt;""),VLOOKUP($C101,[1]APELACIÓN!$C:$AM,33,0),VLOOKUP($C101,[1]CONSOLIDADO!$C$16:$BX$465,54,0)),0)</f>
        <v>70</v>
      </c>
      <c r="V101" s="70">
        <f>IFERROR(IF(AND(VLOOKUP($C101,[1]APELACIÓN!$C:$AM,7,0)="SI",VLOOKUP($C101,[1]APELACIÓN!$C:$AM,16,0)&lt;&gt;""),VLOOKUP($C101,[1]APELACIÓN!$C:$AM,34,0),VLOOKUP($C101,[1]CONSOLIDADO!$C$16:$BX$465,55,0)),0)</f>
        <v>70</v>
      </c>
      <c r="W101" s="70">
        <f t="shared" si="15"/>
        <v>70</v>
      </c>
      <c r="X101" s="68">
        <f>ROUND(IFERROR(VLOOKUP($W101,[1]PARAMETROS!$Q$12:$S$82,2,0),0),2)</f>
        <v>100</v>
      </c>
      <c r="Y101" s="69">
        <f t="shared" si="16"/>
        <v>30</v>
      </c>
      <c r="Z101" s="71">
        <f t="shared" si="17"/>
        <v>73</v>
      </c>
      <c r="AA101" s="72" t="str">
        <f>IFERROR(IF(VLOOKUP($C101,[1]APELACIÓN!$C$16:$I$465,5,0)="","",VLOOKUP($C101,[1]APELACIÓN!$C$16:$I$465,5,0)),0)</f>
        <v/>
      </c>
      <c r="AB101" s="72" t="str">
        <f>IFERROR(IF(VLOOKUP($C101,[1]APELACIÓN!$C$16:$I$465,7,0)="","",VLOOKUP($C101,[1]APELACIÓN!$C$16:$I$465,7,0)),0)</f>
        <v/>
      </c>
      <c r="AC101" s="73" t="str">
        <f>IF($C101="","",[1]CONSOLIDADO!BP101)</f>
        <v>EMPATE</v>
      </c>
      <c r="AD101" s="74">
        <f>IF($C101="","",[1]CONSOLIDADO!BQ101)</f>
        <v>70</v>
      </c>
      <c r="AE101" s="74">
        <f>IF($C101="","",[1]CONSOLIDADO!BR101)</f>
        <v>10</v>
      </c>
      <c r="AF101" s="74">
        <f>IF($C101="","",[1]CONSOLIDADO!BS101)</f>
        <v>6</v>
      </c>
      <c r="AG101" s="74">
        <f>IF($C101="","",[1]CONSOLIDADO!BT101)</f>
        <v>0</v>
      </c>
      <c r="AH101" s="73" t="str">
        <f>IF($C101="","",[1]CONSOLIDADO!BU101)</f>
        <v/>
      </c>
      <c r="AI101" s="73">
        <f>IF($C101="","",[1]CONSOLIDADO!BV101)</f>
        <v>0</v>
      </c>
      <c r="AJ101" s="74">
        <f>IF($C101="","",[1]CONSOLIDADO!BW101)</f>
        <v>0</v>
      </c>
      <c r="AK101" s="75">
        <f>IF($C101="","",[1]CONSOLIDADO!BX101)</f>
        <v>86</v>
      </c>
    </row>
    <row r="102" spans="1:37" ht="14.45" customHeight="1" x14ac:dyDescent="0.2">
      <c r="A102" s="62">
        <v>87</v>
      </c>
      <c r="B102" s="63">
        <v>101</v>
      </c>
      <c r="C102" s="64">
        <v>10351752</v>
      </c>
      <c r="D102" s="63">
        <v>4</v>
      </c>
      <c r="E102" s="65">
        <f>IFERROR(VLOOKUP($C102,[1]CONSOLIDADO!$C$16:$K$465,9,0),"")</f>
        <v>15</v>
      </c>
      <c r="F102" s="66">
        <f>IFERROR(IF(AND(VLOOKUP($C102,[1]APELACIÓN!$C:$AM,7,0)="SI",VLOOKUP($C102,[1]APELACIÓN!$C:$AM,10,0)&lt;&gt;""),VLOOKUP($C102,[1]APELACIÓN!$C:$AM,20,0),VLOOKUP($C102,[1]CONSOLIDADO!$C$16:$BX$465,39,0)),0)</f>
        <v>10</v>
      </c>
      <c r="G102" s="67">
        <f>ROUND(IFERROR(IF($F102&gt;39,200,VLOOKUP($F102,[1]PARAMETROS!$A$12:$K$55,2,0)),0),2)</f>
        <v>55</v>
      </c>
      <c r="H102" s="67">
        <f t="shared" si="9"/>
        <v>27.5</v>
      </c>
      <c r="I102" s="66">
        <f>IFERROR(IF(AND(VLOOKUP($C102,[1]APELACIÓN!$C:$AM,7,0)="SI",VLOOKUP($C102,[1]APELACIÓN!$C:$AM,11,0)&lt;&gt;""),VLOOKUP($C102,[1]APELACIÓN!$C:$AM,23,0),VLOOKUP($C102,[1]CONSOLIDADO!$C$16:$BX$465,42,0)),0)</f>
        <v>1</v>
      </c>
      <c r="J102" s="67">
        <f>ROUND(IFERROR(IF($I102&gt;39,200,VLOOKUP($I102,[1]PARAMETROS!$A$12:$K$55,6,0)),0),2)</f>
        <v>10</v>
      </c>
      <c r="K102" s="67">
        <f t="shared" si="10"/>
        <v>3</v>
      </c>
      <c r="L102" s="66">
        <f>IFERROR(IF(AND(VLOOKUP($C102,[1]APELACIÓN!$C:$AM,7,0)="SI",VLOOKUP($C102,[1]APELACIÓN!$C:$AM,12,0)&lt;&gt;""),VLOOKUP($C102,[1]APELACIÓN!$C:$AM,26,0),VLOOKUP($C102,[1]CONSOLIDADO!$C$16:$BX$465,45,0)),0)</f>
        <v>0</v>
      </c>
      <c r="M102" s="68">
        <f>ROUND(IFERROR(IF($L102&gt;39,200,VLOOKUP($L102,[1]PARAMETROS!$A$12:$K$55,10,0)),0),2)</f>
        <v>0</v>
      </c>
      <c r="N102" s="68">
        <f t="shared" si="11"/>
        <v>0</v>
      </c>
      <c r="O102" s="68">
        <f t="shared" si="12"/>
        <v>30.5</v>
      </c>
      <c r="P102" s="69">
        <f t="shared" si="13"/>
        <v>12.2</v>
      </c>
      <c r="Q102" s="66">
        <f>IFERROR(IF(AND(VLOOKUP($C102,[1]APELACIÓN!$C:$AM,7,0)="SI",VLOOKUP($C102,[1]APELACIÓN!$C:$AM,13,0)&lt;&gt;""),VLOOKUP($C102,[1]APELACIÓN!$C:$AM,29,0),VLOOKUP($C102,[1]CONSOLIDADO!$C$16:$BX$465,50,0)),0)</f>
        <v>440</v>
      </c>
      <c r="R102" s="68">
        <f>ROUND(IFERROR(IF($Q102&gt;110,100,VLOOKUP($Q102,[1]PARAMETROS!$M$12:$O$122,2,0)),0),2)</f>
        <v>100</v>
      </c>
      <c r="S102" s="69">
        <f t="shared" si="14"/>
        <v>30</v>
      </c>
      <c r="T102" s="70">
        <f>IFERROR(IF(AND(VLOOKUP($C102,[1]APELACIÓN!$C:$AM,7,0)="SI",VLOOKUP($C102,[1]APELACIÓN!$C:$AM,14,0)&lt;&gt;""),VLOOKUP($C102,[1]APELACIÓN!$C:$AM,32,0),VLOOKUP($C102,[1]CONSOLIDADO!$C$16:$BX$465,53,0)),0)</f>
        <v>70</v>
      </c>
      <c r="U102" s="70">
        <f>IFERROR(IF(AND(VLOOKUP($C102,[1]APELACIÓN!$C:$AM,7,0)="SI",VLOOKUP($C102,[1]APELACIÓN!$C:$AM,15,0)&lt;&gt;""),VLOOKUP($C102,[1]APELACIÓN!$C:$AM,33,0),VLOOKUP($C102,[1]CONSOLIDADO!$C$16:$BX$465,54,0)),0)</f>
        <v>70</v>
      </c>
      <c r="V102" s="70">
        <f>IFERROR(IF(AND(VLOOKUP($C102,[1]APELACIÓN!$C:$AM,7,0)="SI",VLOOKUP($C102,[1]APELACIÓN!$C:$AM,16,0)&lt;&gt;""),VLOOKUP($C102,[1]APELACIÓN!$C:$AM,34,0),VLOOKUP($C102,[1]CONSOLIDADO!$C$16:$BX$465,55,0)),0)</f>
        <v>70</v>
      </c>
      <c r="W102" s="70">
        <f t="shared" si="15"/>
        <v>70</v>
      </c>
      <c r="X102" s="68">
        <f>ROUND(IFERROR(VLOOKUP($W102,[1]PARAMETROS!$Q$12:$S$82,2,0),0),2)</f>
        <v>100</v>
      </c>
      <c r="Y102" s="69">
        <f t="shared" si="16"/>
        <v>30</v>
      </c>
      <c r="Z102" s="71">
        <f t="shared" si="17"/>
        <v>72.2</v>
      </c>
      <c r="AA102" s="72" t="str">
        <f>IFERROR(IF(VLOOKUP($C102,[1]APELACIÓN!$C$16:$I$465,5,0)="","",VLOOKUP($C102,[1]APELACIÓN!$C$16:$I$465,5,0)),0)</f>
        <v/>
      </c>
      <c r="AB102" s="72" t="str">
        <f>IFERROR(IF(VLOOKUP($C102,[1]APELACIÓN!$C$16:$I$465,7,0)="","",VLOOKUP($C102,[1]APELACIÓN!$C$16:$I$465,7,0)),0)</f>
        <v/>
      </c>
      <c r="AC102" s="73" t="str">
        <f>IF($C102="","",[1]CONSOLIDADO!BP102)</f>
        <v/>
      </c>
      <c r="AD102" s="74">
        <f>IF($C102="","",[1]CONSOLIDADO!BQ102)</f>
        <v>0</v>
      </c>
      <c r="AE102" s="74">
        <f>IF($C102="","",[1]CONSOLIDADO!BR102)</f>
        <v>0</v>
      </c>
      <c r="AF102" s="74">
        <f>IF($C102="","",[1]CONSOLIDADO!BS102)</f>
        <v>0</v>
      </c>
      <c r="AG102" s="74">
        <f>IF($C102="","",[1]CONSOLIDADO!BT102)</f>
        <v>0</v>
      </c>
      <c r="AH102" s="73" t="str">
        <f>IF($C102="","",[1]CONSOLIDADO!BU102)</f>
        <v/>
      </c>
      <c r="AI102" s="73">
        <f>IF($C102="","",[1]CONSOLIDADO!BV102)</f>
        <v>0</v>
      </c>
      <c r="AJ102" s="74">
        <f>IF($C102="","",[1]CONSOLIDADO!BW102)</f>
        <v>0</v>
      </c>
      <c r="AK102" s="75">
        <f>IF($C102="","",[1]CONSOLIDADO!BX102)</f>
        <v>87</v>
      </c>
    </row>
    <row r="103" spans="1:37" ht="14.45" customHeight="1" x14ac:dyDescent="0.2">
      <c r="A103" s="62">
        <v>88</v>
      </c>
      <c r="B103" s="63">
        <v>103</v>
      </c>
      <c r="C103" s="64">
        <v>10331437</v>
      </c>
      <c r="D103" s="63">
        <v>2</v>
      </c>
      <c r="E103" s="65">
        <f>IFERROR(VLOOKUP($C103,[1]CONSOLIDADO!$C$16:$K$465,9,0),"")</f>
        <v>15</v>
      </c>
      <c r="F103" s="66">
        <f>IFERROR(IF(AND(VLOOKUP($C103,[1]APELACIÓN!$C:$AM,7,0)="SI",VLOOKUP($C103,[1]APELACIÓN!$C:$AM,10,0)&lt;&gt;""),VLOOKUP($C103,[1]APELACIÓN!$C:$AM,20,0),VLOOKUP($C103,[1]CONSOLIDADO!$C$16:$BX$465,39,0)),0)</f>
        <v>11</v>
      </c>
      <c r="G103" s="67">
        <f>ROUND(IFERROR(IF($F103&gt;39,200,VLOOKUP($F103,[1]PARAMETROS!$A$12:$K$55,2,0)),0),2)</f>
        <v>60</v>
      </c>
      <c r="H103" s="67">
        <f t="shared" si="9"/>
        <v>30</v>
      </c>
      <c r="I103" s="66">
        <f>IFERROR(IF(AND(VLOOKUP($C103,[1]APELACIÓN!$C:$AM,7,0)="SI",VLOOKUP($C103,[1]APELACIÓN!$C:$AM,11,0)&lt;&gt;""),VLOOKUP($C103,[1]APELACIÓN!$C:$AM,23,0),VLOOKUP($C103,[1]CONSOLIDADO!$C$16:$BX$465,42,0)),0)</f>
        <v>0</v>
      </c>
      <c r="J103" s="67">
        <f>ROUND(IFERROR(IF($I103&gt;39,200,VLOOKUP($I103,[1]PARAMETROS!$A$12:$K$55,6,0)),0),2)</f>
        <v>0</v>
      </c>
      <c r="K103" s="67">
        <f t="shared" si="10"/>
        <v>0</v>
      </c>
      <c r="L103" s="66">
        <f>IFERROR(IF(AND(VLOOKUP($C103,[1]APELACIÓN!$C:$AM,7,0)="SI",VLOOKUP($C103,[1]APELACIÓN!$C:$AM,12,0)&lt;&gt;""),VLOOKUP($C103,[1]APELACIÓN!$C:$AM,26,0),VLOOKUP($C103,[1]CONSOLIDADO!$C$16:$BX$465,45,0)),0)</f>
        <v>0</v>
      </c>
      <c r="M103" s="68">
        <f>ROUND(IFERROR(IF($L103&gt;39,200,VLOOKUP($L103,[1]PARAMETROS!$A$12:$K$55,10,0)),0),2)</f>
        <v>0</v>
      </c>
      <c r="N103" s="68">
        <f t="shared" si="11"/>
        <v>0</v>
      </c>
      <c r="O103" s="68">
        <f t="shared" si="12"/>
        <v>30</v>
      </c>
      <c r="P103" s="69">
        <f t="shared" si="13"/>
        <v>12</v>
      </c>
      <c r="Q103" s="66">
        <f>IFERROR(IF(AND(VLOOKUP($C103,[1]APELACIÓN!$C:$AM,7,0)="SI",VLOOKUP($C103,[1]APELACIÓN!$C:$AM,13,0)&lt;&gt;""),VLOOKUP($C103,[1]APELACIÓN!$C:$AM,29,0),VLOOKUP($C103,[1]CONSOLIDADO!$C$16:$BX$465,50,0)),0)</f>
        <v>161</v>
      </c>
      <c r="R103" s="68">
        <f>ROUND(IFERROR(IF($Q103&gt;110,100,VLOOKUP($Q103,[1]PARAMETROS!$M$12:$O$122,2,0)),0),2)</f>
        <v>100</v>
      </c>
      <c r="S103" s="69">
        <f t="shared" si="14"/>
        <v>30</v>
      </c>
      <c r="T103" s="70">
        <f>IFERROR(IF(AND(VLOOKUP($C103,[1]APELACIÓN!$C:$AM,7,0)="SI",VLOOKUP($C103,[1]APELACIÓN!$C:$AM,14,0)&lt;&gt;""),VLOOKUP($C103,[1]APELACIÓN!$C:$AM,32,0),VLOOKUP($C103,[1]CONSOLIDADO!$C$16:$BX$465,53,0)),0)</f>
        <v>70</v>
      </c>
      <c r="U103" s="70">
        <f>IFERROR(IF(AND(VLOOKUP($C103,[1]APELACIÓN!$C:$AM,7,0)="SI",VLOOKUP($C103,[1]APELACIÓN!$C:$AM,15,0)&lt;&gt;""),VLOOKUP($C103,[1]APELACIÓN!$C:$AM,33,0),VLOOKUP($C103,[1]CONSOLIDADO!$C$16:$BX$465,54,0)),0)</f>
        <v>70</v>
      </c>
      <c r="V103" s="70">
        <f>IFERROR(IF(AND(VLOOKUP($C103,[1]APELACIÓN!$C:$AM,7,0)="SI",VLOOKUP($C103,[1]APELACIÓN!$C:$AM,16,0)&lt;&gt;""),VLOOKUP($C103,[1]APELACIÓN!$C:$AM,34,0),VLOOKUP($C103,[1]CONSOLIDADO!$C$16:$BX$465,55,0)),0)</f>
        <v>69</v>
      </c>
      <c r="W103" s="70">
        <f t="shared" si="15"/>
        <v>70</v>
      </c>
      <c r="X103" s="68">
        <f>ROUND(IFERROR(VLOOKUP($W103,[1]PARAMETROS!$Q$12:$S$82,2,0),0),2)</f>
        <v>100</v>
      </c>
      <c r="Y103" s="69">
        <f t="shared" si="16"/>
        <v>30</v>
      </c>
      <c r="Z103" s="71">
        <f t="shared" si="17"/>
        <v>72</v>
      </c>
      <c r="AA103" s="72" t="str">
        <f>IFERROR(IF(VLOOKUP($C103,[1]APELACIÓN!$C$16:$I$465,5,0)="","",VLOOKUP($C103,[1]APELACIÓN!$C$16:$I$465,5,0)),0)</f>
        <v/>
      </c>
      <c r="AB103" s="72" t="str">
        <f>IFERROR(IF(VLOOKUP($C103,[1]APELACIÓN!$C$16:$I$465,7,0)="","",VLOOKUP($C103,[1]APELACIÓN!$C$16:$I$465,7,0)),0)</f>
        <v/>
      </c>
      <c r="AC103" s="73" t="str">
        <f>IF($C103="","",[1]CONSOLIDADO!BP103)</f>
        <v/>
      </c>
      <c r="AD103" s="74">
        <f>IF($C103="","",[1]CONSOLIDADO!BQ103)</f>
        <v>0</v>
      </c>
      <c r="AE103" s="74">
        <f>IF($C103="","",[1]CONSOLIDADO!BR103)</f>
        <v>0</v>
      </c>
      <c r="AF103" s="74">
        <f>IF($C103="","",[1]CONSOLIDADO!BS103)</f>
        <v>0</v>
      </c>
      <c r="AG103" s="74">
        <f>IF($C103="","",[1]CONSOLIDADO!BT103)</f>
        <v>0</v>
      </c>
      <c r="AH103" s="73" t="str">
        <f>IF($C103="","",[1]CONSOLIDADO!BU103)</f>
        <v/>
      </c>
      <c r="AI103" s="73">
        <f>IF($C103="","",[1]CONSOLIDADO!BV103)</f>
        <v>0</v>
      </c>
      <c r="AJ103" s="74">
        <f>IF($C103="","",[1]CONSOLIDADO!BW103)</f>
        <v>0</v>
      </c>
      <c r="AK103" s="75">
        <f>IF($C103="","",[1]CONSOLIDADO!BX103)</f>
        <v>88</v>
      </c>
    </row>
    <row r="104" spans="1:37" ht="14.45" customHeight="1" x14ac:dyDescent="0.2">
      <c r="A104" s="62">
        <v>89</v>
      </c>
      <c r="B104" s="63">
        <v>103</v>
      </c>
      <c r="C104" s="64">
        <v>13549451</v>
      </c>
      <c r="D104" s="63">
        <v>8</v>
      </c>
      <c r="E104" s="65">
        <f>IFERROR(VLOOKUP($C104,[1]CONSOLIDADO!$C$16:$K$465,9,0),"")</f>
        <v>15</v>
      </c>
      <c r="F104" s="66">
        <f>IFERROR(IF(AND(VLOOKUP($C104,[1]APELACIÓN!$C:$AM,7,0)="SI",VLOOKUP($C104,[1]APELACIÓN!$C:$AM,10,0)&lt;&gt;""),VLOOKUP($C104,[1]APELACIÓN!$C:$AM,20,0),VLOOKUP($C104,[1]CONSOLIDADO!$C$16:$BX$465,39,0)),0)</f>
        <v>12</v>
      </c>
      <c r="G104" s="67">
        <f>ROUND(IFERROR(IF($F104&gt;39,200,VLOOKUP($F104,[1]PARAMETROS!$A$12:$K$55,2,0)),0),2)</f>
        <v>65</v>
      </c>
      <c r="H104" s="67">
        <f t="shared" si="9"/>
        <v>32.5</v>
      </c>
      <c r="I104" s="66">
        <f>IFERROR(IF(AND(VLOOKUP($C104,[1]APELACIÓN!$C:$AM,7,0)="SI",VLOOKUP($C104,[1]APELACIÓN!$C:$AM,11,0)&lt;&gt;""),VLOOKUP($C104,[1]APELACIÓN!$C:$AM,23,0),VLOOKUP($C104,[1]CONSOLIDADO!$C$16:$BX$465,42,0)),0)</f>
        <v>0</v>
      </c>
      <c r="J104" s="67">
        <f>ROUND(IFERROR(IF($I104&gt;39,200,VLOOKUP($I104,[1]PARAMETROS!$A$12:$K$55,6,0)),0),2)</f>
        <v>0</v>
      </c>
      <c r="K104" s="67">
        <f t="shared" si="10"/>
        <v>0</v>
      </c>
      <c r="L104" s="66">
        <f>IFERROR(IF(AND(VLOOKUP($C104,[1]APELACIÓN!$C:$AM,7,0)="SI",VLOOKUP($C104,[1]APELACIÓN!$C:$AM,12,0)&lt;&gt;""),VLOOKUP($C104,[1]APELACIÓN!$C:$AM,26,0),VLOOKUP($C104,[1]CONSOLIDADO!$C$16:$BX$465,45,0)),0)</f>
        <v>0</v>
      </c>
      <c r="M104" s="68">
        <f>ROUND(IFERROR(IF($L104&gt;39,200,VLOOKUP($L104,[1]PARAMETROS!$A$12:$K$55,10,0)),0),2)</f>
        <v>0</v>
      </c>
      <c r="N104" s="68">
        <f t="shared" si="11"/>
        <v>0</v>
      </c>
      <c r="O104" s="68">
        <f t="shared" si="12"/>
        <v>32.5</v>
      </c>
      <c r="P104" s="69">
        <f t="shared" si="13"/>
        <v>13</v>
      </c>
      <c r="Q104" s="66">
        <f>IFERROR(IF(AND(VLOOKUP($C104,[1]APELACIÓN!$C:$AM,7,0)="SI",VLOOKUP($C104,[1]APELACIÓN!$C:$AM,13,0)&lt;&gt;""),VLOOKUP($C104,[1]APELACIÓN!$C:$AM,29,0),VLOOKUP($C104,[1]CONSOLIDADO!$C$16:$BX$465,50,0)),0)</f>
        <v>671</v>
      </c>
      <c r="R104" s="68">
        <f>ROUND(IFERROR(IF($Q104&gt;110,100,VLOOKUP($Q104,[1]PARAMETROS!$M$12:$O$122,2,0)),0),2)</f>
        <v>100</v>
      </c>
      <c r="S104" s="69">
        <f t="shared" si="14"/>
        <v>30</v>
      </c>
      <c r="T104" s="70">
        <f>IFERROR(IF(AND(VLOOKUP($C104,[1]APELACIÓN!$C:$AM,7,0)="SI",VLOOKUP($C104,[1]APELACIÓN!$C:$AM,14,0)&lt;&gt;""),VLOOKUP($C104,[1]APELACIÓN!$C:$AM,32,0),VLOOKUP($C104,[1]CONSOLIDADO!$C$16:$BX$465,53,0)),0)</f>
        <v>70</v>
      </c>
      <c r="U104" s="70">
        <f>IFERROR(IF(AND(VLOOKUP($C104,[1]APELACIÓN!$C:$AM,7,0)="SI",VLOOKUP($C104,[1]APELACIÓN!$C:$AM,15,0)&lt;&gt;""),VLOOKUP($C104,[1]APELACIÓN!$C:$AM,33,0),VLOOKUP($C104,[1]CONSOLIDADO!$C$16:$BX$465,54,0)),0)</f>
        <v>65</v>
      </c>
      <c r="V104" s="70">
        <f>IFERROR(IF(AND(VLOOKUP($C104,[1]APELACIÓN!$C:$AM,7,0)="SI",VLOOKUP($C104,[1]APELACIÓN!$C:$AM,16,0)&lt;&gt;""),VLOOKUP($C104,[1]APELACIÓN!$C:$AM,34,0),VLOOKUP($C104,[1]CONSOLIDADO!$C$16:$BX$465,55,0)),0)</f>
        <v>70</v>
      </c>
      <c r="W104" s="70">
        <f t="shared" si="15"/>
        <v>68</v>
      </c>
      <c r="X104" s="68">
        <f>ROUND(IFERROR(VLOOKUP($W104,[1]PARAMETROS!$Q$12:$S$82,2,0),0),2)</f>
        <v>96</v>
      </c>
      <c r="Y104" s="69">
        <f t="shared" si="16"/>
        <v>28.8</v>
      </c>
      <c r="Z104" s="71">
        <f t="shared" si="17"/>
        <v>71.8</v>
      </c>
      <c r="AA104" s="72" t="str">
        <f>IFERROR(IF(VLOOKUP($C104,[1]APELACIÓN!$C$16:$I$465,5,0)="","",VLOOKUP($C104,[1]APELACIÓN!$C$16:$I$465,5,0)),0)</f>
        <v/>
      </c>
      <c r="AB104" s="72" t="str">
        <f>IFERROR(IF(VLOOKUP($C104,[1]APELACIÓN!$C$16:$I$465,7,0)="","",VLOOKUP($C104,[1]APELACIÓN!$C$16:$I$465,7,0)),0)</f>
        <v/>
      </c>
      <c r="AC104" s="73" t="str">
        <f>IF($C104="","",[1]CONSOLIDADO!BP104)</f>
        <v/>
      </c>
      <c r="AD104" s="74">
        <f>IF($C104="","",[1]CONSOLIDADO!BQ104)</f>
        <v>0</v>
      </c>
      <c r="AE104" s="74">
        <f>IF($C104="","",[1]CONSOLIDADO!BR104)</f>
        <v>0</v>
      </c>
      <c r="AF104" s="74">
        <f>IF($C104="","",[1]CONSOLIDADO!BS104)</f>
        <v>0</v>
      </c>
      <c r="AG104" s="74">
        <f>IF($C104="","",[1]CONSOLIDADO!BT104)</f>
        <v>0</v>
      </c>
      <c r="AH104" s="73" t="str">
        <f>IF($C104="","",[1]CONSOLIDADO!BU104)</f>
        <v/>
      </c>
      <c r="AI104" s="73">
        <f>IF($C104="","",[1]CONSOLIDADO!BV104)</f>
        <v>0</v>
      </c>
      <c r="AJ104" s="74">
        <f>IF($C104="","",[1]CONSOLIDADO!BW104)</f>
        <v>0</v>
      </c>
      <c r="AK104" s="75">
        <f>IF($C104="","",[1]CONSOLIDADO!BX104)</f>
        <v>89</v>
      </c>
    </row>
    <row r="105" spans="1:37" ht="14.45" customHeight="1" x14ac:dyDescent="0.2">
      <c r="A105" s="62">
        <v>90</v>
      </c>
      <c r="B105" s="63">
        <v>103</v>
      </c>
      <c r="C105" s="64">
        <v>14480487</v>
      </c>
      <c r="D105" s="63">
        <v>2</v>
      </c>
      <c r="E105" s="65">
        <f>IFERROR(VLOOKUP($C105,[1]CONSOLIDADO!$C$16:$K$465,9,0),"")</f>
        <v>15</v>
      </c>
      <c r="F105" s="66">
        <f>IFERROR(IF(AND(VLOOKUP($C105,[1]APELACIÓN!$C:$AM,7,0)="SI",VLOOKUP($C105,[1]APELACIÓN!$C:$AM,10,0)&lt;&gt;""),VLOOKUP($C105,[1]APELACIÓN!$C:$AM,20,0),VLOOKUP($C105,[1]CONSOLIDADO!$C$16:$BX$465,39,0)),0)</f>
        <v>10</v>
      </c>
      <c r="G105" s="67">
        <f>ROUND(IFERROR(IF($F105&gt;39,200,VLOOKUP($F105,[1]PARAMETROS!$A$12:$K$55,2,0)),0),2)</f>
        <v>55</v>
      </c>
      <c r="H105" s="67">
        <f t="shared" si="9"/>
        <v>27.5</v>
      </c>
      <c r="I105" s="66">
        <f>IFERROR(IF(AND(VLOOKUP($C105,[1]APELACIÓN!$C:$AM,7,0)="SI",VLOOKUP($C105,[1]APELACIÓN!$C:$AM,11,0)&lt;&gt;""),VLOOKUP($C105,[1]APELACIÓN!$C:$AM,23,0),VLOOKUP($C105,[1]CONSOLIDADO!$C$16:$BX$465,42,0)),0)</f>
        <v>0</v>
      </c>
      <c r="J105" s="67">
        <f>ROUND(IFERROR(IF($I105&gt;39,200,VLOOKUP($I105,[1]PARAMETROS!$A$12:$K$55,6,0)),0),2)</f>
        <v>0</v>
      </c>
      <c r="K105" s="67">
        <f t="shared" si="10"/>
        <v>0</v>
      </c>
      <c r="L105" s="66">
        <f>IFERROR(IF(AND(VLOOKUP($C105,[1]APELACIÓN!$C:$AM,7,0)="SI",VLOOKUP($C105,[1]APELACIÓN!$C:$AM,12,0)&lt;&gt;""),VLOOKUP($C105,[1]APELACIÓN!$C:$AM,26,0),VLOOKUP($C105,[1]CONSOLIDADO!$C$16:$BX$465,45,0)),0)</f>
        <v>0</v>
      </c>
      <c r="M105" s="68">
        <f>ROUND(IFERROR(IF($L105&gt;39,200,VLOOKUP($L105,[1]PARAMETROS!$A$12:$K$55,10,0)),0),2)</f>
        <v>0</v>
      </c>
      <c r="N105" s="68">
        <f t="shared" si="11"/>
        <v>0</v>
      </c>
      <c r="O105" s="68">
        <f t="shared" si="12"/>
        <v>27.5</v>
      </c>
      <c r="P105" s="69">
        <f t="shared" si="13"/>
        <v>11</v>
      </c>
      <c r="Q105" s="66">
        <f>IFERROR(IF(AND(VLOOKUP($C105,[1]APELACIÓN!$C:$AM,7,0)="SI",VLOOKUP($C105,[1]APELACIÓN!$C:$AM,13,0)&lt;&gt;""),VLOOKUP($C105,[1]APELACIÓN!$C:$AM,29,0),VLOOKUP($C105,[1]CONSOLIDADO!$C$16:$BX$465,50,0)),0)</f>
        <v>144</v>
      </c>
      <c r="R105" s="68">
        <f>ROUND(IFERROR(IF($Q105&gt;110,100,VLOOKUP($Q105,[1]PARAMETROS!$M$12:$O$122,2,0)),0),2)</f>
        <v>100</v>
      </c>
      <c r="S105" s="69">
        <f t="shared" si="14"/>
        <v>30</v>
      </c>
      <c r="T105" s="70">
        <f>IFERROR(IF(AND(VLOOKUP($C105,[1]APELACIÓN!$C:$AM,7,0)="SI",VLOOKUP($C105,[1]APELACIÓN!$C:$AM,14,0)&lt;&gt;""),VLOOKUP($C105,[1]APELACIÓN!$C:$AM,32,0),VLOOKUP($C105,[1]CONSOLIDADO!$C$16:$BX$465,53,0)),0)</f>
        <v>70</v>
      </c>
      <c r="U105" s="70">
        <f>IFERROR(IF(AND(VLOOKUP($C105,[1]APELACIÓN!$C:$AM,7,0)="SI",VLOOKUP($C105,[1]APELACIÓN!$C:$AM,15,0)&lt;&gt;""),VLOOKUP($C105,[1]APELACIÓN!$C:$AM,33,0),VLOOKUP($C105,[1]CONSOLIDADO!$C$16:$BX$465,54,0)),0)</f>
        <v>70</v>
      </c>
      <c r="V105" s="70">
        <f>IFERROR(IF(AND(VLOOKUP($C105,[1]APELACIÓN!$C:$AM,7,0)="SI",VLOOKUP($C105,[1]APELACIÓN!$C:$AM,16,0)&lt;&gt;""),VLOOKUP($C105,[1]APELACIÓN!$C:$AM,34,0),VLOOKUP($C105,[1]CONSOLIDADO!$C$16:$BX$465,55,0)),0)</f>
        <v>70</v>
      </c>
      <c r="W105" s="70">
        <f t="shared" si="15"/>
        <v>70</v>
      </c>
      <c r="X105" s="68">
        <f>ROUND(IFERROR(VLOOKUP($W105,[1]PARAMETROS!$Q$12:$S$82,2,0),0),2)</f>
        <v>100</v>
      </c>
      <c r="Y105" s="69">
        <f t="shared" si="16"/>
        <v>30</v>
      </c>
      <c r="Z105" s="71">
        <f t="shared" si="17"/>
        <v>71</v>
      </c>
      <c r="AA105" s="72" t="str">
        <f>IFERROR(IF(VLOOKUP($C105,[1]APELACIÓN!$C$16:$I$465,5,0)="","",VLOOKUP($C105,[1]APELACIÓN!$C$16:$I$465,5,0)),0)</f>
        <v/>
      </c>
      <c r="AB105" s="72" t="str">
        <f>IFERROR(IF(VLOOKUP($C105,[1]APELACIÓN!$C$16:$I$465,7,0)="","",VLOOKUP($C105,[1]APELACIÓN!$C$16:$I$465,7,0)),0)</f>
        <v/>
      </c>
      <c r="AC105" s="73" t="str">
        <f>IF($C105="","",[1]CONSOLIDADO!BP105)</f>
        <v>EMPATE</v>
      </c>
      <c r="AD105" s="74">
        <f>IF($C105="","",[1]CONSOLIDADO!BQ105)</f>
        <v>70</v>
      </c>
      <c r="AE105" s="74">
        <f>IF($C105="","",[1]CONSOLIDADO!BR105)</f>
        <v>10</v>
      </c>
      <c r="AF105" s="74">
        <f>IF($C105="","",[1]CONSOLIDADO!BS105)</f>
        <v>2</v>
      </c>
      <c r="AG105" s="74">
        <f>IF($C105="","",[1]CONSOLIDADO!BT105)</f>
        <v>8</v>
      </c>
      <c r="AH105" s="73" t="str">
        <f>IF($C105="","",[1]CONSOLIDADO!BU105)</f>
        <v/>
      </c>
      <c r="AI105" s="73">
        <f>IF($C105="","",[1]CONSOLIDADO!BV105)</f>
        <v>0</v>
      </c>
      <c r="AJ105" s="74">
        <f>IF($C105="","",[1]CONSOLIDADO!BW105)</f>
        <v>0</v>
      </c>
      <c r="AK105" s="75">
        <f>IF($C105="","",[1]CONSOLIDADO!BX105)</f>
        <v>90</v>
      </c>
    </row>
    <row r="106" spans="1:37" ht="14.45" customHeight="1" x14ac:dyDescent="0.2">
      <c r="A106" s="62">
        <v>91</v>
      </c>
      <c r="B106" s="63">
        <v>103</v>
      </c>
      <c r="C106" s="64">
        <v>11813124</v>
      </c>
      <c r="D106" s="63" t="s">
        <v>42</v>
      </c>
      <c r="E106" s="65">
        <f>IFERROR(VLOOKUP($C106,[1]CONSOLIDADO!$C$16:$K$465,9,0),"")</f>
        <v>15</v>
      </c>
      <c r="F106" s="66">
        <f>IFERROR(IF(AND(VLOOKUP($C106,[1]APELACIÓN!$C:$AM,7,0)="SI",VLOOKUP($C106,[1]APELACIÓN!$C:$AM,10,0)&lt;&gt;""),VLOOKUP($C106,[1]APELACIÓN!$C:$AM,20,0),VLOOKUP($C106,[1]CONSOLIDADO!$C$16:$BX$465,39,0)),0)</f>
        <v>10</v>
      </c>
      <c r="G106" s="67">
        <f>ROUND(IFERROR(IF($F106&gt;39,200,VLOOKUP($F106,[1]PARAMETROS!$A$12:$K$55,2,0)),0),2)</f>
        <v>55</v>
      </c>
      <c r="H106" s="67">
        <f t="shared" si="9"/>
        <v>27.5</v>
      </c>
      <c r="I106" s="66">
        <f>IFERROR(IF(AND(VLOOKUP($C106,[1]APELACIÓN!$C:$AM,7,0)="SI",VLOOKUP($C106,[1]APELACIÓN!$C:$AM,11,0)&lt;&gt;""),VLOOKUP($C106,[1]APELACIÓN!$C:$AM,23,0),VLOOKUP($C106,[1]CONSOLIDADO!$C$16:$BX$465,42,0)),0)</f>
        <v>0</v>
      </c>
      <c r="J106" s="67">
        <f>ROUND(IFERROR(IF($I106&gt;39,200,VLOOKUP($I106,[1]PARAMETROS!$A$12:$K$55,6,0)),0),2)</f>
        <v>0</v>
      </c>
      <c r="K106" s="67">
        <f t="shared" si="10"/>
        <v>0</v>
      </c>
      <c r="L106" s="66">
        <f>IFERROR(IF(AND(VLOOKUP($C106,[1]APELACIÓN!$C:$AM,7,0)="SI",VLOOKUP($C106,[1]APELACIÓN!$C:$AM,12,0)&lt;&gt;""),VLOOKUP($C106,[1]APELACIÓN!$C:$AM,26,0),VLOOKUP($C106,[1]CONSOLIDADO!$C$16:$BX$465,45,0)),0)</f>
        <v>0</v>
      </c>
      <c r="M106" s="68">
        <f>ROUND(IFERROR(IF($L106&gt;39,200,VLOOKUP($L106,[1]PARAMETROS!$A$12:$K$55,10,0)),0),2)</f>
        <v>0</v>
      </c>
      <c r="N106" s="68">
        <f t="shared" si="11"/>
        <v>0</v>
      </c>
      <c r="O106" s="68">
        <f t="shared" si="12"/>
        <v>27.5</v>
      </c>
      <c r="P106" s="69">
        <f t="shared" si="13"/>
        <v>11</v>
      </c>
      <c r="Q106" s="66">
        <f>IFERROR(IF(AND(VLOOKUP($C106,[1]APELACIÓN!$C:$AM,7,0)="SI",VLOOKUP($C106,[1]APELACIÓN!$C:$AM,13,0)&lt;&gt;""),VLOOKUP($C106,[1]APELACIÓN!$C:$AM,29,0),VLOOKUP($C106,[1]CONSOLIDADO!$C$16:$BX$465,50,0)),0)</f>
        <v>468</v>
      </c>
      <c r="R106" s="68">
        <f>ROUND(IFERROR(IF($Q106&gt;110,100,VLOOKUP($Q106,[1]PARAMETROS!$M$12:$O$122,2,0)),0),2)</f>
        <v>100</v>
      </c>
      <c r="S106" s="69">
        <f t="shared" si="14"/>
        <v>30</v>
      </c>
      <c r="T106" s="70">
        <f>IFERROR(IF(AND(VLOOKUP($C106,[1]APELACIÓN!$C:$AM,7,0)="SI",VLOOKUP($C106,[1]APELACIÓN!$C:$AM,14,0)&lt;&gt;""),VLOOKUP($C106,[1]APELACIÓN!$C:$AM,32,0),VLOOKUP($C106,[1]CONSOLIDADO!$C$16:$BX$465,53,0)),0)</f>
        <v>70</v>
      </c>
      <c r="U106" s="70">
        <f>IFERROR(IF(AND(VLOOKUP($C106,[1]APELACIÓN!$C:$AM,7,0)="SI",VLOOKUP($C106,[1]APELACIÓN!$C:$AM,15,0)&lt;&gt;""),VLOOKUP($C106,[1]APELACIÓN!$C:$AM,33,0),VLOOKUP($C106,[1]CONSOLIDADO!$C$16:$BX$465,54,0)),0)</f>
        <v>70</v>
      </c>
      <c r="V106" s="70">
        <f>IFERROR(IF(AND(VLOOKUP($C106,[1]APELACIÓN!$C:$AM,7,0)="SI",VLOOKUP($C106,[1]APELACIÓN!$C:$AM,16,0)&lt;&gt;""),VLOOKUP($C106,[1]APELACIÓN!$C:$AM,34,0),VLOOKUP($C106,[1]CONSOLIDADO!$C$16:$BX$465,55,0)),0)</f>
        <v>70</v>
      </c>
      <c r="W106" s="70">
        <f t="shared" si="15"/>
        <v>70</v>
      </c>
      <c r="X106" s="68">
        <f>ROUND(IFERROR(VLOOKUP($W106,[1]PARAMETROS!$Q$12:$S$82,2,0),0),2)</f>
        <v>100</v>
      </c>
      <c r="Y106" s="69">
        <f t="shared" si="16"/>
        <v>30</v>
      </c>
      <c r="Z106" s="71">
        <f t="shared" si="17"/>
        <v>71</v>
      </c>
      <c r="AA106" s="72" t="str">
        <f>IFERROR(IF(VLOOKUP($C106,[1]APELACIÓN!$C$16:$I$465,5,0)="","",VLOOKUP($C106,[1]APELACIÓN!$C$16:$I$465,5,0)),0)</f>
        <v/>
      </c>
      <c r="AB106" s="72" t="str">
        <f>IFERROR(IF(VLOOKUP($C106,[1]APELACIÓN!$C$16:$I$465,7,0)="","",VLOOKUP($C106,[1]APELACIÓN!$C$16:$I$465,7,0)),0)</f>
        <v/>
      </c>
      <c r="AC106" s="73" t="str">
        <f>IF($C106="","",[1]CONSOLIDADO!BP106)</f>
        <v>EMPATE</v>
      </c>
      <c r="AD106" s="74">
        <f>IF($C106="","",[1]CONSOLIDADO!BQ106)</f>
        <v>70</v>
      </c>
      <c r="AE106" s="74">
        <f>IF($C106="","",[1]CONSOLIDADO!BR106)</f>
        <v>9</v>
      </c>
      <c r="AF106" s="74">
        <f>IF($C106="","",[1]CONSOLIDADO!BS106)</f>
        <v>9</v>
      </c>
      <c r="AG106" s="74">
        <f>IF($C106="","",[1]CONSOLIDADO!BT106)</f>
        <v>0</v>
      </c>
      <c r="AH106" s="73" t="str">
        <f>IF($C106="","",[1]CONSOLIDADO!BU106)</f>
        <v/>
      </c>
      <c r="AI106" s="73">
        <f>IF($C106="","",[1]CONSOLIDADO!BV106)</f>
        <v>0</v>
      </c>
      <c r="AJ106" s="74">
        <f>IF($C106="","",[1]CONSOLIDADO!BW106)</f>
        <v>0</v>
      </c>
      <c r="AK106" s="75">
        <f>IF($C106="","",[1]CONSOLIDADO!BX106)</f>
        <v>91</v>
      </c>
    </row>
    <row r="107" spans="1:37" ht="14.45" customHeight="1" x14ac:dyDescent="0.2">
      <c r="A107" s="62">
        <v>92</v>
      </c>
      <c r="B107" s="63">
        <v>103</v>
      </c>
      <c r="C107" s="64">
        <v>13010562</v>
      </c>
      <c r="D107" s="63">
        <v>9</v>
      </c>
      <c r="E107" s="65">
        <f>IFERROR(VLOOKUP($C107,[1]CONSOLIDADO!$C$16:$K$465,9,0),"")</f>
        <v>15</v>
      </c>
      <c r="F107" s="66">
        <f>IFERROR(IF(AND(VLOOKUP($C107,[1]APELACIÓN!$C:$AM,7,0)="SI",VLOOKUP($C107,[1]APELACIÓN!$C:$AM,10,0)&lt;&gt;""),VLOOKUP($C107,[1]APELACIÓN!$C:$AM,20,0),VLOOKUP($C107,[1]CONSOLIDADO!$C$16:$BX$465,39,0)),0)</f>
        <v>10</v>
      </c>
      <c r="G107" s="67">
        <f>ROUND(IFERROR(IF($F107&gt;39,200,VLOOKUP($F107,[1]PARAMETROS!$A$12:$K$55,2,0)),0),2)</f>
        <v>55</v>
      </c>
      <c r="H107" s="67">
        <f t="shared" si="9"/>
        <v>27.5</v>
      </c>
      <c r="I107" s="66">
        <f>IFERROR(IF(AND(VLOOKUP($C107,[1]APELACIÓN!$C:$AM,7,0)="SI",VLOOKUP($C107,[1]APELACIÓN!$C:$AM,11,0)&lt;&gt;""),VLOOKUP($C107,[1]APELACIÓN!$C:$AM,23,0),VLOOKUP($C107,[1]CONSOLIDADO!$C$16:$BX$465,42,0)),0)</f>
        <v>0</v>
      </c>
      <c r="J107" s="67">
        <f>ROUND(IFERROR(IF($I107&gt;39,200,VLOOKUP($I107,[1]PARAMETROS!$A$12:$K$55,6,0)),0),2)</f>
        <v>0</v>
      </c>
      <c r="K107" s="67">
        <f t="shared" si="10"/>
        <v>0</v>
      </c>
      <c r="L107" s="66">
        <f>IFERROR(IF(AND(VLOOKUP($C107,[1]APELACIÓN!$C:$AM,7,0)="SI",VLOOKUP($C107,[1]APELACIÓN!$C:$AM,12,0)&lt;&gt;""),VLOOKUP($C107,[1]APELACIÓN!$C:$AM,26,0),VLOOKUP($C107,[1]CONSOLIDADO!$C$16:$BX$465,45,0)),0)</f>
        <v>0</v>
      </c>
      <c r="M107" s="68">
        <f>ROUND(IFERROR(IF($L107&gt;39,200,VLOOKUP($L107,[1]PARAMETROS!$A$12:$K$55,10,0)),0),2)</f>
        <v>0</v>
      </c>
      <c r="N107" s="68">
        <f t="shared" si="11"/>
        <v>0</v>
      </c>
      <c r="O107" s="68">
        <f t="shared" si="12"/>
        <v>27.5</v>
      </c>
      <c r="P107" s="69">
        <f t="shared" si="13"/>
        <v>11</v>
      </c>
      <c r="Q107" s="66">
        <f>IFERROR(IF(AND(VLOOKUP($C107,[1]APELACIÓN!$C:$AM,7,0)="SI",VLOOKUP($C107,[1]APELACIÓN!$C:$AM,13,0)&lt;&gt;""),VLOOKUP($C107,[1]APELACIÓN!$C:$AM,29,0),VLOOKUP($C107,[1]CONSOLIDADO!$C$16:$BX$465,50,0)),0)</f>
        <v>123</v>
      </c>
      <c r="R107" s="68">
        <f>ROUND(IFERROR(IF($Q107&gt;110,100,VLOOKUP($Q107,[1]PARAMETROS!$M$12:$O$122,2,0)),0),2)</f>
        <v>100</v>
      </c>
      <c r="S107" s="69">
        <f t="shared" si="14"/>
        <v>30</v>
      </c>
      <c r="T107" s="70">
        <f>IFERROR(IF(AND(VLOOKUP($C107,[1]APELACIÓN!$C:$AM,7,0)="SI",VLOOKUP($C107,[1]APELACIÓN!$C:$AM,14,0)&lt;&gt;""),VLOOKUP($C107,[1]APELACIÓN!$C:$AM,32,0),VLOOKUP($C107,[1]CONSOLIDADO!$C$16:$BX$465,53,0)),0)</f>
        <v>70</v>
      </c>
      <c r="U107" s="70">
        <f>IFERROR(IF(AND(VLOOKUP($C107,[1]APELACIÓN!$C:$AM,7,0)="SI",VLOOKUP($C107,[1]APELACIÓN!$C:$AM,15,0)&lt;&gt;""),VLOOKUP($C107,[1]APELACIÓN!$C:$AM,33,0),VLOOKUP($C107,[1]CONSOLIDADO!$C$16:$BX$465,54,0)),0)</f>
        <v>70</v>
      </c>
      <c r="V107" s="70">
        <f>IFERROR(IF(AND(VLOOKUP($C107,[1]APELACIÓN!$C:$AM,7,0)="SI",VLOOKUP($C107,[1]APELACIÓN!$C:$AM,16,0)&lt;&gt;""),VLOOKUP($C107,[1]APELACIÓN!$C:$AM,34,0),VLOOKUP($C107,[1]CONSOLIDADO!$C$16:$BX$465,55,0)),0)</f>
        <v>70</v>
      </c>
      <c r="W107" s="70">
        <f t="shared" si="15"/>
        <v>70</v>
      </c>
      <c r="X107" s="68">
        <f>ROUND(IFERROR(VLOOKUP($W107,[1]PARAMETROS!$Q$12:$S$82,2,0),0),2)</f>
        <v>100</v>
      </c>
      <c r="Y107" s="69">
        <f t="shared" si="16"/>
        <v>30</v>
      </c>
      <c r="Z107" s="71">
        <f t="shared" si="17"/>
        <v>71</v>
      </c>
      <c r="AA107" s="72" t="str">
        <f>IFERROR(IF(VLOOKUP($C107,[1]APELACIÓN!$C$16:$I$465,5,0)="","",VLOOKUP($C107,[1]APELACIÓN!$C$16:$I$465,5,0)),0)</f>
        <v/>
      </c>
      <c r="AB107" s="72" t="str">
        <f>IFERROR(IF(VLOOKUP($C107,[1]APELACIÓN!$C$16:$I$465,7,0)="","",VLOOKUP($C107,[1]APELACIÓN!$C$16:$I$465,7,0)),0)</f>
        <v/>
      </c>
      <c r="AC107" s="73" t="str">
        <f>IF($C107="","",[1]CONSOLIDADO!BP107)</f>
        <v>EMPATE</v>
      </c>
      <c r="AD107" s="74">
        <f>IF($C107="","",[1]CONSOLIDADO!BQ107)</f>
        <v>70</v>
      </c>
      <c r="AE107" s="74">
        <f>IF($C107="","",[1]CONSOLIDADO!BR107)</f>
        <v>9</v>
      </c>
      <c r="AF107" s="74">
        <f>IF($C107="","",[1]CONSOLIDADO!BS107)</f>
        <v>8</v>
      </c>
      <c r="AG107" s="74">
        <f>IF($C107="","",[1]CONSOLIDADO!BT107)</f>
        <v>29</v>
      </c>
      <c r="AH107" s="73" t="str">
        <f>IF($C107="","",[1]CONSOLIDADO!BU107)</f>
        <v/>
      </c>
      <c r="AI107" s="73">
        <f>IF($C107="","",[1]CONSOLIDADO!BV107)</f>
        <v>0</v>
      </c>
      <c r="AJ107" s="74">
        <f>IF($C107="","",[1]CONSOLIDADO!BW107)</f>
        <v>0</v>
      </c>
      <c r="AK107" s="75">
        <f>IF($C107="","",[1]CONSOLIDADO!BX107)</f>
        <v>92</v>
      </c>
    </row>
    <row r="108" spans="1:37" ht="14.45" customHeight="1" x14ac:dyDescent="0.2">
      <c r="A108" s="62">
        <v>93</v>
      </c>
      <c r="B108" s="63">
        <v>101</v>
      </c>
      <c r="C108" s="64">
        <v>15694717</v>
      </c>
      <c r="D108" s="63">
        <v>2</v>
      </c>
      <c r="E108" s="65">
        <f>IFERROR(VLOOKUP($C108,[1]CONSOLIDADO!$C$16:$K$465,9,0),"")</f>
        <v>15</v>
      </c>
      <c r="F108" s="66">
        <f>IFERROR(IF(AND(VLOOKUP($C108,[1]APELACIÓN!$C:$AM,7,0)="SI",VLOOKUP($C108,[1]APELACIÓN!$C:$AM,10,0)&lt;&gt;""),VLOOKUP($C108,[1]APELACIÓN!$C:$AM,20,0),VLOOKUP($C108,[1]CONSOLIDADO!$C$16:$BX$465,39,0)),0)</f>
        <v>10</v>
      </c>
      <c r="G108" s="67">
        <f>ROUND(IFERROR(IF($F108&gt;39,200,VLOOKUP($F108,[1]PARAMETROS!$A$12:$K$55,2,0)),0),2)</f>
        <v>55</v>
      </c>
      <c r="H108" s="67">
        <f t="shared" si="9"/>
        <v>27.5</v>
      </c>
      <c r="I108" s="66">
        <f>IFERROR(IF(AND(VLOOKUP($C108,[1]APELACIÓN!$C:$AM,7,0)="SI",VLOOKUP($C108,[1]APELACIÓN!$C:$AM,11,0)&lt;&gt;""),VLOOKUP($C108,[1]APELACIÓN!$C:$AM,23,0),VLOOKUP($C108,[1]CONSOLIDADO!$C$16:$BX$465,42,0)),0)</f>
        <v>0</v>
      </c>
      <c r="J108" s="67">
        <f>ROUND(IFERROR(IF($I108&gt;39,200,VLOOKUP($I108,[1]PARAMETROS!$A$12:$K$55,6,0)),0),2)</f>
        <v>0</v>
      </c>
      <c r="K108" s="67">
        <f t="shared" si="10"/>
        <v>0</v>
      </c>
      <c r="L108" s="66">
        <f>IFERROR(IF(AND(VLOOKUP($C108,[1]APELACIÓN!$C:$AM,7,0)="SI",VLOOKUP($C108,[1]APELACIÓN!$C:$AM,12,0)&lt;&gt;""),VLOOKUP($C108,[1]APELACIÓN!$C:$AM,26,0),VLOOKUP($C108,[1]CONSOLIDADO!$C$16:$BX$465,45,0)),0)</f>
        <v>0</v>
      </c>
      <c r="M108" s="68">
        <f>ROUND(IFERROR(IF($L108&gt;39,200,VLOOKUP($L108,[1]PARAMETROS!$A$12:$K$55,10,0)),0),2)</f>
        <v>0</v>
      </c>
      <c r="N108" s="68">
        <f t="shared" si="11"/>
        <v>0</v>
      </c>
      <c r="O108" s="68">
        <f t="shared" si="12"/>
        <v>27.5</v>
      </c>
      <c r="P108" s="69">
        <f t="shared" si="13"/>
        <v>11</v>
      </c>
      <c r="Q108" s="66">
        <f>IFERROR(IF(AND(VLOOKUP($C108,[1]APELACIÓN!$C:$AM,7,0)="SI",VLOOKUP($C108,[1]APELACIÓN!$C:$AM,13,0)&lt;&gt;""),VLOOKUP($C108,[1]APELACIÓN!$C:$AM,29,0),VLOOKUP($C108,[1]CONSOLIDADO!$C$16:$BX$465,50,0)),0)</f>
        <v>146</v>
      </c>
      <c r="R108" s="68">
        <f>ROUND(IFERROR(IF($Q108&gt;110,100,VLOOKUP($Q108,[1]PARAMETROS!$M$12:$O$122,2,0)),0),2)</f>
        <v>100</v>
      </c>
      <c r="S108" s="69">
        <f t="shared" si="14"/>
        <v>30</v>
      </c>
      <c r="T108" s="70">
        <f>IFERROR(IF(AND(VLOOKUP($C108,[1]APELACIÓN!$C:$AM,7,0)="SI",VLOOKUP($C108,[1]APELACIÓN!$C:$AM,14,0)&lt;&gt;""),VLOOKUP($C108,[1]APELACIÓN!$C:$AM,32,0),VLOOKUP($C108,[1]CONSOLIDADO!$C$16:$BX$465,53,0)),0)</f>
        <v>70</v>
      </c>
      <c r="U108" s="70">
        <f>IFERROR(IF(AND(VLOOKUP($C108,[1]APELACIÓN!$C:$AM,7,0)="SI",VLOOKUP($C108,[1]APELACIÓN!$C:$AM,15,0)&lt;&gt;""),VLOOKUP($C108,[1]APELACIÓN!$C:$AM,33,0),VLOOKUP($C108,[1]CONSOLIDADO!$C$16:$BX$465,54,0)),0)</f>
        <v>70</v>
      </c>
      <c r="V108" s="70">
        <f>IFERROR(IF(AND(VLOOKUP($C108,[1]APELACIÓN!$C:$AM,7,0)="SI",VLOOKUP($C108,[1]APELACIÓN!$C:$AM,16,0)&lt;&gt;""),VLOOKUP($C108,[1]APELACIÓN!$C:$AM,34,0),VLOOKUP($C108,[1]CONSOLIDADO!$C$16:$BX$465,55,0)),0)</f>
        <v>70</v>
      </c>
      <c r="W108" s="70">
        <f t="shared" si="15"/>
        <v>70</v>
      </c>
      <c r="X108" s="68">
        <f>ROUND(IFERROR(VLOOKUP($W108,[1]PARAMETROS!$Q$12:$S$82,2,0),0),2)</f>
        <v>100</v>
      </c>
      <c r="Y108" s="69">
        <f t="shared" si="16"/>
        <v>30</v>
      </c>
      <c r="Z108" s="71">
        <f t="shared" si="17"/>
        <v>71</v>
      </c>
      <c r="AA108" s="72" t="str">
        <f>IFERROR(IF(VLOOKUP($C108,[1]APELACIÓN!$C$16:$I$465,5,0)="","",VLOOKUP($C108,[1]APELACIÓN!$C$16:$I$465,5,0)),0)</f>
        <v/>
      </c>
      <c r="AB108" s="72" t="str">
        <f>IFERROR(IF(VLOOKUP($C108,[1]APELACIÓN!$C$16:$I$465,7,0)="","",VLOOKUP($C108,[1]APELACIÓN!$C$16:$I$465,7,0)),0)</f>
        <v/>
      </c>
      <c r="AC108" s="73" t="str">
        <f>IF($C108="","",[1]CONSOLIDADO!BP108)</f>
        <v>EMPATE</v>
      </c>
      <c r="AD108" s="74">
        <f>IF($C108="","",[1]CONSOLIDADO!BQ108)</f>
        <v>70</v>
      </c>
      <c r="AE108" s="74">
        <f>IF($C108="","",[1]CONSOLIDADO!BR108)</f>
        <v>9</v>
      </c>
      <c r="AF108" s="74">
        <f>IF($C108="","",[1]CONSOLIDADO!BS108)</f>
        <v>8</v>
      </c>
      <c r="AG108" s="74">
        <f>IF($C108="","",[1]CONSOLIDADO!BT108)</f>
        <v>3</v>
      </c>
      <c r="AH108" s="73" t="str">
        <f>IF($C108="","",[1]CONSOLIDADO!BU108)</f>
        <v/>
      </c>
      <c r="AI108" s="73">
        <f>IF($C108="","",[1]CONSOLIDADO!BV108)</f>
        <v>0</v>
      </c>
      <c r="AJ108" s="74">
        <f>IF($C108="","",[1]CONSOLIDADO!BW108)</f>
        <v>0</v>
      </c>
      <c r="AK108" s="75">
        <f>IF($C108="","",[1]CONSOLIDADO!BX108)</f>
        <v>93</v>
      </c>
    </row>
    <row r="109" spans="1:37" ht="14.45" customHeight="1" x14ac:dyDescent="0.2">
      <c r="A109" s="62">
        <v>94</v>
      </c>
      <c r="B109" s="63">
        <v>103</v>
      </c>
      <c r="C109" s="64">
        <v>13414089</v>
      </c>
      <c r="D109" s="63">
        <v>5</v>
      </c>
      <c r="E109" s="65">
        <f>IFERROR(VLOOKUP($C109,[1]CONSOLIDADO!$C$16:$K$465,9,0),"")</f>
        <v>15</v>
      </c>
      <c r="F109" s="66">
        <f>IFERROR(IF(AND(VLOOKUP($C109,[1]APELACIÓN!$C:$AM,7,0)="SI",VLOOKUP($C109,[1]APELACIÓN!$C:$AM,10,0)&lt;&gt;""),VLOOKUP($C109,[1]APELACIÓN!$C:$AM,20,0),VLOOKUP($C109,[1]CONSOLIDADO!$C$16:$BX$465,39,0)),0)</f>
        <v>11</v>
      </c>
      <c r="G109" s="67">
        <f>ROUND(IFERROR(IF($F109&gt;39,200,VLOOKUP($F109,[1]PARAMETROS!$A$12:$K$55,2,0)),0),2)</f>
        <v>60</v>
      </c>
      <c r="H109" s="67">
        <f t="shared" si="9"/>
        <v>30</v>
      </c>
      <c r="I109" s="66">
        <f>IFERROR(IF(AND(VLOOKUP($C109,[1]APELACIÓN!$C:$AM,7,0)="SI",VLOOKUP($C109,[1]APELACIÓN!$C:$AM,11,0)&lt;&gt;""),VLOOKUP($C109,[1]APELACIÓN!$C:$AM,23,0),VLOOKUP($C109,[1]CONSOLIDADO!$C$16:$BX$465,42,0)),0)</f>
        <v>0</v>
      </c>
      <c r="J109" s="67">
        <f>ROUND(IFERROR(IF($I109&gt;39,200,VLOOKUP($I109,[1]PARAMETROS!$A$12:$K$55,6,0)),0),2)</f>
        <v>0</v>
      </c>
      <c r="K109" s="67">
        <f t="shared" si="10"/>
        <v>0</v>
      </c>
      <c r="L109" s="66">
        <f>IFERROR(IF(AND(VLOOKUP($C109,[1]APELACIÓN!$C:$AM,7,0)="SI",VLOOKUP($C109,[1]APELACIÓN!$C:$AM,12,0)&lt;&gt;""),VLOOKUP($C109,[1]APELACIÓN!$C:$AM,26,0),VLOOKUP($C109,[1]CONSOLIDADO!$C$16:$BX$465,45,0)),0)</f>
        <v>0</v>
      </c>
      <c r="M109" s="68">
        <f>ROUND(IFERROR(IF($L109&gt;39,200,VLOOKUP($L109,[1]PARAMETROS!$A$12:$K$55,10,0)),0),2)</f>
        <v>0</v>
      </c>
      <c r="N109" s="68">
        <f t="shared" si="11"/>
        <v>0</v>
      </c>
      <c r="O109" s="68">
        <f t="shared" si="12"/>
        <v>30</v>
      </c>
      <c r="P109" s="69">
        <f t="shared" si="13"/>
        <v>12</v>
      </c>
      <c r="Q109" s="66">
        <f>IFERROR(IF(AND(VLOOKUP($C109,[1]APELACIÓN!$C:$AM,7,0)="SI",VLOOKUP($C109,[1]APELACIÓN!$C:$AM,13,0)&lt;&gt;""),VLOOKUP($C109,[1]APELACIÓN!$C:$AM,29,0),VLOOKUP($C109,[1]CONSOLIDADO!$C$16:$BX$465,50,0)),0)</f>
        <v>258</v>
      </c>
      <c r="R109" s="68">
        <f>ROUND(IFERROR(IF($Q109&gt;110,100,VLOOKUP($Q109,[1]PARAMETROS!$M$12:$O$122,2,0)),0),2)</f>
        <v>100</v>
      </c>
      <c r="S109" s="69">
        <f t="shared" si="14"/>
        <v>30</v>
      </c>
      <c r="T109" s="70">
        <f>IFERROR(IF(AND(VLOOKUP($C109,[1]APELACIÓN!$C:$AM,7,0)="SI",VLOOKUP($C109,[1]APELACIÓN!$C:$AM,14,0)&lt;&gt;""),VLOOKUP($C109,[1]APELACIÓN!$C:$AM,32,0),VLOOKUP($C109,[1]CONSOLIDADO!$C$16:$BX$465,53,0)),0)</f>
        <v>70</v>
      </c>
      <c r="U109" s="70">
        <f>IFERROR(IF(AND(VLOOKUP($C109,[1]APELACIÓN!$C:$AM,7,0)="SI",VLOOKUP($C109,[1]APELACIÓN!$C:$AM,15,0)&lt;&gt;""),VLOOKUP($C109,[1]APELACIÓN!$C:$AM,33,0),VLOOKUP($C109,[1]CONSOLIDADO!$C$16:$BX$465,54,0)),0)</f>
        <v>67</v>
      </c>
      <c r="V109" s="70">
        <f>IFERROR(IF(AND(VLOOKUP($C109,[1]APELACIÓN!$C:$AM,7,0)="SI",VLOOKUP($C109,[1]APELACIÓN!$C:$AM,16,0)&lt;&gt;""),VLOOKUP($C109,[1]APELACIÓN!$C:$AM,34,0),VLOOKUP($C109,[1]CONSOLIDADO!$C$16:$BX$465,55,0)),0)</f>
        <v>66</v>
      </c>
      <c r="W109" s="70">
        <f t="shared" si="15"/>
        <v>68</v>
      </c>
      <c r="X109" s="68">
        <f>ROUND(IFERROR(VLOOKUP($W109,[1]PARAMETROS!$Q$12:$S$82,2,0),0),2)</f>
        <v>96</v>
      </c>
      <c r="Y109" s="69">
        <f t="shared" si="16"/>
        <v>28.8</v>
      </c>
      <c r="Z109" s="71">
        <f t="shared" si="17"/>
        <v>70.8</v>
      </c>
      <c r="AA109" s="72" t="str">
        <f>IFERROR(IF(VLOOKUP($C109,[1]APELACIÓN!$C$16:$I$465,5,0)="","",VLOOKUP($C109,[1]APELACIÓN!$C$16:$I$465,5,0)),0)</f>
        <v/>
      </c>
      <c r="AB109" s="72" t="str">
        <f>IFERROR(IF(VLOOKUP($C109,[1]APELACIÓN!$C$16:$I$465,7,0)="","",VLOOKUP($C109,[1]APELACIÓN!$C$16:$I$465,7,0)),0)</f>
        <v/>
      </c>
      <c r="AC109" s="73" t="str">
        <f>IF($C109="","",[1]CONSOLIDADO!BP109)</f>
        <v/>
      </c>
      <c r="AD109" s="74">
        <f>IF($C109="","",[1]CONSOLIDADO!BQ109)</f>
        <v>0</v>
      </c>
      <c r="AE109" s="74">
        <f>IF($C109="","",[1]CONSOLIDADO!BR109)</f>
        <v>0</v>
      </c>
      <c r="AF109" s="74">
        <f>IF($C109="","",[1]CONSOLIDADO!BS109)</f>
        <v>0</v>
      </c>
      <c r="AG109" s="74">
        <f>IF($C109="","",[1]CONSOLIDADO!BT109)</f>
        <v>0</v>
      </c>
      <c r="AH109" s="73" t="str">
        <f>IF($C109="","",[1]CONSOLIDADO!BU109)</f>
        <v/>
      </c>
      <c r="AI109" s="73">
        <f>IF($C109="","",[1]CONSOLIDADO!BV109)</f>
        <v>0</v>
      </c>
      <c r="AJ109" s="74">
        <f>IF($C109="","",[1]CONSOLIDADO!BW109)</f>
        <v>0</v>
      </c>
      <c r="AK109" s="75">
        <f>IF($C109="","",[1]CONSOLIDADO!BX109)</f>
        <v>94</v>
      </c>
    </row>
    <row r="110" spans="1:37" ht="14.45" customHeight="1" x14ac:dyDescent="0.2">
      <c r="A110" s="62">
        <v>95</v>
      </c>
      <c r="B110" s="63">
        <v>101</v>
      </c>
      <c r="C110" s="64">
        <v>13862859</v>
      </c>
      <c r="D110" s="63">
        <v>0</v>
      </c>
      <c r="E110" s="65">
        <f>IFERROR(VLOOKUP($C110,[1]CONSOLIDADO!$C$16:$K$465,9,0),"")</f>
        <v>15</v>
      </c>
      <c r="F110" s="66">
        <f>IFERROR(IF(AND(VLOOKUP($C110,[1]APELACIÓN!$C:$AM,7,0)="SI",VLOOKUP($C110,[1]APELACIÓN!$C:$AM,10,0)&lt;&gt;""),VLOOKUP($C110,[1]APELACIÓN!$C:$AM,20,0),VLOOKUP($C110,[1]CONSOLIDADO!$C$16:$BX$465,39,0)),0)</f>
        <v>9</v>
      </c>
      <c r="G110" s="67">
        <f>ROUND(IFERROR(IF($F110&gt;39,200,VLOOKUP($F110,[1]PARAMETROS!$A$12:$K$55,2,0)),0),2)</f>
        <v>50</v>
      </c>
      <c r="H110" s="67">
        <f t="shared" si="9"/>
        <v>25</v>
      </c>
      <c r="I110" s="66">
        <f>IFERROR(IF(AND(VLOOKUP($C110,[1]APELACIÓN!$C:$AM,7,0)="SI",VLOOKUP($C110,[1]APELACIÓN!$C:$AM,11,0)&lt;&gt;""),VLOOKUP($C110,[1]APELACIÓN!$C:$AM,23,0),VLOOKUP($C110,[1]CONSOLIDADO!$C$16:$BX$465,42,0)),0)</f>
        <v>0</v>
      </c>
      <c r="J110" s="67">
        <f>ROUND(IFERROR(IF($I110&gt;39,200,VLOOKUP($I110,[1]PARAMETROS!$A$12:$K$55,6,0)),0),2)</f>
        <v>0</v>
      </c>
      <c r="K110" s="67">
        <f t="shared" si="10"/>
        <v>0</v>
      </c>
      <c r="L110" s="66">
        <f>IFERROR(IF(AND(VLOOKUP($C110,[1]APELACIÓN!$C:$AM,7,0)="SI",VLOOKUP($C110,[1]APELACIÓN!$C:$AM,12,0)&lt;&gt;""),VLOOKUP($C110,[1]APELACIÓN!$C:$AM,26,0),VLOOKUP($C110,[1]CONSOLIDADO!$C$16:$BX$465,45,0)),0)</f>
        <v>0</v>
      </c>
      <c r="M110" s="68">
        <f>ROUND(IFERROR(IF($L110&gt;39,200,VLOOKUP($L110,[1]PARAMETROS!$A$12:$K$55,10,0)),0),2)</f>
        <v>0</v>
      </c>
      <c r="N110" s="68">
        <f t="shared" si="11"/>
        <v>0</v>
      </c>
      <c r="O110" s="68">
        <f t="shared" si="12"/>
        <v>25</v>
      </c>
      <c r="P110" s="69">
        <f t="shared" si="13"/>
        <v>10</v>
      </c>
      <c r="Q110" s="66">
        <f>IFERROR(IF(AND(VLOOKUP($C110,[1]APELACIÓN!$C:$AM,7,0)="SI",VLOOKUP($C110,[1]APELACIÓN!$C:$AM,13,0)&lt;&gt;""),VLOOKUP($C110,[1]APELACIÓN!$C:$AM,29,0),VLOOKUP($C110,[1]CONSOLIDADO!$C$16:$BX$465,50,0)),0)</f>
        <v>1506</v>
      </c>
      <c r="R110" s="68">
        <f>ROUND(IFERROR(IF($Q110&gt;110,100,VLOOKUP($Q110,[1]PARAMETROS!$M$12:$O$122,2,0)),0),2)</f>
        <v>100</v>
      </c>
      <c r="S110" s="69">
        <f t="shared" si="14"/>
        <v>30</v>
      </c>
      <c r="T110" s="70">
        <f>IFERROR(IF(AND(VLOOKUP($C110,[1]APELACIÓN!$C:$AM,7,0)="SI",VLOOKUP($C110,[1]APELACIÓN!$C:$AM,14,0)&lt;&gt;""),VLOOKUP($C110,[1]APELACIÓN!$C:$AM,32,0),VLOOKUP($C110,[1]CONSOLIDADO!$C$16:$BX$465,53,0)),0)</f>
        <v>70</v>
      </c>
      <c r="U110" s="70">
        <f>IFERROR(IF(AND(VLOOKUP($C110,[1]APELACIÓN!$C:$AM,7,0)="SI",VLOOKUP($C110,[1]APELACIÓN!$C:$AM,15,0)&lt;&gt;""),VLOOKUP($C110,[1]APELACIÓN!$C:$AM,33,0),VLOOKUP($C110,[1]CONSOLIDADO!$C$16:$BX$465,54,0)),0)</f>
        <v>70</v>
      </c>
      <c r="V110" s="70">
        <f>IFERROR(IF(AND(VLOOKUP($C110,[1]APELACIÓN!$C:$AM,7,0)="SI",VLOOKUP($C110,[1]APELACIÓN!$C:$AM,16,0)&lt;&gt;""),VLOOKUP($C110,[1]APELACIÓN!$C:$AM,34,0),VLOOKUP($C110,[1]CONSOLIDADO!$C$16:$BX$465,55,0)),0)</f>
        <v>70</v>
      </c>
      <c r="W110" s="70">
        <f t="shared" si="15"/>
        <v>70</v>
      </c>
      <c r="X110" s="68">
        <f>ROUND(IFERROR(VLOOKUP($W110,[1]PARAMETROS!$Q$12:$S$82,2,0),0),2)</f>
        <v>100</v>
      </c>
      <c r="Y110" s="69">
        <f t="shared" si="16"/>
        <v>30</v>
      </c>
      <c r="Z110" s="71">
        <f t="shared" si="17"/>
        <v>70</v>
      </c>
      <c r="AA110" s="72" t="str">
        <f>IFERROR(IF(VLOOKUP($C110,[1]APELACIÓN!$C$16:$I$465,5,0)="","",VLOOKUP($C110,[1]APELACIÓN!$C$16:$I$465,5,0)),0)</f>
        <v/>
      </c>
      <c r="AB110" s="72" t="str">
        <f>IFERROR(IF(VLOOKUP($C110,[1]APELACIÓN!$C$16:$I$465,7,0)="","",VLOOKUP($C110,[1]APELACIÓN!$C$16:$I$465,7,0)),0)</f>
        <v/>
      </c>
      <c r="AC110" s="73" t="str">
        <f>IF($C110="","",[1]CONSOLIDADO!BP110)</f>
        <v>EMPATE</v>
      </c>
      <c r="AD110" s="74">
        <f>IF($C110="","",[1]CONSOLIDADO!BQ110)</f>
        <v>70</v>
      </c>
      <c r="AE110" s="74">
        <f>IF($C110="","",[1]CONSOLIDADO!BR110)</f>
        <v>9</v>
      </c>
      <c r="AF110" s="74">
        <f>IF($C110="","",[1]CONSOLIDADO!BS110)</f>
        <v>5</v>
      </c>
      <c r="AG110" s="74">
        <f>IF($C110="","",[1]CONSOLIDADO!BT110)</f>
        <v>15</v>
      </c>
      <c r="AH110" s="73" t="str">
        <f>IF($C110="","",[1]CONSOLIDADO!BU110)</f>
        <v/>
      </c>
      <c r="AI110" s="73">
        <f>IF($C110="","",[1]CONSOLIDADO!BV110)</f>
        <v>0</v>
      </c>
      <c r="AJ110" s="74">
        <f>IF($C110="","",[1]CONSOLIDADO!BW110)</f>
        <v>0</v>
      </c>
      <c r="AK110" s="75">
        <f>IF($C110="","",[1]CONSOLIDADO!BX110)</f>
        <v>95</v>
      </c>
    </row>
    <row r="111" spans="1:37" ht="14.45" customHeight="1" x14ac:dyDescent="0.2">
      <c r="A111" s="62">
        <v>96</v>
      </c>
      <c r="B111" s="63">
        <v>101</v>
      </c>
      <c r="C111" s="64">
        <v>9061548</v>
      </c>
      <c r="D111" s="63">
        <v>3</v>
      </c>
      <c r="E111" s="65">
        <f>IFERROR(VLOOKUP($C111,[1]CONSOLIDADO!$C$16:$K$465,9,0),"")</f>
        <v>15</v>
      </c>
      <c r="F111" s="66">
        <f>IFERROR(IF(AND(VLOOKUP($C111,[1]APELACIÓN!$C:$AM,7,0)="SI",VLOOKUP($C111,[1]APELACIÓN!$C:$AM,10,0)&lt;&gt;""),VLOOKUP($C111,[1]APELACIÓN!$C:$AM,20,0),VLOOKUP($C111,[1]CONSOLIDADO!$C$16:$BX$465,39,0)),0)</f>
        <v>9</v>
      </c>
      <c r="G111" s="67">
        <f>ROUND(IFERROR(IF($F111&gt;39,200,VLOOKUP($F111,[1]PARAMETROS!$A$12:$K$55,2,0)),0),2)</f>
        <v>50</v>
      </c>
      <c r="H111" s="67">
        <f t="shared" si="9"/>
        <v>25</v>
      </c>
      <c r="I111" s="66">
        <f>IFERROR(IF(AND(VLOOKUP($C111,[1]APELACIÓN!$C:$AM,7,0)="SI",VLOOKUP($C111,[1]APELACIÓN!$C:$AM,11,0)&lt;&gt;""),VLOOKUP($C111,[1]APELACIÓN!$C:$AM,23,0),VLOOKUP($C111,[1]CONSOLIDADO!$C$16:$BX$465,42,0)),0)</f>
        <v>0</v>
      </c>
      <c r="J111" s="67">
        <f>ROUND(IFERROR(IF($I111&gt;39,200,VLOOKUP($I111,[1]PARAMETROS!$A$12:$K$55,6,0)),0),2)</f>
        <v>0</v>
      </c>
      <c r="K111" s="67">
        <f t="shared" si="10"/>
        <v>0</v>
      </c>
      <c r="L111" s="66">
        <f>IFERROR(IF(AND(VLOOKUP($C111,[1]APELACIÓN!$C:$AM,7,0)="SI",VLOOKUP($C111,[1]APELACIÓN!$C:$AM,12,0)&lt;&gt;""),VLOOKUP($C111,[1]APELACIÓN!$C:$AM,26,0),VLOOKUP($C111,[1]CONSOLIDADO!$C$16:$BX$465,45,0)),0)</f>
        <v>0</v>
      </c>
      <c r="M111" s="68">
        <f>ROUND(IFERROR(IF($L111&gt;39,200,VLOOKUP($L111,[1]PARAMETROS!$A$12:$K$55,10,0)),0),2)</f>
        <v>0</v>
      </c>
      <c r="N111" s="68">
        <f t="shared" si="11"/>
        <v>0</v>
      </c>
      <c r="O111" s="68">
        <f t="shared" si="12"/>
        <v>25</v>
      </c>
      <c r="P111" s="69">
        <f t="shared" si="13"/>
        <v>10</v>
      </c>
      <c r="Q111" s="66">
        <f>IFERROR(IF(AND(VLOOKUP($C111,[1]APELACIÓN!$C:$AM,7,0)="SI",VLOOKUP($C111,[1]APELACIÓN!$C:$AM,13,0)&lt;&gt;""),VLOOKUP($C111,[1]APELACIÓN!$C:$AM,29,0),VLOOKUP($C111,[1]CONSOLIDADO!$C$16:$BX$465,50,0)),0)</f>
        <v>270</v>
      </c>
      <c r="R111" s="68">
        <f>ROUND(IFERROR(IF($Q111&gt;110,100,VLOOKUP($Q111,[1]PARAMETROS!$M$12:$O$122,2,0)),0),2)</f>
        <v>100</v>
      </c>
      <c r="S111" s="69">
        <f t="shared" si="14"/>
        <v>30</v>
      </c>
      <c r="T111" s="70">
        <f>IFERROR(IF(AND(VLOOKUP($C111,[1]APELACIÓN!$C:$AM,7,0)="SI",VLOOKUP($C111,[1]APELACIÓN!$C:$AM,14,0)&lt;&gt;""),VLOOKUP($C111,[1]APELACIÓN!$C:$AM,32,0),VLOOKUP($C111,[1]CONSOLIDADO!$C$16:$BX$465,53,0)),0)</f>
        <v>70</v>
      </c>
      <c r="U111" s="70">
        <f>IFERROR(IF(AND(VLOOKUP($C111,[1]APELACIÓN!$C:$AM,7,0)="SI",VLOOKUP($C111,[1]APELACIÓN!$C:$AM,15,0)&lt;&gt;""),VLOOKUP($C111,[1]APELACIÓN!$C:$AM,33,0),VLOOKUP($C111,[1]CONSOLIDADO!$C$16:$BX$465,54,0)),0)</f>
        <v>70</v>
      </c>
      <c r="V111" s="70">
        <f>IFERROR(IF(AND(VLOOKUP($C111,[1]APELACIÓN!$C:$AM,7,0)="SI",VLOOKUP($C111,[1]APELACIÓN!$C:$AM,16,0)&lt;&gt;""),VLOOKUP($C111,[1]APELACIÓN!$C:$AM,34,0),VLOOKUP($C111,[1]CONSOLIDADO!$C$16:$BX$465,55,0)),0)</f>
        <v>70</v>
      </c>
      <c r="W111" s="70">
        <f t="shared" si="15"/>
        <v>70</v>
      </c>
      <c r="X111" s="68">
        <f>ROUND(IFERROR(VLOOKUP($W111,[1]PARAMETROS!$Q$12:$S$82,2,0),0),2)</f>
        <v>100</v>
      </c>
      <c r="Y111" s="69">
        <f t="shared" si="16"/>
        <v>30</v>
      </c>
      <c r="Z111" s="71">
        <f t="shared" si="17"/>
        <v>70</v>
      </c>
      <c r="AA111" s="72" t="str">
        <f>IFERROR(IF(VLOOKUP($C111,[1]APELACIÓN!$C$16:$I$465,5,0)="","",VLOOKUP($C111,[1]APELACIÓN!$C$16:$I$465,5,0)),0)</f>
        <v/>
      </c>
      <c r="AB111" s="72" t="str">
        <f>IFERROR(IF(VLOOKUP($C111,[1]APELACIÓN!$C$16:$I$465,7,0)="","",VLOOKUP($C111,[1]APELACIÓN!$C$16:$I$465,7,0)),0)</f>
        <v/>
      </c>
      <c r="AC111" s="73" t="str">
        <f>IF($C111="","",[1]CONSOLIDADO!BP111)</f>
        <v>EMPATE</v>
      </c>
      <c r="AD111" s="74">
        <f>IF($C111="","",[1]CONSOLIDADO!BQ111)</f>
        <v>70</v>
      </c>
      <c r="AE111" s="74">
        <f>IF($C111="","",[1]CONSOLIDADO!BR111)</f>
        <v>8</v>
      </c>
      <c r="AF111" s="74">
        <f>IF($C111="","",[1]CONSOLIDADO!BS111)</f>
        <v>10</v>
      </c>
      <c r="AG111" s="74">
        <f>IF($C111="","",[1]CONSOLIDADO!BT111)</f>
        <v>19</v>
      </c>
      <c r="AH111" s="73" t="str">
        <f>IF($C111="","",[1]CONSOLIDADO!BU111)</f>
        <v/>
      </c>
      <c r="AI111" s="73">
        <f>IF($C111="","",[1]CONSOLIDADO!BV111)</f>
        <v>0</v>
      </c>
      <c r="AJ111" s="74">
        <f>IF($C111="","",[1]CONSOLIDADO!BW111)</f>
        <v>0</v>
      </c>
      <c r="AK111" s="75">
        <f>IF($C111="","",[1]CONSOLIDADO!BX111)</f>
        <v>96</v>
      </c>
    </row>
    <row r="112" spans="1:37" ht="14.45" customHeight="1" x14ac:dyDescent="0.2">
      <c r="A112" s="62">
        <v>97</v>
      </c>
      <c r="B112" s="63">
        <v>103</v>
      </c>
      <c r="C112" s="64">
        <v>15693931</v>
      </c>
      <c r="D112" s="63">
        <v>5</v>
      </c>
      <c r="E112" s="65">
        <f>IFERROR(VLOOKUP($C112,[1]CONSOLIDADO!$C$16:$K$465,9,0),"")</f>
        <v>15</v>
      </c>
      <c r="F112" s="66">
        <f>IFERROR(IF(AND(VLOOKUP($C112,[1]APELACIÓN!$C:$AM,7,0)="SI",VLOOKUP($C112,[1]APELACIÓN!$C:$AM,10,0)&lt;&gt;""),VLOOKUP($C112,[1]APELACIÓN!$C:$AM,20,0),VLOOKUP($C112,[1]CONSOLIDADO!$C$16:$BX$465,39,0)),0)</f>
        <v>9</v>
      </c>
      <c r="G112" s="67">
        <f>ROUND(IFERROR(IF($F112&gt;39,200,VLOOKUP($F112,[1]PARAMETROS!$A$12:$K$55,2,0)),0),2)</f>
        <v>50</v>
      </c>
      <c r="H112" s="67">
        <f t="shared" si="9"/>
        <v>25</v>
      </c>
      <c r="I112" s="66">
        <f>IFERROR(IF(AND(VLOOKUP($C112,[1]APELACIÓN!$C:$AM,7,0)="SI",VLOOKUP($C112,[1]APELACIÓN!$C:$AM,11,0)&lt;&gt;""),VLOOKUP($C112,[1]APELACIÓN!$C:$AM,23,0),VLOOKUP($C112,[1]CONSOLIDADO!$C$16:$BX$465,42,0)),0)</f>
        <v>0</v>
      </c>
      <c r="J112" s="67">
        <f>ROUND(IFERROR(IF($I112&gt;39,200,VLOOKUP($I112,[1]PARAMETROS!$A$12:$K$55,6,0)),0),2)</f>
        <v>0</v>
      </c>
      <c r="K112" s="67">
        <f t="shared" si="10"/>
        <v>0</v>
      </c>
      <c r="L112" s="66">
        <f>IFERROR(IF(AND(VLOOKUP($C112,[1]APELACIÓN!$C:$AM,7,0)="SI",VLOOKUP($C112,[1]APELACIÓN!$C:$AM,12,0)&lt;&gt;""),VLOOKUP($C112,[1]APELACIÓN!$C:$AM,26,0),VLOOKUP($C112,[1]CONSOLIDADO!$C$16:$BX$465,45,0)),0)</f>
        <v>0</v>
      </c>
      <c r="M112" s="68">
        <f>ROUND(IFERROR(IF($L112&gt;39,200,VLOOKUP($L112,[1]PARAMETROS!$A$12:$K$55,10,0)),0),2)</f>
        <v>0</v>
      </c>
      <c r="N112" s="68">
        <f t="shared" si="11"/>
        <v>0</v>
      </c>
      <c r="O112" s="68">
        <f t="shared" si="12"/>
        <v>25</v>
      </c>
      <c r="P112" s="69">
        <f t="shared" si="13"/>
        <v>10</v>
      </c>
      <c r="Q112" s="66">
        <f>IFERROR(IF(AND(VLOOKUP($C112,[1]APELACIÓN!$C:$AM,7,0)="SI",VLOOKUP($C112,[1]APELACIÓN!$C:$AM,13,0)&lt;&gt;""),VLOOKUP($C112,[1]APELACIÓN!$C:$AM,29,0),VLOOKUP($C112,[1]CONSOLIDADO!$C$16:$BX$465,50,0)),0)</f>
        <v>570</v>
      </c>
      <c r="R112" s="68">
        <f>ROUND(IFERROR(IF($Q112&gt;110,100,VLOOKUP($Q112,[1]PARAMETROS!$M$12:$O$122,2,0)),0),2)</f>
        <v>100</v>
      </c>
      <c r="S112" s="69">
        <f t="shared" si="14"/>
        <v>30</v>
      </c>
      <c r="T112" s="70">
        <f>IFERROR(IF(AND(VLOOKUP($C112,[1]APELACIÓN!$C:$AM,7,0)="SI",VLOOKUP($C112,[1]APELACIÓN!$C:$AM,14,0)&lt;&gt;""),VLOOKUP($C112,[1]APELACIÓN!$C:$AM,32,0),VLOOKUP($C112,[1]CONSOLIDADO!$C$16:$BX$465,53,0)),0)</f>
        <v>70</v>
      </c>
      <c r="U112" s="70">
        <f>IFERROR(IF(AND(VLOOKUP($C112,[1]APELACIÓN!$C:$AM,7,0)="SI",VLOOKUP($C112,[1]APELACIÓN!$C:$AM,15,0)&lt;&gt;""),VLOOKUP($C112,[1]APELACIÓN!$C:$AM,33,0),VLOOKUP($C112,[1]CONSOLIDADO!$C$16:$BX$465,54,0)),0)</f>
        <v>70</v>
      </c>
      <c r="V112" s="70">
        <f>IFERROR(IF(AND(VLOOKUP($C112,[1]APELACIÓN!$C:$AM,7,0)="SI",VLOOKUP($C112,[1]APELACIÓN!$C:$AM,16,0)&lt;&gt;""),VLOOKUP($C112,[1]APELACIÓN!$C:$AM,34,0),VLOOKUP($C112,[1]CONSOLIDADO!$C$16:$BX$465,55,0)),0)</f>
        <v>70</v>
      </c>
      <c r="W112" s="70">
        <f t="shared" si="15"/>
        <v>70</v>
      </c>
      <c r="X112" s="68">
        <f>ROUND(IFERROR(VLOOKUP($W112,[1]PARAMETROS!$Q$12:$S$82,2,0),0),2)</f>
        <v>100</v>
      </c>
      <c r="Y112" s="69">
        <f t="shared" si="16"/>
        <v>30</v>
      </c>
      <c r="Z112" s="71">
        <f t="shared" si="17"/>
        <v>70</v>
      </c>
      <c r="AA112" s="72" t="str">
        <f>IFERROR(IF(VLOOKUP($C112,[1]APELACIÓN!$C$16:$I$465,5,0)="","",VLOOKUP($C112,[1]APELACIÓN!$C$16:$I$465,5,0)),0)</f>
        <v/>
      </c>
      <c r="AB112" s="72" t="str">
        <f>IFERROR(IF(VLOOKUP($C112,[1]APELACIÓN!$C$16:$I$465,7,0)="","",VLOOKUP($C112,[1]APELACIÓN!$C$16:$I$465,7,0)),0)</f>
        <v/>
      </c>
      <c r="AC112" s="73" t="str">
        <f>IF($C112="","",[1]CONSOLIDADO!BP112)</f>
        <v>EMPATE</v>
      </c>
      <c r="AD112" s="74">
        <f>IF($C112="","",[1]CONSOLIDADO!BQ112)</f>
        <v>70</v>
      </c>
      <c r="AE112" s="74">
        <f>IF($C112="","",[1]CONSOLIDADO!BR112)</f>
        <v>8</v>
      </c>
      <c r="AF112" s="74">
        <f>IF($C112="","",[1]CONSOLIDADO!BS112)</f>
        <v>10</v>
      </c>
      <c r="AG112" s="74">
        <f>IF($C112="","",[1]CONSOLIDADO!BT112)</f>
        <v>16</v>
      </c>
      <c r="AH112" s="73" t="str">
        <f>IF($C112="","",[1]CONSOLIDADO!BU112)</f>
        <v/>
      </c>
      <c r="AI112" s="73">
        <f>IF($C112="","",[1]CONSOLIDADO!BV112)</f>
        <v>0</v>
      </c>
      <c r="AJ112" s="74">
        <f>IF($C112="","",[1]CONSOLIDADO!BW112)</f>
        <v>0</v>
      </c>
      <c r="AK112" s="75">
        <f>IF($C112="","",[1]CONSOLIDADO!BX112)</f>
        <v>97</v>
      </c>
    </row>
    <row r="113" spans="1:37" ht="14.45" customHeight="1" x14ac:dyDescent="0.2">
      <c r="A113" s="62">
        <v>98</v>
      </c>
      <c r="B113" s="63">
        <v>103</v>
      </c>
      <c r="C113" s="64">
        <v>15679750</v>
      </c>
      <c r="D113" s="63">
        <v>2</v>
      </c>
      <c r="E113" s="65">
        <f>IFERROR(VLOOKUP($C113,[1]CONSOLIDADO!$C$16:$K$465,9,0),"")</f>
        <v>15</v>
      </c>
      <c r="F113" s="66">
        <f>IFERROR(IF(AND(VLOOKUP($C113,[1]APELACIÓN!$C:$AM,7,0)="SI",VLOOKUP($C113,[1]APELACIÓN!$C:$AM,10,0)&lt;&gt;""),VLOOKUP($C113,[1]APELACIÓN!$C:$AM,20,0),VLOOKUP($C113,[1]CONSOLIDADO!$C$16:$BX$465,39,0)),0)</f>
        <v>9</v>
      </c>
      <c r="G113" s="67">
        <f>ROUND(IFERROR(IF($F113&gt;39,200,VLOOKUP($F113,[1]PARAMETROS!$A$12:$K$55,2,0)),0),2)</f>
        <v>50</v>
      </c>
      <c r="H113" s="67">
        <f t="shared" si="9"/>
        <v>25</v>
      </c>
      <c r="I113" s="66">
        <f>IFERROR(IF(AND(VLOOKUP($C113,[1]APELACIÓN!$C:$AM,7,0)="SI",VLOOKUP($C113,[1]APELACIÓN!$C:$AM,11,0)&lt;&gt;""),VLOOKUP($C113,[1]APELACIÓN!$C:$AM,23,0),VLOOKUP($C113,[1]CONSOLIDADO!$C$16:$BX$465,42,0)),0)</f>
        <v>0</v>
      </c>
      <c r="J113" s="67">
        <f>ROUND(IFERROR(IF($I113&gt;39,200,VLOOKUP($I113,[1]PARAMETROS!$A$12:$K$55,6,0)),0),2)</f>
        <v>0</v>
      </c>
      <c r="K113" s="67">
        <f t="shared" si="10"/>
        <v>0</v>
      </c>
      <c r="L113" s="66">
        <f>IFERROR(IF(AND(VLOOKUP($C113,[1]APELACIÓN!$C:$AM,7,0)="SI",VLOOKUP($C113,[1]APELACIÓN!$C:$AM,12,0)&lt;&gt;""),VLOOKUP($C113,[1]APELACIÓN!$C:$AM,26,0),VLOOKUP($C113,[1]CONSOLIDADO!$C$16:$BX$465,45,0)),0)</f>
        <v>0</v>
      </c>
      <c r="M113" s="68">
        <f>ROUND(IFERROR(IF($L113&gt;39,200,VLOOKUP($L113,[1]PARAMETROS!$A$12:$K$55,10,0)),0),2)</f>
        <v>0</v>
      </c>
      <c r="N113" s="68">
        <f t="shared" si="11"/>
        <v>0</v>
      </c>
      <c r="O113" s="68">
        <f t="shared" si="12"/>
        <v>25</v>
      </c>
      <c r="P113" s="69">
        <f t="shared" si="13"/>
        <v>10</v>
      </c>
      <c r="Q113" s="66">
        <f>IFERROR(IF(AND(VLOOKUP($C113,[1]APELACIÓN!$C:$AM,7,0)="SI",VLOOKUP($C113,[1]APELACIÓN!$C:$AM,13,0)&lt;&gt;""),VLOOKUP($C113,[1]APELACIÓN!$C:$AM,29,0),VLOOKUP($C113,[1]CONSOLIDADO!$C$16:$BX$465,50,0)),0)</f>
        <v>601</v>
      </c>
      <c r="R113" s="68">
        <f>ROUND(IFERROR(IF($Q113&gt;110,100,VLOOKUP($Q113,[1]PARAMETROS!$M$12:$O$122,2,0)),0),2)</f>
        <v>100</v>
      </c>
      <c r="S113" s="69">
        <f t="shared" si="14"/>
        <v>30</v>
      </c>
      <c r="T113" s="70">
        <f>IFERROR(IF(AND(VLOOKUP($C113,[1]APELACIÓN!$C:$AM,7,0)="SI",VLOOKUP($C113,[1]APELACIÓN!$C:$AM,14,0)&lt;&gt;""),VLOOKUP($C113,[1]APELACIÓN!$C:$AM,32,0),VLOOKUP($C113,[1]CONSOLIDADO!$C$16:$BX$465,53,0)),0)</f>
        <v>70</v>
      </c>
      <c r="U113" s="70">
        <f>IFERROR(IF(AND(VLOOKUP($C113,[1]APELACIÓN!$C:$AM,7,0)="SI",VLOOKUP($C113,[1]APELACIÓN!$C:$AM,15,0)&lt;&gt;""),VLOOKUP($C113,[1]APELACIÓN!$C:$AM,33,0),VLOOKUP($C113,[1]CONSOLIDADO!$C$16:$BX$465,54,0)),0)</f>
        <v>70</v>
      </c>
      <c r="V113" s="70">
        <f>IFERROR(IF(AND(VLOOKUP($C113,[1]APELACIÓN!$C:$AM,7,0)="SI",VLOOKUP($C113,[1]APELACIÓN!$C:$AM,16,0)&lt;&gt;""),VLOOKUP($C113,[1]APELACIÓN!$C:$AM,34,0),VLOOKUP($C113,[1]CONSOLIDADO!$C$16:$BX$465,55,0)),0)</f>
        <v>70</v>
      </c>
      <c r="W113" s="70">
        <f t="shared" si="15"/>
        <v>70</v>
      </c>
      <c r="X113" s="68">
        <f>ROUND(IFERROR(VLOOKUP($W113,[1]PARAMETROS!$Q$12:$S$82,2,0),0),2)</f>
        <v>100</v>
      </c>
      <c r="Y113" s="69">
        <f t="shared" si="16"/>
        <v>30</v>
      </c>
      <c r="Z113" s="71">
        <f t="shared" si="17"/>
        <v>70</v>
      </c>
      <c r="AA113" s="72" t="str">
        <f>IFERROR(IF(VLOOKUP($C113,[1]APELACIÓN!$C$16:$I$465,5,0)="","",VLOOKUP($C113,[1]APELACIÓN!$C$16:$I$465,5,0)),0)</f>
        <v/>
      </c>
      <c r="AB113" s="72" t="str">
        <f>IFERROR(IF(VLOOKUP($C113,[1]APELACIÓN!$C$16:$I$465,7,0)="","",VLOOKUP($C113,[1]APELACIÓN!$C$16:$I$465,7,0)),0)</f>
        <v/>
      </c>
      <c r="AC113" s="73" t="str">
        <f>IF($C113="","",[1]CONSOLIDADO!BP113)</f>
        <v>EMPATE</v>
      </c>
      <c r="AD113" s="74">
        <f>IF($C113="","",[1]CONSOLIDADO!BQ113)</f>
        <v>70</v>
      </c>
      <c r="AE113" s="74">
        <f>IF($C113="","",[1]CONSOLIDADO!BR113)</f>
        <v>8</v>
      </c>
      <c r="AF113" s="74">
        <f>IF($C113="","",[1]CONSOLIDADO!BS113)</f>
        <v>8</v>
      </c>
      <c r="AG113" s="74">
        <f>IF($C113="","",[1]CONSOLIDADO!BT113)</f>
        <v>21</v>
      </c>
      <c r="AH113" s="73" t="str">
        <f>IF($C113="","",[1]CONSOLIDADO!BU113)</f>
        <v/>
      </c>
      <c r="AI113" s="73">
        <f>IF($C113="","",[1]CONSOLIDADO!BV113)</f>
        <v>0</v>
      </c>
      <c r="AJ113" s="74">
        <f>IF($C113="","",[1]CONSOLIDADO!BW113)</f>
        <v>0</v>
      </c>
      <c r="AK113" s="75">
        <f>IF($C113="","",[1]CONSOLIDADO!BX113)</f>
        <v>98</v>
      </c>
    </row>
    <row r="114" spans="1:37" ht="14.45" customHeight="1" x14ac:dyDescent="0.2">
      <c r="A114" s="62">
        <v>99</v>
      </c>
      <c r="B114" s="63">
        <v>101</v>
      </c>
      <c r="C114" s="64">
        <v>13414026</v>
      </c>
      <c r="D114" s="63">
        <v>7</v>
      </c>
      <c r="E114" s="65">
        <f>IFERROR(VLOOKUP($C114,[1]CONSOLIDADO!$C$16:$K$465,9,0),"")</f>
        <v>15</v>
      </c>
      <c r="F114" s="66">
        <f>IFERROR(IF(AND(VLOOKUP($C114,[1]APELACIÓN!$C:$AM,7,0)="SI",VLOOKUP($C114,[1]APELACIÓN!$C:$AM,10,0)&lt;&gt;""),VLOOKUP($C114,[1]APELACIÓN!$C:$AM,20,0),VLOOKUP($C114,[1]CONSOLIDADO!$C$16:$BX$465,39,0)),0)</f>
        <v>9</v>
      </c>
      <c r="G114" s="67">
        <f>ROUND(IFERROR(IF($F114&gt;39,200,VLOOKUP($F114,[1]PARAMETROS!$A$12:$K$55,2,0)),0),2)</f>
        <v>50</v>
      </c>
      <c r="H114" s="67">
        <f t="shared" si="9"/>
        <v>25</v>
      </c>
      <c r="I114" s="66">
        <f>IFERROR(IF(AND(VLOOKUP($C114,[1]APELACIÓN!$C:$AM,7,0)="SI",VLOOKUP($C114,[1]APELACIÓN!$C:$AM,11,0)&lt;&gt;""),VLOOKUP($C114,[1]APELACIÓN!$C:$AM,23,0),VLOOKUP($C114,[1]CONSOLIDADO!$C$16:$BX$465,42,0)),0)</f>
        <v>0</v>
      </c>
      <c r="J114" s="67">
        <f>ROUND(IFERROR(IF($I114&gt;39,200,VLOOKUP($I114,[1]PARAMETROS!$A$12:$K$55,6,0)),0),2)</f>
        <v>0</v>
      </c>
      <c r="K114" s="67">
        <f t="shared" si="10"/>
        <v>0</v>
      </c>
      <c r="L114" s="66">
        <f>IFERROR(IF(AND(VLOOKUP($C114,[1]APELACIÓN!$C:$AM,7,0)="SI",VLOOKUP($C114,[1]APELACIÓN!$C:$AM,12,0)&lt;&gt;""),VLOOKUP($C114,[1]APELACIÓN!$C:$AM,26,0),VLOOKUP($C114,[1]CONSOLIDADO!$C$16:$BX$465,45,0)),0)</f>
        <v>0</v>
      </c>
      <c r="M114" s="68">
        <f>ROUND(IFERROR(IF($L114&gt;39,200,VLOOKUP($L114,[1]PARAMETROS!$A$12:$K$55,10,0)),0),2)</f>
        <v>0</v>
      </c>
      <c r="N114" s="68">
        <f t="shared" si="11"/>
        <v>0</v>
      </c>
      <c r="O114" s="68">
        <f t="shared" si="12"/>
        <v>25</v>
      </c>
      <c r="P114" s="69">
        <f t="shared" si="13"/>
        <v>10</v>
      </c>
      <c r="Q114" s="66">
        <f>IFERROR(IF(AND(VLOOKUP($C114,[1]APELACIÓN!$C:$AM,7,0)="SI",VLOOKUP($C114,[1]APELACIÓN!$C:$AM,13,0)&lt;&gt;""),VLOOKUP($C114,[1]APELACIÓN!$C:$AM,29,0),VLOOKUP($C114,[1]CONSOLIDADO!$C$16:$BX$465,50,0)),0)</f>
        <v>695</v>
      </c>
      <c r="R114" s="68">
        <f>ROUND(IFERROR(IF($Q114&gt;110,100,VLOOKUP($Q114,[1]PARAMETROS!$M$12:$O$122,2,0)),0),2)</f>
        <v>100</v>
      </c>
      <c r="S114" s="69">
        <f t="shared" si="14"/>
        <v>30</v>
      </c>
      <c r="T114" s="70">
        <f>IFERROR(IF(AND(VLOOKUP($C114,[1]APELACIÓN!$C:$AM,7,0)="SI",VLOOKUP($C114,[1]APELACIÓN!$C:$AM,14,0)&lt;&gt;""),VLOOKUP($C114,[1]APELACIÓN!$C:$AM,32,0),VLOOKUP($C114,[1]CONSOLIDADO!$C$16:$BX$465,53,0)),0)</f>
        <v>70</v>
      </c>
      <c r="U114" s="70">
        <f>IFERROR(IF(AND(VLOOKUP($C114,[1]APELACIÓN!$C:$AM,7,0)="SI",VLOOKUP($C114,[1]APELACIÓN!$C:$AM,15,0)&lt;&gt;""),VLOOKUP($C114,[1]APELACIÓN!$C:$AM,33,0),VLOOKUP($C114,[1]CONSOLIDADO!$C$16:$BX$465,54,0)),0)</f>
        <v>70</v>
      </c>
      <c r="V114" s="70">
        <f>IFERROR(IF(AND(VLOOKUP($C114,[1]APELACIÓN!$C:$AM,7,0)="SI",VLOOKUP($C114,[1]APELACIÓN!$C:$AM,16,0)&lt;&gt;""),VLOOKUP($C114,[1]APELACIÓN!$C:$AM,34,0),VLOOKUP($C114,[1]CONSOLIDADO!$C$16:$BX$465,55,0)),0)</f>
        <v>70</v>
      </c>
      <c r="W114" s="70">
        <f t="shared" si="15"/>
        <v>70</v>
      </c>
      <c r="X114" s="68">
        <f>ROUND(IFERROR(VLOOKUP($W114,[1]PARAMETROS!$Q$12:$S$82,2,0),0),2)</f>
        <v>100</v>
      </c>
      <c r="Y114" s="69">
        <f t="shared" si="16"/>
        <v>30</v>
      </c>
      <c r="Z114" s="71">
        <f t="shared" si="17"/>
        <v>70</v>
      </c>
      <c r="AA114" s="72" t="str">
        <f>IFERROR(IF(VLOOKUP($C114,[1]APELACIÓN!$C$16:$I$465,5,0)="","",VLOOKUP($C114,[1]APELACIÓN!$C$16:$I$465,5,0)),0)</f>
        <v/>
      </c>
      <c r="AB114" s="72" t="str">
        <f>IFERROR(IF(VLOOKUP($C114,[1]APELACIÓN!$C$16:$I$465,7,0)="","",VLOOKUP($C114,[1]APELACIÓN!$C$16:$I$465,7,0)),0)</f>
        <v/>
      </c>
      <c r="AC114" s="73" t="str">
        <f>IF($C114="","",[1]CONSOLIDADO!BP114)</f>
        <v>EMPATE</v>
      </c>
      <c r="AD114" s="74">
        <f>IF($C114="","",[1]CONSOLIDADO!BQ114)</f>
        <v>70</v>
      </c>
      <c r="AE114" s="74">
        <f>IF($C114="","",[1]CONSOLIDADO!BR114)</f>
        <v>8</v>
      </c>
      <c r="AF114" s="74">
        <f>IF($C114="","",[1]CONSOLIDADO!BS114)</f>
        <v>6</v>
      </c>
      <c r="AG114" s="74">
        <f>IF($C114="","",[1]CONSOLIDADO!BT114)</f>
        <v>26</v>
      </c>
      <c r="AH114" s="73" t="str">
        <f>IF($C114="","",[1]CONSOLIDADO!BU114)</f>
        <v/>
      </c>
      <c r="AI114" s="73">
        <f>IF($C114="","",[1]CONSOLIDADO!BV114)</f>
        <v>0</v>
      </c>
      <c r="AJ114" s="74">
        <f>IF($C114="","",[1]CONSOLIDADO!BW114)</f>
        <v>0</v>
      </c>
      <c r="AK114" s="75">
        <f>IF($C114="","",[1]CONSOLIDADO!BX114)</f>
        <v>99</v>
      </c>
    </row>
    <row r="115" spans="1:37" ht="14.45" customHeight="1" x14ac:dyDescent="0.2">
      <c r="A115" s="62">
        <v>100</v>
      </c>
      <c r="B115" s="63">
        <v>103</v>
      </c>
      <c r="C115" s="64">
        <v>12435468</v>
      </c>
      <c r="D115" s="63">
        <v>4</v>
      </c>
      <c r="E115" s="65">
        <f>IFERROR(VLOOKUP($C115,[1]CONSOLIDADO!$C$16:$K$465,9,0),"")</f>
        <v>15</v>
      </c>
      <c r="F115" s="66">
        <f>IFERROR(IF(AND(VLOOKUP($C115,[1]APELACIÓN!$C:$AM,7,0)="SI",VLOOKUP($C115,[1]APELACIÓN!$C:$AM,10,0)&lt;&gt;""),VLOOKUP($C115,[1]APELACIÓN!$C:$AM,20,0),VLOOKUP($C115,[1]CONSOLIDADO!$C$16:$BX$465,39,0)),0)</f>
        <v>10</v>
      </c>
      <c r="G115" s="67">
        <f>ROUND(IFERROR(IF($F115&gt;39,200,VLOOKUP($F115,[1]PARAMETROS!$A$12:$K$55,2,0)),0),2)</f>
        <v>55</v>
      </c>
      <c r="H115" s="67">
        <f t="shared" si="9"/>
        <v>27.5</v>
      </c>
      <c r="I115" s="66">
        <f>IFERROR(IF(AND(VLOOKUP($C115,[1]APELACIÓN!$C:$AM,7,0)="SI",VLOOKUP($C115,[1]APELACIÓN!$C:$AM,11,0)&lt;&gt;""),VLOOKUP($C115,[1]APELACIÓN!$C:$AM,23,0),VLOOKUP($C115,[1]CONSOLIDADO!$C$16:$BX$465,42,0)),0)</f>
        <v>0</v>
      </c>
      <c r="J115" s="67">
        <f>ROUND(IFERROR(IF($I115&gt;39,200,VLOOKUP($I115,[1]PARAMETROS!$A$12:$K$55,6,0)),0),2)</f>
        <v>0</v>
      </c>
      <c r="K115" s="67">
        <f t="shared" si="10"/>
        <v>0</v>
      </c>
      <c r="L115" s="66">
        <f>IFERROR(IF(AND(VLOOKUP($C115,[1]APELACIÓN!$C:$AM,7,0)="SI",VLOOKUP($C115,[1]APELACIÓN!$C:$AM,12,0)&lt;&gt;""),VLOOKUP($C115,[1]APELACIÓN!$C:$AM,26,0),VLOOKUP($C115,[1]CONSOLIDADO!$C$16:$BX$465,45,0)),0)</f>
        <v>0</v>
      </c>
      <c r="M115" s="68">
        <f>ROUND(IFERROR(IF($L115&gt;39,200,VLOOKUP($L115,[1]PARAMETROS!$A$12:$K$55,10,0)),0),2)</f>
        <v>0</v>
      </c>
      <c r="N115" s="68">
        <f t="shared" si="11"/>
        <v>0</v>
      </c>
      <c r="O115" s="68">
        <f t="shared" si="12"/>
        <v>27.5</v>
      </c>
      <c r="P115" s="69">
        <f t="shared" si="13"/>
        <v>11</v>
      </c>
      <c r="Q115" s="66">
        <f>IFERROR(IF(AND(VLOOKUP($C115,[1]APELACIÓN!$C:$AM,7,0)="SI",VLOOKUP($C115,[1]APELACIÓN!$C:$AM,13,0)&lt;&gt;""),VLOOKUP($C115,[1]APELACIÓN!$C:$AM,29,0),VLOOKUP($C115,[1]CONSOLIDADO!$C$16:$BX$465,50,0)),0)</f>
        <v>356</v>
      </c>
      <c r="R115" s="68">
        <f>ROUND(IFERROR(IF($Q115&gt;110,100,VLOOKUP($Q115,[1]PARAMETROS!$M$12:$O$122,2,0)),0),2)</f>
        <v>100</v>
      </c>
      <c r="S115" s="69">
        <f t="shared" si="14"/>
        <v>30</v>
      </c>
      <c r="T115" s="70">
        <f>IFERROR(IF(AND(VLOOKUP($C115,[1]APELACIÓN!$C:$AM,7,0)="SI",VLOOKUP($C115,[1]APELACIÓN!$C:$AM,14,0)&lt;&gt;""),VLOOKUP($C115,[1]APELACIÓN!$C:$AM,32,0),VLOOKUP($C115,[1]CONSOLIDADO!$C$16:$BX$465,53,0)),0)</f>
        <v>70</v>
      </c>
      <c r="U115" s="70">
        <f>IFERROR(IF(AND(VLOOKUP($C115,[1]APELACIÓN!$C:$AM,7,0)="SI",VLOOKUP($C115,[1]APELACIÓN!$C:$AM,15,0)&lt;&gt;""),VLOOKUP($C115,[1]APELACIÓN!$C:$AM,33,0),VLOOKUP($C115,[1]CONSOLIDADO!$C$16:$BX$465,54,0)),0)</f>
        <v>69</v>
      </c>
      <c r="V115" s="70">
        <f>IFERROR(IF(AND(VLOOKUP($C115,[1]APELACIÓN!$C:$AM,7,0)="SI",VLOOKUP($C115,[1]APELACIÓN!$C:$AM,16,0)&lt;&gt;""),VLOOKUP($C115,[1]APELACIÓN!$C:$AM,34,0),VLOOKUP($C115,[1]CONSOLIDADO!$C$16:$BX$465,55,0)),0)</f>
        <v>69</v>
      </c>
      <c r="W115" s="70">
        <f t="shared" si="15"/>
        <v>69</v>
      </c>
      <c r="X115" s="68">
        <f>ROUND(IFERROR(VLOOKUP($W115,[1]PARAMETROS!$Q$12:$S$82,2,0),0),2)</f>
        <v>96</v>
      </c>
      <c r="Y115" s="69">
        <f t="shared" si="16"/>
        <v>28.8</v>
      </c>
      <c r="Z115" s="71">
        <f t="shared" si="17"/>
        <v>69.8</v>
      </c>
      <c r="AA115" s="72" t="str">
        <f>IFERROR(IF(VLOOKUP($C115,[1]APELACIÓN!$C$16:$I$465,5,0)="","",VLOOKUP($C115,[1]APELACIÓN!$C$16:$I$465,5,0)),0)</f>
        <v/>
      </c>
      <c r="AB115" s="72" t="str">
        <f>IFERROR(IF(VLOOKUP($C115,[1]APELACIÓN!$C$16:$I$465,7,0)="","",VLOOKUP($C115,[1]APELACIÓN!$C$16:$I$465,7,0)),0)</f>
        <v/>
      </c>
      <c r="AC115" s="73" t="str">
        <f>IF($C115="","",[1]CONSOLIDADO!BP115)</f>
        <v>EMPATE</v>
      </c>
      <c r="AD115" s="74">
        <f>IF($C115="","",[1]CONSOLIDADO!BQ115)</f>
        <v>70</v>
      </c>
      <c r="AE115" s="74">
        <f>IF($C115="","",[1]CONSOLIDADO!BR115)</f>
        <v>9</v>
      </c>
      <c r="AF115" s="74">
        <f>IF($C115="","",[1]CONSOLIDADO!BS115)</f>
        <v>7</v>
      </c>
      <c r="AG115" s="74">
        <f>IF($C115="","",[1]CONSOLIDADO!BT115)</f>
        <v>28</v>
      </c>
      <c r="AH115" s="73" t="str">
        <f>IF($C115="","",[1]CONSOLIDADO!BU115)</f>
        <v/>
      </c>
      <c r="AI115" s="73">
        <f>IF($C115="","",[1]CONSOLIDADO!BV115)</f>
        <v>0</v>
      </c>
      <c r="AJ115" s="74">
        <f>IF($C115="","",[1]CONSOLIDADO!BW115)</f>
        <v>0</v>
      </c>
      <c r="AK115" s="75">
        <f>IF($C115="","",[1]CONSOLIDADO!BX115)</f>
        <v>100</v>
      </c>
    </row>
    <row r="116" spans="1:37" ht="14.45" customHeight="1" x14ac:dyDescent="0.2">
      <c r="A116" s="62">
        <v>101</v>
      </c>
      <c r="B116" s="63">
        <v>103</v>
      </c>
      <c r="C116" s="64">
        <v>12608875</v>
      </c>
      <c r="D116" s="63">
        <v>2</v>
      </c>
      <c r="E116" s="65">
        <f>IFERROR(VLOOKUP($C116,[1]CONSOLIDADO!$C$16:$K$465,9,0),"")</f>
        <v>15</v>
      </c>
      <c r="F116" s="66">
        <f>IFERROR(IF(AND(VLOOKUP($C116,[1]APELACIÓN!$C:$AM,7,0)="SI",VLOOKUP($C116,[1]APELACIÓN!$C:$AM,10,0)&lt;&gt;""),VLOOKUP($C116,[1]APELACIÓN!$C:$AM,20,0),VLOOKUP($C116,[1]CONSOLIDADO!$C$16:$BX$465,39,0)),0)</f>
        <v>10</v>
      </c>
      <c r="G116" s="67">
        <f>ROUND(IFERROR(IF($F116&gt;39,200,VLOOKUP($F116,[1]PARAMETROS!$A$12:$K$55,2,0)),0),2)</f>
        <v>55</v>
      </c>
      <c r="H116" s="67">
        <f t="shared" si="9"/>
        <v>27.5</v>
      </c>
      <c r="I116" s="66">
        <f>IFERROR(IF(AND(VLOOKUP($C116,[1]APELACIÓN!$C:$AM,7,0)="SI",VLOOKUP($C116,[1]APELACIÓN!$C:$AM,11,0)&lt;&gt;""),VLOOKUP($C116,[1]APELACIÓN!$C:$AM,23,0),VLOOKUP($C116,[1]CONSOLIDADO!$C$16:$BX$465,42,0)),0)</f>
        <v>0</v>
      </c>
      <c r="J116" s="67">
        <f>ROUND(IFERROR(IF($I116&gt;39,200,VLOOKUP($I116,[1]PARAMETROS!$A$12:$K$55,6,0)),0),2)</f>
        <v>0</v>
      </c>
      <c r="K116" s="67">
        <f t="shared" si="10"/>
        <v>0</v>
      </c>
      <c r="L116" s="66">
        <f>IFERROR(IF(AND(VLOOKUP($C116,[1]APELACIÓN!$C:$AM,7,0)="SI",VLOOKUP($C116,[1]APELACIÓN!$C:$AM,12,0)&lt;&gt;""),VLOOKUP($C116,[1]APELACIÓN!$C:$AM,26,0),VLOOKUP($C116,[1]CONSOLIDADO!$C$16:$BX$465,45,0)),0)</f>
        <v>0</v>
      </c>
      <c r="M116" s="68">
        <f>ROUND(IFERROR(IF($L116&gt;39,200,VLOOKUP($L116,[1]PARAMETROS!$A$12:$K$55,10,0)),0),2)</f>
        <v>0</v>
      </c>
      <c r="N116" s="68">
        <f t="shared" si="11"/>
        <v>0</v>
      </c>
      <c r="O116" s="68">
        <f t="shared" si="12"/>
        <v>27.5</v>
      </c>
      <c r="P116" s="69">
        <f t="shared" si="13"/>
        <v>11</v>
      </c>
      <c r="Q116" s="66">
        <f>IFERROR(IF(AND(VLOOKUP($C116,[1]APELACIÓN!$C:$AM,7,0)="SI",VLOOKUP($C116,[1]APELACIÓN!$C:$AM,13,0)&lt;&gt;""),VLOOKUP($C116,[1]APELACIÓN!$C:$AM,29,0),VLOOKUP($C116,[1]CONSOLIDADO!$C$16:$BX$465,50,0)),0)</f>
        <v>384</v>
      </c>
      <c r="R116" s="68">
        <f>ROUND(IFERROR(IF($Q116&gt;110,100,VLOOKUP($Q116,[1]PARAMETROS!$M$12:$O$122,2,0)),0),2)</f>
        <v>100</v>
      </c>
      <c r="S116" s="69">
        <f t="shared" si="14"/>
        <v>30</v>
      </c>
      <c r="T116" s="70">
        <f>IFERROR(IF(AND(VLOOKUP($C116,[1]APELACIÓN!$C:$AM,7,0)="SI",VLOOKUP($C116,[1]APELACIÓN!$C:$AM,14,0)&lt;&gt;""),VLOOKUP($C116,[1]APELACIÓN!$C:$AM,32,0),VLOOKUP($C116,[1]CONSOLIDADO!$C$16:$BX$465,53,0)),0)</f>
        <v>70</v>
      </c>
      <c r="U116" s="70">
        <f>IFERROR(IF(AND(VLOOKUP($C116,[1]APELACIÓN!$C:$AM,7,0)="SI",VLOOKUP($C116,[1]APELACIÓN!$C:$AM,15,0)&lt;&gt;""),VLOOKUP($C116,[1]APELACIÓN!$C:$AM,33,0),VLOOKUP($C116,[1]CONSOLIDADO!$C$16:$BX$465,54,0)),0)</f>
        <v>69</v>
      </c>
      <c r="V116" s="70">
        <f>IFERROR(IF(AND(VLOOKUP($C116,[1]APELACIÓN!$C:$AM,7,0)="SI",VLOOKUP($C116,[1]APELACIÓN!$C:$AM,16,0)&lt;&gt;""),VLOOKUP($C116,[1]APELACIÓN!$C:$AM,34,0),VLOOKUP($C116,[1]CONSOLIDADO!$C$16:$BX$465,55,0)),0)</f>
        <v>69</v>
      </c>
      <c r="W116" s="70">
        <f t="shared" si="15"/>
        <v>69</v>
      </c>
      <c r="X116" s="68">
        <f>ROUND(IFERROR(VLOOKUP($W116,[1]PARAMETROS!$Q$12:$S$82,2,0),0),2)</f>
        <v>96</v>
      </c>
      <c r="Y116" s="69">
        <f t="shared" si="16"/>
        <v>28.8</v>
      </c>
      <c r="Z116" s="71">
        <f t="shared" si="17"/>
        <v>69.8</v>
      </c>
      <c r="AA116" s="72" t="str">
        <f>IFERROR(IF(VLOOKUP($C116,[1]APELACIÓN!$C$16:$I$465,5,0)="","",VLOOKUP($C116,[1]APELACIÓN!$C$16:$I$465,5,0)),0)</f>
        <v/>
      </c>
      <c r="AB116" s="72" t="str">
        <f>IFERROR(IF(VLOOKUP($C116,[1]APELACIÓN!$C$16:$I$465,7,0)="","",VLOOKUP($C116,[1]APELACIÓN!$C$16:$I$465,7,0)),0)</f>
        <v/>
      </c>
      <c r="AC116" s="73" t="str">
        <f>IF($C116="","",[1]CONSOLIDADO!BP116)</f>
        <v>EMPATE</v>
      </c>
      <c r="AD116" s="74">
        <f>IF($C116="","",[1]CONSOLIDADO!BQ116)</f>
        <v>70</v>
      </c>
      <c r="AE116" s="74">
        <f>IF($C116="","",[1]CONSOLIDADO!BR116)</f>
        <v>9</v>
      </c>
      <c r="AF116" s="74">
        <f>IF($C116="","",[1]CONSOLIDADO!BS116)</f>
        <v>7</v>
      </c>
      <c r="AG116" s="74">
        <f>IF($C116="","",[1]CONSOLIDADO!BT116)</f>
        <v>7</v>
      </c>
      <c r="AH116" s="73" t="str">
        <f>IF($C116="","",[1]CONSOLIDADO!BU116)</f>
        <v/>
      </c>
      <c r="AI116" s="73">
        <f>IF($C116="","",[1]CONSOLIDADO!BV116)</f>
        <v>0</v>
      </c>
      <c r="AJ116" s="74">
        <f>IF($C116="","",[1]CONSOLIDADO!BW116)</f>
        <v>0</v>
      </c>
      <c r="AK116" s="75">
        <f>IF($C116="","",[1]CONSOLIDADO!BX116)</f>
        <v>101</v>
      </c>
    </row>
    <row r="117" spans="1:37" ht="14.45" customHeight="1" x14ac:dyDescent="0.2">
      <c r="A117" s="62">
        <v>102</v>
      </c>
      <c r="B117" s="63">
        <v>103</v>
      </c>
      <c r="C117" s="64">
        <v>12607989</v>
      </c>
      <c r="D117" s="63">
        <v>3</v>
      </c>
      <c r="E117" s="65">
        <f>IFERROR(VLOOKUP($C117,[1]CONSOLIDADO!$C$16:$K$465,9,0),"")</f>
        <v>15</v>
      </c>
      <c r="F117" s="66">
        <f>IFERROR(IF(AND(VLOOKUP($C117,[1]APELACIÓN!$C:$AM,7,0)="SI",VLOOKUP($C117,[1]APELACIÓN!$C:$AM,10,0)&lt;&gt;""),VLOOKUP($C117,[1]APELACIÓN!$C:$AM,20,0),VLOOKUP($C117,[1]CONSOLIDADO!$C$16:$BX$465,39,0)),0)</f>
        <v>8</v>
      </c>
      <c r="G117" s="67">
        <f>ROUND(IFERROR(IF($F117&gt;39,200,VLOOKUP($F117,[1]PARAMETROS!$A$12:$K$55,2,0)),0),2)</f>
        <v>45</v>
      </c>
      <c r="H117" s="67">
        <f t="shared" si="9"/>
        <v>22.5</v>
      </c>
      <c r="I117" s="66">
        <f>IFERROR(IF(AND(VLOOKUP($C117,[1]APELACIÓN!$C:$AM,7,0)="SI",VLOOKUP($C117,[1]APELACIÓN!$C:$AM,11,0)&lt;&gt;""),VLOOKUP($C117,[1]APELACIÓN!$C:$AM,23,0),VLOOKUP($C117,[1]CONSOLIDADO!$C$16:$BX$465,42,0)),0)</f>
        <v>0</v>
      </c>
      <c r="J117" s="67">
        <f>ROUND(IFERROR(IF($I117&gt;39,200,VLOOKUP($I117,[1]PARAMETROS!$A$12:$K$55,6,0)),0),2)</f>
        <v>0</v>
      </c>
      <c r="K117" s="67">
        <f t="shared" si="10"/>
        <v>0</v>
      </c>
      <c r="L117" s="66">
        <f>IFERROR(IF(AND(VLOOKUP($C117,[1]APELACIÓN!$C:$AM,7,0)="SI",VLOOKUP($C117,[1]APELACIÓN!$C:$AM,12,0)&lt;&gt;""),VLOOKUP($C117,[1]APELACIÓN!$C:$AM,26,0),VLOOKUP($C117,[1]CONSOLIDADO!$C$16:$BX$465,45,0)),0)</f>
        <v>0</v>
      </c>
      <c r="M117" s="68">
        <f>ROUND(IFERROR(IF($L117&gt;39,200,VLOOKUP($L117,[1]PARAMETROS!$A$12:$K$55,10,0)),0),2)</f>
        <v>0</v>
      </c>
      <c r="N117" s="68">
        <f t="shared" si="11"/>
        <v>0</v>
      </c>
      <c r="O117" s="68">
        <f t="shared" si="12"/>
        <v>22.5</v>
      </c>
      <c r="P117" s="69">
        <f t="shared" si="13"/>
        <v>9</v>
      </c>
      <c r="Q117" s="66">
        <f>IFERROR(IF(AND(VLOOKUP($C117,[1]APELACIÓN!$C:$AM,7,0)="SI",VLOOKUP($C117,[1]APELACIÓN!$C:$AM,13,0)&lt;&gt;""),VLOOKUP($C117,[1]APELACIÓN!$C:$AM,29,0),VLOOKUP($C117,[1]CONSOLIDADO!$C$16:$BX$465,50,0)),0)</f>
        <v>628</v>
      </c>
      <c r="R117" s="68">
        <f>ROUND(IFERROR(IF($Q117&gt;110,100,VLOOKUP($Q117,[1]PARAMETROS!$M$12:$O$122,2,0)),0),2)</f>
        <v>100</v>
      </c>
      <c r="S117" s="69">
        <f t="shared" si="14"/>
        <v>30</v>
      </c>
      <c r="T117" s="70">
        <f>IFERROR(IF(AND(VLOOKUP($C117,[1]APELACIÓN!$C:$AM,7,0)="SI",VLOOKUP($C117,[1]APELACIÓN!$C:$AM,14,0)&lt;&gt;""),VLOOKUP($C117,[1]APELACIÓN!$C:$AM,32,0),VLOOKUP($C117,[1]CONSOLIDADO!$C$16:$BX$465,53,0)),0)</f>
        <v>70</v>
      </c>
      <c r="U117" s="70">
        <f>IFERROR(IF(AND(VLOOKUP($C117,[1]APELACIÓN!$C:$AM,7,0)="SI",VLOOKUP($C117,[1]APELACIÓN!$C:$AM,15,0)&lt;&gt;""),VLOOKUP($C117,[1]APELACIÓN!$C:$AM,33,0),VLOOKUP($C117,[1]CONSOLIDADO!$C$16:$BX$465,54,0)),0)</f>
        <v>70</v>
      </c>
      <c r="V117" s="70">
        <f>IFERROR(IF(AND(VLOOKUP($C117,[1]APELACIÓN!$C:$AM,7,0)="SI",VLOOKUP($C117,[1]APELACIÓN!$C:$AM,16,0)&lt;&gt;""),VLOOKUP($C117,[1]APELACIÓN!$C:$AM,34,0),VLOOKUP($C117,[1]CONSOLIDADO!$C$16:$BX$465,55,0)),0)</f>
        <v>70</v>
      </c>
      <c r="W117" s="70">
        <f t="shared" si="15"/>
        <v>70</v>
      </c>
      <c r="X117" s="68">
        <f>ROUND(IFERROR(VLOOKUP($W117,[1]PARAMETROS!$Q$12:$S$82,2,0),0),2)</f>
        <v>100</v>
      </c>
      <c r="Y117" s="69">
        <f t="shared" si="16"/>
        <v>30</v>
      </c>
      <c r="Z117" s="71">
        <f t="shared" si="17"/>
        <v>69</v>
      </c>
      <c r="AA117" s="72" t="str">
        <f>IFERROR(IF(VLOOKUP($C117,[1]APELACIÓN!$C$16:$I$465,5,0)="","",VLOOKUP($C117,[1]APELACIÓN!$C$16:$I$465,5,0)),0)</f>
        <v/>
      </c>
      <c r="AB117" s="72" t="str">
        <f>IFERROR(IF(VLOOKUP($C117,[1]APELACIÓN!$C$16:$I$465,7,0)="","",VLOOKUP($C117,[1]APELACIÓN!$C$16:$I$465,7,0)),0)</f>
        <v/>
      </c>
      <c r="AC117" s="73" t="str">
        <f>IF($C117="","",[1]CONSOLIDADO!BP117)</f>
        <v>EMPATE</v>
      </c>
      <c r="AD117" s="74">
        <f>IF($C117="","",[1]CONSOLIDADO!BQ117)</f>
        <v>70</v>
      </c>
      <c r="AE117" s="74">
        <f>IF($C117="","",[1]CONSOLIDADO!BR117)</f>
        <v>8</v>
      </c>
      <c r="AF117" s="74">
        <f>IF($C117="","",[1]CONSOLIDADO!BS117)</f>
        <v>4</v>
      </c>
      <c r="AG117" s="74">
        <f>IF($C117="","",[1]CONSOLIDADO!BT117)</f>
        <v>0</v>
      </c>
      <c r="AH117" s="73" t="str">
        <f>IF($C117="","",[1]CONSOLIDADO!BU117)</f>
        <v/>
      </c>
      <c r="AI117" s="73">
        <f>IF($C117="","",[1]CONSOLIDADO!BV117)</f>
        <v>0</v>
      </c>
      <c r="AJ117" s="74">
        <f>IF($C117="","",[1]CONSOLIDADO!BW117)</f>
        <v>0</v>
      </c>
      <c r="AK117" s="75">
        <f>IF($C117="","",[1]CONSOLIDADO!BX117)</f>
        <v>102</v>
      </c>
    </row>
    <row r="118" spans="1:37" ht="14.45" customHeight="1" x14ac:dyDescent="0.2">
      <c r="A118" s="62">
        <v>103</v>
      </c>
      <c r="B118" s="63">
        <v>101</v>
      </c>
      <c r="C118" s="64">
        <v>10866429</v>
      </c>
      <c r="D118" s="63">
        <v>0</v>
      </c>
      <c r="E118" s="65">
        <f>IFERROR(VLOOKUP($C118,[1]CONSOLIDADO!$C$16:$K$465,9,0),"")</f>
        <v>15</v>
      </c>
      <c r="F118" s="66">
        <f>IFERROR(IF(AND(VLOOKUP($C118,[1]APELACIÓN!$C:$AM,7,0)="SI",VLOOKUP($C118,[1]APELACIÓN!$C:$AM,10,0)&lt;&gt;""),VLOOKUP($C118,[1]APELACIÓN!$C:$AM,20,0),VLOOKUP($C118,[1]CONSOLIDADO!$C$16:$BX$465,39,0)),0)</f>
        <v>8</v>
      </c>
      <c r="G118" s="67">
        <f>ROUND(IFERROR(IF($F118&gt;39,200,VLOOKUP($F118,[1]PARAMETROS!$A$12:$K$55,2,0)),0),2)</f>
        <v>45</v>
      </c>
      <c r="H118" s="67">
        <f t="shared" si="9"/>
        <v>22.5</v>
      </c>
      <c r="I118" s="66">
        <f>IFERROR(IF(AND(VLOOKUP($C118,[1]APELACIÓN!$C:$AM,7,0)="SI",VLOOKUP($C118,[1]APELACIÓN!$C:$AM,11,0)&lt;&gt;""),VLOOKUP($C118,[1]APELACIÓN!$C:$AM,23,0),VLOOKUP($C118,[1]CONSOLIDADO!$C$16:$BX$465,42,0)),0)</f>
        <v>0</v>
      </c>
      <c r="J118" s="67">
        <f>ROUND(IFERROR(IF($I118&gt;39,200,VLOOKUP($I118,[1]PARAMETROS!$A$12:$K$55,6,0)),0),2)</f>
        <v>0</v>
      </c>
      <c r="K118" s="67">
        <f t="shared" si="10"/>
        <v>0</v>
      </c>
      <c r="L118" s="66">
        <f>IFERROR(IF(AND(VLOOKUP($C118,[1]APELACIÓN!$C:$AM,7,0)="SI",VLOOKUP($C118,[1]APELACIÓN!$C:$AM,12,0)&lt;&gt;""),VLOOKUP($C118,[1]APELACIÓN!$C:$AM,26,0),VLOOKUP($C118,[1]CONSOLIDADO!$C$16:$BX$465,45,0)),0)</f>
        <v>0</v>
      </c>
      <c r="M118" s="68">
        <f>ROUND(IFERROR(IF($L118&gt;39,200,VLOOKUP($L118,[1]PARAMETROS!$A$12:$K$55,10,0)),0),2)</f>
        <v>0</v>
      </c>
      <c r="N118" s="68">
        <f t="shared" si="11"/>
        <v>0</v>
      </c>
      <c r="O118" s="68">
        <f t="shared" si="12"/>
        <v>22.5</v>
      </c>
      <c r="P118" s="69">
        <f t="shared" si="13"/>
        <v>9</v>
      </c>
      <c r="Q118" s="66">
        <f>IFERROR(IF(AND(VLOOKUP($C118,[1]APELACIÓN!$C:$AM,7,0)="SI",VLOOKUP($C118,[1]APELACIÓN!$C:$AM,13,0)&lt;&gt;""),VLOOKUP($C118,[1]APELACIÓN!$C:$AM,29,0),VLOOKUP($C118,[1]CONSOLIDADO!$C$16:$BX$465,50,0)),0)</f>
        <v>1348</v>
      </c>
      <c r="R118" s="68">
        <f>ROUND(IFERROR(IF($Q118&gt;110,100,VLOOKUP($Q118,[1]PARAMETROS!$M$12:$O$122,2,0)),0),2)</f>
        <v>100</v>
      </c>
      <c r="S118" s="69">
        <f t="shared" si="14"/>
        <v>30</v>
      </c>
      <c r="T118" s="70">
        <f>IFERROR(IF(AND(VLOOKUP($C118,[1]APELACIÓN!$C:$AM,7,0)="SI",VLOOKUP($C118,[1]APELACIÓN!$C:$AM,14,0)&lt;&gt;""),VLOOKUP($C118,[1]APELACIÓN!$C:$AM,32,0),VLOOKUP($C118,[1]CONSOLIDADO!$C$16:$BX$465,53,0)),0)</f>
        <v>70</v>
      </c>
      <c r="U118" s="70">
        <f>IFERROR(IF(AND(VLOOKUP($C118,[1]APELACIÓN!$C:$AM,7,0)="SI",VLOOKUP($C118,[1]APELACIÓN!$C:$AM,15,0)&lt;&gt;""),VLOOKUP($C118,[1]APELACIÓN!$C:$AM,33,0),VLOOKUP($C118,[1]CONSOLIDADO!$C$16:$BX$465,54,0)),0)</f>
        <v>70</v>
      </c>
      <c r="V118" s="70">
        <f>IFERROR(IF(AND(VLOOKUP($C118,[1]APELACIÓN!$C:$AM,7,0)="SI",VLOOKUP($C118,[1]APELACIÓN!$C:$AM,16,0)&lt;&gt;""),VLOOKUP($C118,[1]APELACIÓN!$C:$AM,34,0),VLOOKUP($C118,[1]CONSOLIDADO!$C$16:$BX$465,55,0)),0)</f>
        <v>70</v>
      </c>
      <c r="W118" s="70">
        <f t="shared" si="15"/>
        <v>70</v>
      </c>
      <c r="X118" s="68">
        <f>ROUND(IFERROR(VLOOKUP($W118,[1]PARAMETROS!$Q$12:$S$82,2,0),0),2)</f>
        <v>100</v>
      </c>
      <c r="Y118" s="69">
        <f t="shared" si="16"/>
        <v>30</v>
      </c>
      <c r="Z118" s="71">
        <f t="shared" si="17"/>
        <v>69</v>
      </c>
      <c r="AA118" s="72" t="str">
        <f>IFERROR(IF(VLOOKUP($C118,[1]APELACIÓN!$C$16:$I$465,5,0)="","",VLOOKUP($C118,[1]APELACIÓN!$C$16:$I$465,5,0)),0)</f>
        <v/>
      </c>
      <c r="AB118" s="72" t="str">
        <f>IFERROR(IF(VLOOKUP($C118,[1]APELACIÓN!$C$16:$I$465,7,0)="","",VLOOKUP($C118,[1]APELACIÓN!$C$16:$I$465,7,0)),0)</f>
        <v/>
      </c>
      <c r="AC118" s="73" t="str">
        <f>IF($C118="","",[1]CONSOLIDADO!BP118)</f>
        <v>EMPATE</v>
      </c>
      <c r="AD118" s="74">
        <f>IF($C118="","",[1]CONSOLIDADO!BQ118)</f>
        <v>70</v>
      </c>
      <c r="AE118" s="74">
        <f>IF($C118="","",[1]CONSOLIDADO!BR118)</f>
        <v>7</v>
      </c>
      <c r="AF118" s="74">
        <f>IF($C118="","",[1]CONSOLIDADO!BS118)</f>
        <v>10</v>
      </c>
      <c r="AG118" s="74">
        <f>IF($C118="","",[1]CONSOLIDADO!BT118)</f>
        <v>26</v>
      </c>
      <c r="AH118" s="73" t="str">
        <f>IF($C118="","",[1]CONSOLIDADO!BU118)</f>
        <v>SI</v>
      </c>
      <c r="AI118" s="73" t="str">
        <f>IF($C118="","",[1]CONSOLIDADO!BV118)</f>
        <v>Antigüedad total como funcionario</v>
      </c>
      <c r="AJ118" s="74">
        <f>IF($C118="","",[1]CONSOLIDADO!BW118)</f>
        <v>2</v>
      </c>
      <c r="AK118" s="75">
        <f>IF($C118="","",[1]CONSOLIDADO!BX118)</f>
        <v>103</v>
      </c>
    </row>
    <row r="119" spans="1:37" ht="14.45" customHeight="1" x14ac:dyDescent="0.2">
      <c r="A119" s="62">
        <v>104</v>
      </c>
      <c r="B119" s="63">
        <v>103</v>
      </c>
      <c r="C119" s="64">
        <v>8592428</v>
      </c>
      <c r="D119" s="63">
        <v>1</v>
      </c>
      <c r="E119" s="65">
        <f>IFERROR(VLOOKUP($C119,[1]CONSOLIDADO!$C$16:$K$465,9,0),"")</f>
        <v>15</v>
      </c>
      <c r="F119" s="66">
        <f>IFERROR(IF(AND(VLOOKUP($C119,[1]APELACIÓN!$C:$AM,7,0)="SI",VLOOKUP($C119,[1]APELACIÓN!$C:$AM,10,0)&lt;&gt;""),VLOOKUP($C119,[1]APELACIÓN!$C:$AM,20,0),VLOOKUP($C119,[1]CONSOLIDADO!$C$16:$BX$465,39,0)),0)</f>
        <v>8</v>
      </c>
      <c r="G119" s="67">
        <f>ROUND(IFERROR(IF($F119&gt;39,200,VLOOKUP($F119,[1]PARAMETROS!$A$12:$K$55,2,0)),0),2)</f>
        <v>45</v>
      </c>
      <c r="H119" s="67">
        <f t="shared" si="9"/>
        <v>22.5</v>
      </c>
      <c r="I119" s="66">
        <f>IFERROR(IF(AND(VLOOKUP($C119,[1]APELACIÓN!$C:$AM,7,0)="SI",VLOOKUP($C119,[1]APELACIÓN!$C:$AM,11,0)&lt;&gt;""),VLOOKUP($C119,[1]APELACIÓN!$C:$AM,23,0),VLOOKUP($C119,[1]CONSOLIDADO!$C$16:$BX$465,42,0)),0)</f>
        <v>0</v>
      </c>
      <c r="J119" s="67">
        <f>ROUND(IFERROR(IF($I119&gt;39,200,VLOOKUP($I119,[1]PARAMETROS!$A$12:$K$55,6,0)),0),2)</f>
        <v>0</v>
      </c>
      <c r="K119" s="67">
        <f t="shared" si="10"/>
        <v>0</v>
      </c>
      <c r="L119" s="66">
        <f>IFERROR(IF(AND(VLOOKUP($C119,[1]APELACIÓN!$C:$AM,7,0)="SI",VLOOKUP($C119,[1]APELACIÓN!$C:$AM,12,0)&lt;&gt;""),VLOOKUP($C119,[1]APELACIÓN!$C:$AM,26,0),VLOOKUP($C119,[1]CONSOLIDADO!$C$16:$BX$465,45,0)),0)</f>
        <v>0</v>
      </c>
      <c r="M119" s="68">
        <f>ROUND(IFERROR(IF($L119&gt;39,200,VLOOKUP($L119,[1]PARAMETROS!$A$12:$K$55,10,0)),0),2)</f>
        <v>0</v>
      </c>
      <c r="N119" s="68">
        <f t="shared" si="11"/>
        <v>0</v>
      </c>
      <c r="O119" s="68">
        <f t="shared" si="12"/>
        <v>22.5</v>
      </c>
      <c r="P119" s="69">
        <f t="shared" si="13"/>
        <v>9</v>
      </c>
      <c r="Q119" s="66">
        <f>IFERROR(IF(AND(VLOOKUP($C119,[1]APELACIÓN!$C:$AM,7,0)="SI",VLOOKUP($C119,[1]APELACIÓN!$C:$AM,13,0)&lt;&gt;""),VLOOKUP($C119,[1]APELACIÓN!$C:$AM,29,0),VLOOKUP($C119,[1]CONSOLIDADO!$C$16:$BX$465,50,0)),0)</f>
        <v>235</v>
      </c>
      <c r="R119" s="68">
        <f>ROUND(IFERROR(IF($Q119&gt;110,100,VLOOKUP($Q119,[1]PARAMETROS!$M$12:$O$122,2,0)),0),2)</f>
        <v>100</v>
      </c>
      <c r="S119" s="69">
        <f t="shared" si="14"/>
        <v>30</v>
      </c>
      <c r="T119" s="70">
        <f>IFERROR(IF(AND(VLOOKUP($C119,[1]APELACIÓN!$C:$AM,7,0)="SI",VLOOKUP($C119,[1]APELACIÓN!$C:$AM,14,0)&lt;&gt;""),VLOOKUP($C119,[1]APELACIÓN!$C:$AM,32,0),VLOOKUP($C119,[1]CONSOLIDADO!$C$16:$BX$465,53,0)),0)</f>
        <v>70</v>
      </c>
      <c r="U119" s="70">
        <f>IFERROR(IF(AND(VLOOKUP($C119,[1]APELACIÓN!$C:$AM,7,0)="SI",VLOOKUP($C119,[1]APELACIÓN!$C:$AM,15,0)&lt;&gt;""),VLOOKUP($C119,[1]APELACIÓN!$C:$AM,33,0),VLOOKUP($C119,[1]CONSOLIDADO!$C$16:$BX$465,54,0)),0)</f>
        <v>70</v>
      </c>
      <c r="V119" s="70">
        <f>IFERROR(IF(AND(VLOOKUP($C119,[1]APELACIÓN!$C:$AM,7,0)="SI",VLOOKUP($C119,[1]APELACIÓN!$C:$AM,16,0)&lt;&gt;""),VLOOKUP($C119,[1]APELACIÓN!$C:$AM,34,0),VLOOKUP($C119,[1]CONSOLIDADO!$C$16:$BX$465,55,0)),0)</f>
        <v>70</v>
      </c>
      <c r="W119" s="70">
        <f t="shared" si="15"/>
        <v>70</v>
      </c>
      <c r="X119" s="68">
        <f>ROUND(IFERROR(VLOOKUP($W119,[1]PARAMETROS!$Q$12:$S$82,2,0),0),2)</f>
        <v>100</v>
      </c>
      <c r="Y119" s="69">
        <f t="shared" si="16"/>
        <v>30</v>
      </c>
      <c r="Z119" s="71">
        <f t="shared" si="17"/>
        <v>69</v>
      </c>
      <c r="AA119" s="72" t="str">
        <f>IFERROR(IF(VLOOKUP($C119,[1]APELACIÓN!$C$16:$I$465,5,0)="","",VLOOKUP($C119,[1]APELACIÓN!$C$16:$I$465,5,0)),0)</f>
        <v/>
      </c>
      <c r="AB119" s="72" t="str">
        <f>IFERROR(IF(VLOOKUP($C119,[1]APELACIÓN!$C$16:$I$465,7,0)="","",VLOOKUP($C119,[1]APELACIÓN!$C$16:$I$465,7,0)),0)</f>
        <v/>
      </c>
      <c r="AC119" s="73" t="str">
        <f>IF($C119="","",[1]CONSOLIDADO!BP119)</f>
        <v>EMPATE</v>
      </c>
      <c r="AD119" s="74">
        <f>IF($C119="","",[1]CONSOLIDADO!BQ119)</f>
        <v>70</v>
      </c>
      <c r="AE119" s="74">
        <f>IF($C119="","",[1]CONSOLIDADO!BR119)</f>
        <v>7</v>
      </c>
      <c r="AF119" s="74">
        <f>IF($C119="","",[1]CONSOLIDADO!BS119)</f>
        <v>10</v>
      </c>
      <c r="AG119" s="74">
        <f>IF($C119="","",[1]CONSOLIDADO!BT119)</f>
        <v>26</v>
      </c>
      <c r="AH119" s="73" t="str">
        <f>IF($C119="","",[1]CONSOLIDADO!BU119)</f>
        <v>SI</v>
      </c>
      <c r="AI119" s="73" t="str">
        <f>IF($C119="","",[1]CONSOLIDADO!BV119)</f>
        <v>Antigüedad total como funcionario</v>
      </c>
      <c r="AJ119" s="74">
        <f>IF($C119="","",[1]CONSOLIDADO!BW119)</f>
        <v>1</v>
      </c>
      <c r="AK119" s="75">
        <f>IF($C119="","",[1]CONSOLIDADO!BX119)</f>
        <v>104</v>
      </c>
    </row>
    <row r="120" spans="1:37" ht="14.45" customHeight="1" x14ac:dyDescent="0.2">
      <c r="A120" s="62">
        <v>105</v>
      </c>
      <c r="B120" s="63">
        <v>103</v>
      </c>
      <c r="C120" s="64">
        <v>15243278</v>
      </c>
      <c r="D120" s="63" t="s">
        <v>42</v>
      </c>
      <c r="E120" s="65">
        <f>IFERROR(VLOOKUP($C120,[1]CONSOLIDADO!$C$16:$K$465,9,0),"")</f>
        <v>15</v>
      </c>
      <c r="F120" s="66">
        <f>IFERROR(IF(AND(VLOOKUP($C120,[1]APELACIÓN!$C:$AM,7,0)="SI",VLOOKUP($C120,[1]APELACIÓN!$C:$AM,10,0)&lt;&gt;""),VLOOKUP($C120,[1]APELACIÓN!$C:$AM,20,0),VLOOKUP($C120,[1]CONSOLIDADO!$C$16:$BX$465,39,0)),0)</f>
        <v>8</v>
      </c>
      <c r="G120" s="67">
        <f>ROUND(IFERROR(IF($F120&gt;39,200,VLOOKUP($F120,[1]PARAMETROS!$A$12:$K$55,2,0)),0),2)</f>
        <v>45</v>
      </c>
      <c r="H120" s="67">
        <f t="shared" si="9"/>
        <v>22.5</v>
      </c>
      <c r="I120" s="66">
        <f>IFERROR(IF(AND(VLOOKUP($C120,[1]APELACIÓN!$C:$AM,7,0)="SI",VLOOKUP($C120,[1]APELACIÓN!$C:$AM,11,0)&lt;&gt;""),VLOOKUP($C120,[1]APELACIÓN!$C:$AM,23,0),VLOOKUP($C120,[1]CONSOLIDADO!$C$16:$BX$465,42,0)),0)</f>
        <v>0</v>
      </c>
      <c r="J120" s="67">
        <f>ROUND(IFERROR(IF($I120&gt;39,200,VLOOKUP($I120,[1]PARAMETROS!$A$12:$K$55,6,0)),0),2)</f>
        <v>0</v>
      </c>
      <c r="K120" s="67">
        <f t="shared" si="10"/>
        <v>0</v>
      </c>
      <c r="L120" s="66">
        <f>IFERROR(IF(AND(VLOOKUP($C120,[1]APELACIÓN!$C:$AM,7,0)="SI",VLOOKUP($C120,[1]APELACIÓN!$C:$AM,12,0)&lt;&gt;""),VLOOKUP($C120,[1]APELACIÓN!$C:$AM,26,0),VLOOKUP($C120,[1]CONSOLIDADO!$C$16:$BX$465,45,0)),0)</f>
        <v>0</v>
      </c>
      <c r="M120" s="68">
        <f>ROUND(IFERROR(IF($L120&gt;39,200,VLOOKUP($L120,[1]PARAMETROS!$A$12:$K$55,10,0)),0),2)</f>
        <v>0</v>
      </c>
      <c r="N120" s="68">
        <f t="shared" si="11"/>
        <v>0</v>
      </c>
      <c r="O120" s="68">
        <f t="shared" si="12"/>
        <v>22.5</v>
      </c>
      <c r="P120" s="69">
        <f t="shared" si="13"/>
        <v>9</v>
      </c>
      <c r="Q120" s="66">
        <f>IFERROR(IF(AND(VLOOKUP($C120,[1]APELACIÓN!$C:$AM,7,0)="SI",VLOOKUP($C120,[1]APELACIÓN!$C:$AM,13,0)&lt;&gt;""),VLOOKUP($C120,[1]APELACIÓN!$C:$AM,29,0),VLOOKUP($C120,[1]CONSOLIDADO!$C$16:$BX$465,50,0)),0)</f>
        <v>768</v>
      </c>
      <c r="R120" s="68">
        <f>ROUND(IFERROR(IF($Q120&gt;110,100,VLOOKUP($Q120,[1]PARAMETROS!$M$12:$O$122,2,0)),0),2)</f>
        <v>100</v>
      </c>
      <c r="S120" s="69">
        <f t="shared" si="14"/>
        <v>30</v>
      </c>
      <c r="T120" s="70">
        <f>IFERROR(IF(AND(VLOOKUP($C120,[1]APELACIÓN!$C:$AM,7,0)="SI",VLOOKUP($C120,[1]APELACIÓN!$C:$AM,14,0)&lt;&gt;""),VLOOKUP($C120,[1]APELACIÓN!$C:$AM,32,0),VLOOKUP($C120,[1]CONSOLIDADO!$C$16:$BX$465,53,0)),0)</f>
        <v>70</v>
      </c>
      <c r="U120" s="70">
        <f>IFERROR(IF(AND(VLOOKUP($C120,[1]APELACIÓN!$C:$AM,7,0)="SI",VLOOKUP($C120,[1]APELACIÓN!$C:$AM,15,0)&lt;&gt;""),VLOOKUP($C120,[1]APELACIÓN!$C:$AM,33,0),VLOOKUP($C120,[1]CONSOLIDADO!$C$16:$BX$465,54,0)),0)</f>
        <v>70</v>
      </c>
      <c r="V120" s="70">
        <f>IFERROR(IF(AND(VLOOKUP($C120,[1]APELACIÓN!$C:$AM,7,0)="SI",VLOOKUP($C120,[1]APELACIÓN!$C:$AM,16,0)&lt;&gt;""),VLOOKUP($C120,[1]APELACIÓN!$C:$AM,34,0),VLOOKUP($C120,[1]CONSOLIDADO!$C$16:$BX$465,55,0)),0)</f>
        <v>70</v>
      </c>
      <c r="W120" s="70">
        <f t="shared" si="15"/>
        <v>70</v>
      </c>
      <c r="X120" s="68">
        <f>ROUND(IFERROR(VLOOKUP($W120,[1]PARAMETROS!$Q$12:$S$82,2,0),0),2)</f>
        <v>100</v>
      </c>
      <c r="Y120" s="69">
        <f t="shared" si="16"/>
        <v>30</v>
      </c>
      <c r="Z120" s="71">
        <f t="shared" si="17"/>
        <v>69</v>
      </c>
      <c r="AA120" s="72" t="str">
        <f>IFERROR(IF(VLOOKUP($C120,[1]APELACIÓN!$C$16:$I$465,5,0)="","",VLOOKUP($C120,[1]APELACIÓN!$C$16:$I$465,5,0)),0)</f>
        <v/>
      </c>
      <c r="AB120" s="72" t="str">
        <f>IFERROR(IF(VLOOKUP($C120,[1]APELACIÓN!$C$16:$I$465,7,0)="","",VLOOKUP($C120,[1]APELACIÓN!$C$16:$I$465,7,0)),0)</f>
        <v/>
      </c>
      <c r="AC120" s="73" t="str">
        <f>IF($C120="","",[1]CONSOLIDADO!BP120)</f>
        <v>EMPATE</v>
      </c>
      <c r="AD120" s="74">
        <f>IF($C120="","",[1]CONSOLIDADO!BQ120)</f>
        <v>70</v>
      </c>
      <c r="AE120" s="74">
        <f>IF($C120="","",[1]CONSOLIDADO!BR120)</f>
        <v>7</v>
      </c>
      <c r="AF120" s="74">
        <f>IF($C120="","",[1]CONSOLIDADO!BS120)</f>
        <v>10</v>
      </c>
      <c r="AG120" s="74">
        <f>IF($C120="","",[1]CONSOLIDADO!BT120)</f>
        <v>19</v>
      </c>
      <c r="AH120" s="73" t="str">
        <f>IF($C120="","",[1]CONSOLIDADO!BU120)</f>
        <v/>
      </c>
      <c r="AI120" s="73">
        <f>IF($C120="","",[1]CONSOLIDADO!BV120)</f>
        <v>0</v>
      </c>
      <c r="AJ120" s="74">
        <f>IF($C120="","",[1]CONSOLIDADO!BW120)</f>
        <v>0</v>
      </c>
      <c r="AK120" s="75">
        <f>IF($C120="","",[1]CONSOLIDADO!BX120)</f>
        <v>105</v>
      </c>
    </row>
    <row r="121" spans="1:37" ht="14.45" customHeight="1" x14ac:dyDescent="0.2">
      <c r="A121" s="62">
        <v>106</v>
      </c>
      <c r="B121" s="63">
        <v>103</v>
      </c>
      <c r="C121" s="64">
        <v>13412034</v>
      </c>
      <c r="D121" s="63">
        <v>7</v>
      </c>
      <c r="E121" s="65">
        <f>IFERROR(VLOOKUP($C121,[1]CONSOLIDADO!$C$16:$K$465,9,0),"")</f>
        <v>15</v>
      </c>
      <c r="F121" s="66">
        <f>IFERROR(IF(AND(VLOOKUP($C121,[1]APELACIÓN!$C:$AM,7,0)="SI",VLOOKUP($C121,[1]APELACIÓN!$C:$AM,10,0)&lt;&gt;""),VLOOKUP($C121,[1]APELACIÓN!$C:$AM,20,0),VLOOKUP($C121,[1]CONSOLIDADO!$C$16:$BX$465,39,0)),0)</f>
        <v>7</v>
      </c>
      <c r="G121" s="67">
        <f>ROUND(IFERROR(IF($F121&gt;39,200,VLOOKUP($F121,[1]PARAMETROS!$A$12:$K$55,2,0)),0),2)</f>
        <v>40</v>
      </c>
      <c r="H121" s="67">
        <f t="shared" si="9"/>
        <v>20</v>
      </c>
      <c r="I121" s="66">
        <f>IFERROR(IF(AND(VLOOKUP($C121,[1]APELACIÓN!$C:$AM,7,0)="SI",VLOOKUP($C121,[1]APELACIÓN!$C:$AM,11,0)&lt;&gt;""),VLOOKUP($C121,[1]APELACIÓN!$C:$AM,23,0),VLOOKUP($C121,[1]CONSOLIDADO!$C$16:$BX$465,42,0)),0)</f>
        <v>0</v>
      </c>
      <c r="J121" s="67">
        <f>ROUND(IFERROR(IF($I121&gt;39,200,VLOOKUP($I121,[1]PARAMETROS!$A$12:$K$55,6,0)),0),2)</f>
        <v>0</v>
      </c>
      <c r="K121" s="67">
        <f t="shared" si="10"/>
        <v>0</v>
      </c>
      <c r="L121" s="66">
        <f>IFERROR(IF(AND(VLOOKUP($C121,[1]APELACIÓN!$C:$AM,7,0)="SI",VLOOKUP($C121,[1]APELACIÓN!$C:$AM,12,0)&lt;&gt;""),VLOOKUP($C121,[1]APELACIÓN!$C:$AM,26,0),VLOOKUP($C121,[1]CONSOLIDADO!$C$16:$BX$465,45,0)),0)</f>
        <v>0</v>
      </c>
      <c r="M121" s="68">
        <f>ROUND(IFERROR(IF($L121&gt;39,200,VLOOKUP($L121,[1]PARAMETROS!$A$12:$K$55,10,0)),0),2)</f>
        <v>0</v>
      </c>
      <c r="N121" s="68">
        <f t="shared" si="11"/>
        <v>0</v>
      </c>
      <c r="O121" s="68">
        <f t="shared" si="12"/>
        <v>20</v>
      </c>
      <c r="P121" s="69">
        <f t="shared" si="13"/>
        <v>8</v>
      </c>
      <c r="Q121" s="66">
        <f>IFERROR(IF(AND(VLOOKUP($C121,[1]APELACIÓN!$C:$AM,7,0)="SI",VLOOKUP($C121,[1]APELACIÓN!$C:$AM,13,0)&lt;&gt;""),VLOOKUP($C121,[1]APELACIÓN!$C:$AM,29,0),VLOOKUP($C121,[1]CONSOLIDADO!$C$16:$BX$465,50,0)),0)</f>
        <v>1557</v>
      </c>
      <c r="R121" s="68">
        <f>ROUND(IFERROR(IF($Q121&gt;110,100,VLOOKUP($Q121,[1]PARAMETROS!$M$12:$O$122,2,0)),0),2)</f>
        <v>100</v>
      </c>
      <c r="S121" s="69">
        <f t="shared" si="14"/>
        <v>30</v>
      </c>
      <c r="T121" s="70">
        <f>IFERROR(IF(AND(VLOOKUP($C121,[1]APELACIÓN!$C:$AM,7,0)="SI",VLOOKUP($C121,[1]APELACIÓN!$C:$AM,14,0)&lt;&gt;""),VLOOKUP($C121,[1]APELACIÓN!$C:$AM,32,0),VLOOKUP($C121,[1]CONSOLIDADO!$C$16:$BX$465,53,0)),0)</f>
        <v>70</v>
      </c>
      <c r="U121" s="70">
        <f>IFERROR(IF(AND(VLOOKUP($C121,[1]APELACIÓN!$C:$AM,7,0)="SI",VLOOKUP($C121,[1]APELACIÓN!$C:$AM,15,0)&lt;&gt;""),VLOOKUP($C121,[1]APELACIÓN!$C:$AM,33,0),VLOOKUP($C121,[1]CONSOLIDADO!$C$16:$BX$465,54,0)),0)</f>
        <v>70</v>
      </c>
      <c r="V121" s="70">
        <f>IFERROR(IF(AND(VLOOKUP($C121,[1]APELACIÓN!$C:$AM,7,0)="SI",VLOOKUP($C121,[1]APELACIÓN!$C:$AM,16,0)&lt;&gt;""),VLOOKUP($C121,[1]APELACIÓN!$C:$AM,34,0),VLOOKUP($C121,[1]CONSOLIDADO!$C$16:$BX$465,55,0)),0)</f>
        <v>70</v>
      </c>
      <c r="W121" s="70">
        <f t="shared" si="15"/>
        <v>70</v>
      </c>
      <c r="X121" s="68">
        <f>ROUND(IFERROR(VLOOKUP($W121,[1]PARAMETROS!$Q$12:$S$82,2,0),0),2)</f>
        <v>100</v>
      </c>
      <c r="Y121" s="69">
        <f t="shared" si="16"/>
        <v>30</v>
      </c>
      <c r="Z121" s="71">
        <f t="shared" si="17"/>
        <v>68</v>
      </c>
      <c r="AA121" s="72" t="str">
        <f>IFERROR(IF(VLOOKUP($C121,[1]APELACIÓN!$C$16:$I$465,5,0)="","",VLOOKUP($C121,[1]APELACIÓN!$C$16:$I$465,5,0)),0)</f>
        <v/>
      </c>
      <c r="AB121" s="72" t="str">
        <f>IFERROR(IF(VLOOKUP($C121,[1]APELACIÓN!$C$16:$I$465,7,0)="","",VLOOKUP($C121,[1]APELACIÓN!$C$16:$I$465,7,0)),0)</f>
        <v/>
      </c>
      <c r="AC121" s="73" t="str">
        <f>IF($C121="","",[1]CONSOLIDADO!BP121)</f>
        <v>EMPATE</v>
      </c>
      <c r="AD121" s="74">
        <f>IF($C121="","",[1]CONSOLIDADO!BQ121)</f>
        <v>70</v>
      </c>
      <c r="AE121" s="74">
        <f>IF($C121="","",[1]CONSOLIDADO!BR121)</f>
        <v>6</v>
      </c>
      <c r="AF121" s="74">
        <f>IF($C121="","",[1]CONSOLIDADO!BS121)</f>
        <v>11</v>
      </c>
      <c r="AG121" s="74">
        <f>IF($C121="","",[1]CONSOLIDADO!BT121)</f>
        <v>0</v>
      </c>
      <c r="AH121" s="73" t="str">
        <f>IF($C121="","",[1]CONSOLIDADO!BU121)</f>
        <v/>
      </c>
      <c r="AI121" s="73">
        <f>IF($C121="","",[1]CONSOLIDADO!BV121)</f>
        <v>0</v>
      </c>
      <c r="AJ121" s="74">
        <f>IF($C121="","",[1]CONSOLIDADO!BW121)</f>
        <v>0</v>
      </c>
      <c r="AK121" s="75">
        <f>IF($C121="","",[1]CONSOLIDADO!BX121)</f>
        <v>106</v>
      </c>
    </row>
    <row r="122" spans="1:37" ht="14.45" customHeight="1" x14ac:dyDescent="0.2">
      <c r="A122" s="62">
        <v>107</v>
      </c>
      <c r="B122" s="63">
        <v>103</v>
      </c>
      <c r="C122" s="64">
        <v>16225744</v>
      </c>
      <c r="D122" s="63">
        <v>7</v>
      </c>
      <c r="E122" s="65">
        <f>IFERROR(VLOOKUP($C122,[1]CONSOLIDADO!$C$16:$K$465,9,0),"")</f>
        <v>15</v>
      </c>
      <c r="F122" s="66">
        <f>IFERROR(IF(AND(VLOOKUP($C122,[1]APELACIÓN!$C:$AM,7,0)="SI",VLOOKUP($C122,[1]APELACIÓN!$C:$AM,10,0)&lt;&gt;""),VLOOKUP($C122,[1]APELACIÓN!$C:$AM,20,0),VLOOKUP($C122,[1]CONSOLIDADO!$C$16:$BX$465,39,0)),0)</f>
        <v>7</v>
      </c>
      <c r="G122" s="67">
        <f>ROUND(IFERROR(IF($F122&gt;39,200,VLOOKUP($F122,[1]PARAMETROS!$A$12:$K$55,2,0)),0),2)</f>
        <v>40</v>
      </c>
      <c r="H122" s="67">
        <f t="shared" si="9"/>
        <v>20</v>
      </c>
      <c r="I122" s="66">
        <f>IFERROR(IF(AND(VLOOKUP($C122,[1]APELACIÓN!$C:$AM,7,0)="SI",VLOOKUP($C122,[1]APELACIÓN!$C:$AM,11,0)&lt;&gt;""),VLOOKUP($C122,[1]APELACIÓN!$C:$AM,23,0),VLOOKUP($C122,[1]CONSOLIDADO!$C$16:$BX$465,42,0)),0)</f>
        <v>0</v>
      </c>
      <c r="J122" s="67">
        <f>ROUND(IFERROR(IF($I122&gt;39,200,VLOOKUP($I122,[1]PARAMETROS!$A$12:$K$55,6,0)),0),2)</f>
        <v>0</v>
      </c>
      <c r="K122" s="67">
        <f t="shared" si="10"/>
        <v>0</v>
      </c>
      <c r="L122" s="66">
        <f>IFERROR(IF(AND(VLOOKUP($C122,[1]APELACIÓN!$C:$AM,7,0)="SI",VLOOKUP($C122,[1]APELACIÓN!$C:$AM,12,0)&lt;&gt;""),VLOOKUP($C122,[1]APELACIÓN!$C:$AM,26,0),VLOOKUP($C122,[1]CONSOLIDADO!$C$16:$BX$465,45,0)),0)</f>
        <v>0</v>
      </c>
      <c r="M122" s="68">
        <f>ROUND(IFERROR(IF($L122&gt;39,200,VLOOKUP($L122,[1]PARAMETROS!$A$12:$K$55,10,0)),0),2)</f>
        <v>0</v>
      </c>
      <c r="N122" s="68">
        <f t="shared" si="11"/>
        <v>0</v>
      </c>
      <c r="O122" s="68">
        <f t="shared" si="12"/>
        <v>20</v>
      </c>
      <c r="P122" s="69">
        <f t="shared" si="13"/>
        <v>8</v>
      </c>
      <c r="Q122" s="66">
        <f>IFERROR(IF(AND(VLOOKUP($C122,[1]APELACIÓN!$C:$AM,7,0)="SI",VLOOKUP($C122,[1]APELACIÓN!$C:$AM,13,0)&lt;&gt;""),VLOOKUP($C122,[1]APELACIÓN!$C:$AM,29,0),VLOOKUP($C122,[1]CONSOLIDADO!$C$16:$BX$465,50,0)),0)</f>
        <v>428</v>
      </c>
      <c r="R122" s="68">
        <f>ROUND(IFERROR(IF($Q122&gt;110,100,VLOOKUP($Q122,[1]PARAMETROS!$M$12:$O$122,2,0)),0),2)</f>
        <v>100</v>
      </c>
      <c r="S122" s="69">
        <f t="shared" si="14"/>
        <v>30</v>
      </c>
      <c r="T122" s="70">
        <f>IFERROR(IF(AND(VLOOKUP($C122,[1]APELACIÓN!$C:$AM,7,0)="SI",VLOOKUP($C122,[1]APELACIÓN!$C:$AM,14,0)&lt;&gt;""),VLOOKUP($C122,[1]APELACIÓN!$C:$AM,32,0),VLOOKUP($C122,[1]CONSOLIDADO!$C$16:$BX$465,53,0)),0)</f>
        <v>70</v>
      </c>
      <c r="U122" s="70">
        <f>IFERROR(IF(AND(VLOOKUP($C122,[1]APELACIÓN!$C:$AM,7,0)="SI",VLOOKUP($C122,[1]APELACIÓN!$C:$AM,15,0)&lt;&gt;""),VLOOKUP($C122,[1]APELACIÓN!$C:$AM,33,0),VLOOKUP($C122,[1]CONSOLIDADO!$C$16:$BX$465,54,0)),0)</f>
        <v>70</v>
      </c>
      <c r="V122" s="70">
        <f>IFERROR(IF(AND(VLOOKUP($C122,[1]APELACIÓN!$C:$AM,7,0)="SI",VLOOKUP($C122,[1]APELACIÓN!$C:$AM,16,0)&lt;&gt;""),VLOOKUP($C122,[1]APELACIÓN!$C:$AM,34,0),VLOOKUP($C122,[1]CONSOLIDADO!$C$16:$BX$465,55,0)),0)</f>
        <v>70</v>
      </c>
      <c r="W122" s="70">
        <f t="shared" si="15"/>
        <v>70</v>
      </c>
      <c r="X122" s="68">
        <f>ROUND(IFERROR(VLOOKUP($W122,[1]PARAMETROS!$Q$12:$S$82,2,0),0),2)</f>
        <v>100</v>
      </c>
      <c r="Y122" s="69">
        <f t="shared" si="16"/>
        <v>30</v>
      </c>
      <c r="Z122" s="71">
        <f t="shared" si="17"/>
        <v>68</v>
      </c>
      <c r="AA122" s="72" t="str">
        <f>IFERROR(IF(VLOOKUP($C122,[1]APELACIÓN!$C$16:$I$465,5,0)="","",VLOOKUP($C122,[1]APELACIÓN!$C$16:$I$465,5,0)),0)</f>
        <v/>
      </c>
      <c r="AB122" s="72" t="str">
        <f>IFERROR(IF(VLOOKUP($C122,[1]APELACIÓN!$C$16:$I$465,7,0)="","",VLOOKUP($C122,[1]APELACIÓN!$C$16:$I$465,7,0)),0)</f>
        <v/>
      </c>
      <c r="AC122" s="73" t="str">
        <f>IF($C122="","",[1]CONSOLIDADO!BP122)</f>
        <v>EMPATE</v>
      </c>
      <c r="AD122" s="74">
        <f>IF($C122="","",[1]CONSOLIDADO!BQ122)</f>
        <v>70</v>
      </c>
      <c r="AE122" s="74">
        <f>IF($C122="","",[1]CONSOLIDADO!BR122)</f>
        <v>6</v>
      </c>
      <c r="AF122" s="74">
        <f>IF($C122="","",[1]CONSOLIDADO!BS122)</f>
        <v>8</v>
      </c>
      <c r="AG122" s="74">
        <f>IF($C122="","",[1]CONSOLIDADO!BT122)</f>
        <v>22</v>
      </c>
      <c r="AH122" s="73" t="str">
        <f>IF($C122="","",[1]CONSOLIDADO!BU122)</f>
        <v/>
      </c>
      <c r="AI122" s="73">
        <f>IF($C122="","",[1]CONSOLIDADO!BV122)</f>
        <v>0</v>
      </c>
      <c r="AJ122" s="74">
        <f>IF($C122="","",[1]CONSOLIDADO!BW122)</f>
        <v>0</v>
      </c>
      <c r="AK122" s="75">
        <f>IF($C122="","",[1]CONSOLIDADO!BX122)</f>
        <v>107</v>
      </c>
    </row>
    <row r="123" spans="1:37" ht="14.45" customHeight="1" x14ac:dyDescent="0.2">
      <c r="A123" s="62">
        <v>108</v>
      </c>
      <c r="B123" s="63">
        <v>103</v>
      </c>
      <c r="C123" s="64">
        <v>15694468</v>
      </c>
      <c r="D123" s="63">
        <v>8</v>
      </c>
      <c r="E123" s="65">
        <f>IFERROR(VLOOKUP($C123,[1]CONSOLIDADO!$C$16:$K$465,9,0),"")</f>
        <v>15</v>
      </c>
      <c r="F123" s="66">
        <f>IFERROR(IF(AND(VLOOKUP($C123,[1]APELACIÓN!$C:$AM,7,0)="SI",VLOOKUP($C123,[1]APELACIÓN!$C:$AM,10,0)&lt;&gt;""),VLOOKUP($C123,[1]APELACIÓN!$C:$AM,20,0),VLOOKUP($C123,[1]CONSOLIDADO!$C$16:$BX$465,39,0)),0)</f>
        <v>7</v>
      </c>
      <c r="G123" s="67">
        <f>ROUND(IFERROR(IF($F123&gt;39,200,VLOOKUP($F123,[1]PARAMETROS!$A$12:$K$55,2,0)),0),2)</f>
        <v>40</v>
      </c>
      <c r="H123" s="67">
        <f t="shared" si="9"/>
        <v>20</v>
      </c>
      <c r="I123" s="66">
        <f>IFERROR(IF(AND(VLOOKUP($C123,[1]APELACIÓN!$C:$AM,7,0)="SI",VLOOKUP($C123,[1]APELACIÓN!$C:$AM,11,0)&lt;&gt;""),VLOOKUP($C123,[1]APELACIÓN!$C:$AM,23,0),VLOOKUP($C123,[1]CONSOLIDADO!$C$16:$BX$465,42,0)),0)</f>
        <v>0</v>
      </c>
      <c r="J123" s="67">
        <f>ROUND(IFERROR(IF($I123&gt;39,200,VLOOKUP($I123,[1]PARAMETROS!$A$12:$K$55,6,0)),0),2)</f>
        <v>0</v>
      </c>
      <c r="K123" s="67">
        <f t="shared" si="10"/>
        <v>0</v>
      </c>
      <c r="L123" s="66">
        <f>IFERROR(IF(AND(VLOOKUP($C123,[1]APELACIÓN!$C:$AM,7,0)="SI",VLOOKUP($C123,[1]APELACIÓN!$C:$AM,12,0)&lt;&gt;""),VLOOKUP($C123,[1]APELACIÓN!$C:$AM,26,0),VLOOKUP($C123,[1]CONSOLIDADO!$C$16:$BX$465,45,0)),0)</f>
        <v>0</v>
      </c>
      <c r="M123" s="68">
        <f>ROUND(IFERROR(IF($L123&gt;39,200,VLOOKUP($L123,[1]PARAMETROS!$A$12:$K$55,10,0)),0),2)</f>
        <v>0</v>
      </c>
      <c r="N123" s="68">
        <f t="shared" si="11"/>
        <v>0</v>
      </c>
      <c r="O123" s="68">
        <f t="shared" si="12"/>
        <v>20</v>
      </c>
      <c r="P123" s="69">
        <f t="shared" si="13"/>
        <v>8</v>
      </c>
      <c r="Q123" s="66">
        <f>IFERROR(IF(AND(VLOOKUP($C123,[1]APELACIÓN!$C:$AM,7,0)="SI",VLOOKUP($C123,[1]APELACIÓN!$C:$AM,13,0)&lt;&gt;""),VLOOKUP($C123,[1]APELACIÓN!$C:$AM,29,0),VLOOKUP($C123,[1]CONSOLIDADO!$C$16:$BX$465,50,0)),0)</f>
        <v>1743</v>
      </c>
      <c r="R123" s="68">
        <f>ROUND(IFERROR(IF($Q123&gt;110,100,VLOOKUP($Q123,[1]PARAMETROS!$M$12:$O$122,2,0)),0),2)</f>
        <v>100</v>
      </c>
      <c r="S123" s="69">
        <f t="shared" si="14"/>
        <v>30</v>
      </c>
      <c r="T123" s="70">
        <f>IFERROR(IF(AND(VLOOKUP($C123,[1]APELACIÓN!$C:$AM,7,0)="SI",VLOOKUP($C123,[1]APELACIÓN!$C:$AM,14,0)&lt;&gt;""),VLOOKUP($C123,[1]APELACIÓN!$C:$AM,32,0),VLOOKUP($C123,[1]CONSOLIDADO!$C$16:$BX$465,53,0)),0)</f>
        <v>70</v>
      </c>
      <c r="U123" s="70">
        <f>IFERROR(IF(AND(VLOOKUP($C123,[1]APELACIÓN!$C:$AM,7,0)="SI",VLOOKUP($C123,[1]APELACIÓN!$C:$AM,15,0)&lt;&gt;""),VLOOKUP($C123,[1]APELACIÓN!$C:$AM,33,0),VLOOKUP($C123,[1]CONSOLIDADO!$C$16:$BX$465,54,0)),0)</f>
        <v>70</v>
      </c>
      <c r="V123" s="70">
        <f>IFERROR(IF(AND(VLOOKUP($C123,[1]APELACIÓN!$C:$AM,7,0)="SI",VLOOKUP($C123,[1]APELACIÓN!$C:$AM,16,0)&lt;&gt;""),VLOOKUP($C123,[1]APELACIÓN!$C:$AM,34,0),VLOOKUP($C123,[1]CONSOLIDADO!$C$16:$BX$465,55,0)),0)</f>
        <v>70</v>
      </c>
      <c r="W123" s="70">
        <f t="shared" si="15"/>
        <v>70</v>
      </c>
      <c r="X123" s="68">
        <f>ROUND(IFERROR(VLOOKUP($W123,[1]PARAMETROS!$Q$12:$S$82,2,0),0),2)</f>
        <v>100</v>
      </c>
      <c r="Y123" s="69">
        <f t="shared" si="16"/>
        <v>30</v>
      </c>
      <c r="Z123" s="71">
        <f t="shared" si="17"/>
        <v>68</v>
      </c>
      <c r="AA123" s="72" t="str">
        <f>IFERROR(IF(VLOOKUP($C123,[1]APELACIÓN!$C$16:$I$465,5,0)="","",VLOOKUP($C123,[1]APELACIÓN!$C$16:$I$465,5,0)),0)</f>
        <v/>
      </c>
      <c r="AB123" s="72" t="str">
        <f>IFERROR(IF(VLOOKUP($C123,[1]APELACIÓN!$C$16:$I$465,7,0)="","",VLOOKUP($C123,[1]APELACIÓN!$C$16:$I$465,7,0)),0)</f>
        <v/>
      </c>
      <c r="AC123" s="73" t="str">
        <f>IF($C123="","",[1]CONSOLIDADO!BP123)</f>
        <v>EMPATE</v>
      </c>
      <c r="AD123" s="74">
        <f>IF($C123="","",[1]CONSOLIDADO!BQ123)</f>
        <v>70</v>
      </c>
      <c r="AE123" s="74">
        <f>IF($C123="","",[1]CONSOLIDADO!BR123)</f>
        <v>6</v>
      </c>
      <c r="AF123" s="74">
        <f>IF($C123="","",[1]CONSOLIDADO!BS123)</f>
        <v>8</v>
      </c>
      <c r="AG123" s="74">
        <f>IF($C123="","",[1]CONSOLIDADO!BT123)</f>
        <v>10</v>
      </c>
      <c r="AH123" s="73" t="str">
        <f>IF($C123="","",[1]CONSOLIDADO!BU123)</f>
        <v/>
      </c>
      <c r="AI123" s="73">
        <f>IF($C123="","",[1]CONSOLIDADO!BV123)</f>
        <v>0</v>
      </c>
      <c r="AJ123" s="74">
        <f>IF($C123="","",[1]CONSOLIDADO!BW123)</f>
        <v>0</v>
      </c>
      <c r="AK123" s="75">
        <f>IF($C123="","",[1]CONSOLIDADO!BX123)</f>
        <v>108</v>
      </c>
    </row>
    <row r="124" spans="1:37" ht="14.45" customHeight="1" x14ac:dyDescent="0.2">
      <c r="A124" s="62">
        <v>109</v>
      </c>
      <c r="B124" s="63">
        <v>103</v>
      </c>
      <c r="C124" s="64">
        <v>12608888</v>
      </c>
      <c r="D124" s="63">
        <v>4</v>
      </c>
      <c r="E124" s="65">
        <f>IFERROR(VLOOKUP($C124,[1]CONSOLIDADO!$C$16:$K$465,9,0),"")</f>
        <v>15</v>
      </c>
      <c r="F124" s="66">
        <f>IFERROR(IF(AND(VLOOKUP($C124,[1]APELACIÓN!$C:$AM,7,0)="SI",VLOOKUP($C124,[1]APELACIÓN!$C:$AM,10,0)&lt;&gt;""),VLOOKUP($C124,[1]APELACIÓN!$C:$AM,20,0),VLOOKUP($C124,[1]CONSOLIDADO!$C$16:$BX$465,39,0)),0)</f>
        <v>16</v>
      </c>
      <c r="G124" s="67">
        <f>ROUND(IFERROR(IF($F124&gt;39,200,VLOOKUP($F124,[1]PARAMETROS!$A$12:$K$55,2,0)),0),2)</f>
        <v>85</v>
      </c>
      <c r="H124" s="67">
        <f t="shared" si="9"/>
        <v>42.5</v>
      </c>
      <c r="I124" s="66">
        <f>IFERROR(IF(AND(VLOOKUP($C124,[1]APELACIÓN!$C:$AM,7,0)="SI",VLOOKUP($C124,[1]APELACIÓN!$C:$AM,11,0)&lt;&gt;""),VLOOKUP($C124,[1]APELACIÓN!$C:$AM,23,0),VLOOKUP($C124,[1]CONSOLIDADO!$C$16:$BX$465,42,0)),0)</f>
        <v>0</v>
      </c>
      <c r="J124" s="67">
        <f>ROUND(IFERROR(IF($I124&gt;39,200,VLOOKUP($I124,[1]PARAMETROS!$A$12:$K$55,6,0)),0),2)</f>
        <v>0</v>
      </c>
      <c r="K124" s="67">
        <f t="shared" si="10"/>
        <v>0</v>
      </c>
      <c r="L124" s="66">
        <f>IFERROR(IF(AND(VLOOKUP($C124,[1]APELACIÓN!$C:$AM,7,0)="SI",VLOOKUP($C124,[1]APELACIÓN!$C:$AM,12,0)&lt;&gt;""),VLOOKUP($C124,[1]APELACIÓN!$C:$AM,26,0),VLOOKUP($C124,[1]CONSOLIDADO!$C$16:$BX$465,45,0)),0)</f>
        <v>0</v>
      </c>
      <c r="M124" s="68">
        <f>ROUND(IFERROR(IF($L124&gt;39,200,VLOOKUP($L124,[1]PARAMETROS!$A$12:$K$55,10,0)),0),2)</f>
        <v>0</v>
      </c>
      <c r="N124" s="68">
        <f t="shared" si="11"/>
        <v>0</v>
      </c>
      <c r="O124" s="68">
        <f t="shared" si="12"/>
        <v>42.5</v>
      </c>
      <c r="P124" s="69">
        <f t="shared" si="13"/>
        <v>17</v>
      </c>
      <c r="Q124" s="66">
        <f>IFERROR(IF(AND(VLOOKUP($C124,[1]APELACIÓN!$C:$AM,7,0)="SI",VLOOKUP($C124,[1]APELACIÓN!$C:$AM,13,0)&lt;&gt;""),VLOOKUP($C124,[1]APELACIÓN!$C:$AM,29,0),VLOOKUP($C124,[1]CONSOLIDADO!$C$16:$BX$465,50,0)),0)</f>
        <v>40</v>
      </c>
      <c r="R124" s="68">
        <f>ROUND(IFERROR(IF($Q124&gt;110,100,VLOOKUP($Q124,[1]PARAMETROS!$M$12:$O$122,2,0)),0),2)</f>
        <v>30</v>
      </c>
      <c r="S124" s="69">
        <f t="shared" si="14"/>
        <v>9</v>
      </c>
      <c r="T124" s="70">
        <f>IFERROR(IF(AND(VLOOKUP($C124,[1]APELACIÓN!$C:$AM,7,0)="SI",VLOOKUP($C124,[1]APELACIÓN!$C:$AM,14,0)&lt;&gt;""),VLOOKUP($C124,[1]APELACIÓN!$C:$AM,32,0),VLOOKUP($C124,[1]CONSOLIDADO!$C$16:$BX$465,53,0)),0)</f>
        <v>70</v>
      </c>
      <c r="U124" s="70">
        <f>IFERROR(IF(AND(VLOOKUP($C124,[1]APELACIÓN!$C:$AM,7,0)="SI",VLOOKUP($C124,[1]APELACIÓN!$C:$AM,15,0)&lt;&gt;""),VLOOKUP($C124,[1]APELACIÓN!$C:$AM,33,0),VLOOKUP($C124,[1]CONSOLIDADO!$C$16:$BX$465,54,0)),0)</f>
        <v>70</v>
      </c>
      <c r="V124" s="70">
        <f>IFERROR(IF(AND(VLOOKUP($C124,[1]APELACIÓN!$C:$AM,7,0)="SI",VLOOKUP($C124,[1]APELACIÓN!$C:$AM,16,0)&lt;&gt;""),VLOOKUP($C124,[1]APELACIÓN!$C:$AM,34,0),VLOOKUP($C124,[1]CONSOLIDADO!$C$16:$BX$465,55,0)),0)</f>
        <v>70</v>
      </c>
      <c r="W124" s="70">
        <f t="shared" si="15"/>
        <v>70</v>
      </c>
      <c r="X124" s="68">
        <f>ROUND(IFERROR(VLOOKUP($W124,[1]PARAMETROS!$Q$12:$S$82,2,0),0),2)</f>
        <v>100</v>
      </c>
      <c r="Y124" s="69">
        <f t="shared" si="16"/>
        <v>30</v>
      </c>
      <c r="Z124" s="71">
        <f t="shared" si="17"/>
        <v>56</v>
      </c>
      <c r="AA124" s="72" t="str">
        <f>IFERROR(IF(VLOOKUP($C124,[1]APELACIÓN!$C$16:$I$465,5,0)="","",VLOOKUP($C124,[1]APELACIÓN!$C$16:$I$465,5,0)),0)</f>
        <v/>
      </c>
      <c r="AB124" s="72" t="str">
        <f>IFERROR(IF(VLOOKUP($C124,[1]APELACIÓN!$C$16:$I$465,7,0)="","",VLOOKUP($C124,[1]APELACIÓN!$C$16:$I$465,7,0)),0)</f>
        <v/>
      </c>
      <c r="AC124" s="73" t="str">
        <f>IF($C124="","",[1]CONSOLIDADO!BP124)</f>
        <v/>
      </c>
      <c r="AD124" s="74">
        <f>IF($C124="","",[1]CONSOLIDADO!BQ124)</f>
        <v>0</v>
      </c>
      <c r="AE124" s="74">
        <f>IF($C124="","",[1]CONSOLIDADO!BR124)</f>
        <v>0</v>
      </c>
      <c r="AF124" s="74">
        <f>IF($C124="","",[1]CONSOLIDADO!BS124)</f>
        <v>0</v>
      </c>
      <c r="AG124" s="74">
        <f>IF($C124="","",[1]CONSOLIDADO!BT124)</f>
        <v>0</v>
      </c>
      <c r="AH124" s="73" t="str">
        <f>IF($C124="","",[1]CONSOLIDADO!BU124)</f>
        <v/>
      </c>
      <c r="AI124" s="73">
        <f>IF($C124="","",[1]CONSOLIDADO!BV124)</f>
        <v>0</v>
      </c>
      <c r="AJ124" s="74">
        <f>IF($C124="","",[1]CONSOLIDADO!BW124)</f>
        <v>0</v>
      </c>
      <c r="AK124" s="75">
        <f>IF($C124="","",[1]CONSOLIDADO!BX124)</f>
        <v>109</v>
      </c>
    </row>
    <row r="125" spans="1:37" ht="14.45" customHeight="1" x14ac:dyDescent="0.2">
      <c r="A125" s="62">
        <v>110</v>
      </c>
      <c r="B125" s="63">
        <v>103</v>
      </c>
      <c r="C125" s="64">
        <v>13005802</v>
      </c>
      <c r="D125" s="63">
        <v>7</v>
      </c>
      <c r="E125" s="65">
        <f>IFERROR(VLOOKUP($C125,[1]CONSOLIDADO!$C$16:$K$465,9,0),"")</f>
        <v>15</v>
      </c>
      <c r="F125" s="66">
        <f>IFERROR(IF(AND(VLOOKUP($C125,[1]APELACIÓN!$C:$AM,7,0)="SI",VLOOKUP($C125,[1]APELACIÓN!$C:$AM,10,0)&lt;&gt;""),VLOOKUP($C125,[1]APELACIÓN!$C:$AM,20,0),VLOOKUP($C125,[1]CONSOLIDADO!$C$16:$BX$465,39,0)),0)</f>
        <v>13</v>
      </c>
      <c r="G125" s="67">
        <f>ROUND(IFERROR(IF($F125&gt;39,200,VLOOKUP($F125,[1]PARAMETROS!$A$12:$K$55,2,0)),0),2)</f>
        <v>70</v>
      </c>
      <c r="H125" s="67">
        <f t="shared" si="9"/>
        <v>35</v>
      </c>
      <c r="I125" s="66">
        <f>IFERROR(IF(AND(VLOOKUP($C125,[1]APELACIÓN!$C:$AM,7,0)="SI",VLOOKUP($C125,[1]APELACIÓN!$C:$AM,11,0)&lt;&gt;""),VLOOKUP($C125,[1]APELACIÓN!$C:$AM,23,0),VLOOKUP($C125,[1]CONSOLIDADO!$C$16:$BX$465,42,0)),0)</f>
        <v>0</v>
      </c>
      <c r="J125" s="67">
        <f>ROUND(IFERROR(IF($I125&gt;39,200,VLOOKUP($I125,[1]PARAMETROS!$A$12:$K$55,6,0)),0),2)</f>
        <v>0</v>
      </c>
      <c r="K125" s="67">
        <f t="shared" si="10"/>
        <v>0</v>
      </c>
      <c r="L125" s="66">
        <f>IFERROR(IF(AND(VLOOKUP($C125,[1]APELACIÓN!$C:$AM,7,0)="SI",VLOOKUP($C125,[1]APELACIÓN!$C:$AM,12,0)&lt;&gt;""),VLOOKUP($C125,[1]APELACIÓN!$C:$AM,26,0),VLOOKUP($C125,[1]CONSOLIDADO!$C$16:$BX$465,45,0)),0)</f>
        <v>0</v>
      </c>
      <c r="M125" s="68">
        <f>ROUND(IFERROR(IF($L125&gt;39,200,VLOOKUP($L125,[1]PARAMETROS!$A$12:$K$55,10,0)),0),2)</f>
        <v>0</v>
      </c>
      <c r="N125" s="68">
        <f t="shared" si="11"/>
        <v>0</v>
      </c>
      <c r="O125" s="68">
        <f t="shared" si="12"/>
        <v>35</v>
      </c>
      <c r="P125" s="69">
        <f t="shared" si="13"/>
        <v>14</v>
      </c>
      <c r="Q125" s="66">
        <f>IFERROR(IF(AND(VLOOKUP($C125,[1]APELACIÓN!$C:$AM,7,0)="SI",VLOOKUP($C125,[1]APELACIÓN!$C:$AM,13,0)&lt;&gt;""),VLOOKUP($C125,[1]APELACIÓN!$C:$AM,29,0),VLOOKUP($C125,[1]CONSOLIDADO!$C$16:$BX$465,50,0)),0)</f>
        <v>27</v>
      </c>
      <c r="R125" s="68">
        <f>ROUND(IFERROR(IF($Q125&gt;110,100,VLOOKUP($Q125,[1]PARAMETROS!$M$12:$O$122,2,0)),0),2)</f>
        <v>15</v>
      </c>
      <c r="S125" s="69">
        <f t="shared" si="14"/>
        <v>4.5</v>
      </c>
      <c r="T125" s="70">
        <f>IFERROR(IF(AND(VLOOKUP($C125,[1]APELACIÓN!$C:$AM,7,0)="SI",VLOOKUP($C125,[1]APELACIÓN!$C:$AM,14,0)&lt;&gt;""),VLOOKUP($C125,[1]APELACIÓN!$C:$AM,32,0),VLOOKUP($C125,[1]CONSOLIDADO!$C$16:$BX$465,53,0)),0)</f>
        <v>70</v>
      </c>
      <c r="U125" s="70">
        <f>IFERROR(IF(AND(VLOOKUP($C125,[1]APELACIÓN!$C:$AM,7,0)="SI",VLOOKUP($C125,[1]APELACIÓN!$C:$AM,15,0)&lt;&gt;""),VLOOKUP($C125,[1]APELACIÓN!$C:$AM,33,0),VLOOKUP($C125,[1]CONSOLIDADO!$C$16:$BX$465,54,0)),0)</f>
        <v>69</v>
      </c>
      <c r="V125" s="70">
        <f>IFERROR(IF(AND(VLOOKUP($C125,[1]APELACIÓN!$C:$AM,7,0)="SI",VLOOKUP($C125,[1]APELACIÓN!$C:$AM,16,0)&lt;&gt;""),VLOOKUP($C125,[1]APELACIÓN!$C:$AM,34,0),VLOOKUP($C125,[1]CONSOLIDADO!$C$16:$BX$465,55,0)),0)</f>
        <v>70</v>
      </c>
      <c r="W125" s="70">
        <f t="shared" si="15"/>
        <v>70</v>
      </c>
      <c r="X125" s="68">
        <f>ROUND(IFERROR(VLOOKUP($W125,[1]PARAMETROS!$Q$12:$S$82,2,0),0),2)</f>
        <v>100</v>
      </c>
      <c r="Y125" s="69">
        <f t="shared" si="16"/>
        <v>30</v>
      </c>
      <c r="Z125" s="71">
        <f t="shared" si="17"/>
        <v>48.5</v>
      </c>
      <c r="AA125" s="72" t="str">
        <f>IFERROR(IF(VLOOKUP($C125,[1]APELACIÓN!$C$16:$I$465,5,0)="","",VLOOKUP($C125,[1]APELACIÓN!$C$16:$I$465,5,0)),0)</f>
        <v/>
      </c>
      <c r="AB125" s="72" t="str">
        <f>IFERROR(IF(VLOOKUP($C125,[1]APELACIÓN!$C$16:$I$465,7,0)="","",VLOOKUP($C125,[1]APELACIÓN!$C$16:$I$465,7,0)),0)</f>
        <v/>
      </c>
      <c r="AC125" s="73" t="str">
        <f>IF($C125="","",[1]CONSOLIDADO!BP125)</f>
        <v/>
      </c>
      <c r="AD125" s="74">
        <f>IF($C125="","",[1]CONSOLIDADO!BQ125)</f>
        <v>0</v>
      </c>
      <c r="AE125" s="74">
        <f>IF($C125="","",[1]CONSOLIDADO!BR125)</f>
        <v>0</v>
      </c>
      <c r="AF125" s="74">
        <f>IF($C125="","",[1]CONSOLIDADO!BS125)</f>
        <v>0</v>
      </c>
      <c r="AG125" s="74">
        <f>IF($C125="","",[1]CONSOLIDADO!BT125)</f>
        <v>0</v>
      </c>
      <c r="AH125" s="73" t="str">
        <f>IF($C125="","",[1]CONSOLIDADO!BU125)</f>
        <v/>
      </c>
      <c r="AI125" s="73">
        <f>IF($C125="","",[1]CONSOLIDADO!BV125)</f>
        <v>0</v>
      </c>
      <c r="AJ125" s="74">
        <f>IF($C125="","",[1]CONSOLIDADO!BW125)</f>
        <v>0</v>
      </c>
      <c r="AK125" s="75">
        <f>IF($C125="","",[1]CONSOLIDADO!BX125)</f>
        <v>110</v>
      </c>
    </row>
    <row r="126" spans="1:37" ht="14.45" customHeight="1" x14ac:dyDescent="0.2">
      <c r="A126" s="62">
        <v>111</v>
      </c>
      <c r="B126" s="63">
        <v>103</v>
      </c>
      <c r="C126" s="64">
        <v>13523464</v>
      </c>
      <c r="D126" s="63">
        <v>8</v>
      </c>
      <c r="E126" s="65">
        <f>IFERROR(VLOOKUP($C126,[1]CONSOLIDADO!$C$16:$K$465,9,0),"")</f>
        <v>16</v>
      </c>
      <c r="F126" s="66">
        <f>IFERROR(IF(AND(VLOOKUP($C126,[1]APELACIÓN!$C:$AM,7,0)="SI",VLOOKUP($C126,[1]APELACIÓN!$C:$AM,10,0)&lt;&gt;""),VLOOKUP($C126,[1]APELACIÓN!$C:$AM,20,0),VLOOKUP($C126,[1]CONSOLIDADO!$C$16:$BX$465,39,0)),0)</f>
        <v>9</v>
      </c>
      <c r="G126" s="67">
        <f>ROUND(IFERROR(IF($F126&gt;39,200,VLOOKUP($F126,[1]PARAMETROS!$A$12:$K$55,2,0)),0),2)</f>
        <v>50</v>
      </c>
      <c r="H126" s="67">
        <f t="shared" si="9"/>
        <v>25</v>
      </c>
      <c r="I126" s="66">
        <f>IFERROR(IF(AND(VLOOKUP($C126,[1]APELACIÓN!$C:$AM,7,0)="SI",VLOOKUP($C126,[1]APELACIÓN!$C:$AM,11,0)&lt;&gt;""),VLOOKUP($C126,[1]APELACIÓN!$C:$AM,23,0),VLOOKUP($C126,[1]CONSOLIDADO!$C$16:$BX$465,42,0)),0)</f>
        <v>0</v>
      </c>
      <c r="J126" s="67">
        <f>ROUND(IFERROR(IF($I126&gt;39,200,VLOOKUP($I126,[1]PARAMETROS!$A$12:$K$55,6,0)),0),2)</f>
        <v>0</v>
      </c>
      <c r="K126" s="67">
        <f t="shared" si="10"/>
        <v>0</v>
      </c>
      <c r="L126" s="66">
        <f>IFERROR(IF(AND(VLOOKUP($C126,[1]APELACIÓN!$C:$AM,7,0)="SI",VLOOKUP($C126,[1]APELACIÓN!$C:$AM,12,0)&lt;&gt;""),VLOOKUP($C126,[1]APELACIÓN!$C:$AM,26,0),VLOOKUP($C126,[1]CONSOLIDADO!$C$16:$BX$465,45,0)),0)</f>
        <v>0</v>
      </c>
      <c r="M126" s="68">
        <f>ROUND(IFERROR(IF($L126&gt;39,200,VLOOKUP($L126,[1]PARAMETROS!$A$12:$K$55,10,0)),0),2)</f>
        <v>0</v>
      </c>
      <c r="N126" s="68">
        <f t="shared" si="11"/>
        <v>0</v>
      </c>
      <c r="O126" s="68">
        <f t="shared" si="12"/>
        <v>25</v>
      </c>
      <c r="P126" s="69">
        <f t="shared" si="13"/>
        <v>10</v>
      </c>
      <c r="Q126" s="66">
        <f>IFERROR(IF(AND(VLOOKUP($C126,[1]APELACIÓN!$C:$AM,7,0)="SI",VLOOKUP($C126,[1]APELACIÓN!$C:$AM,13,0)&lt;&gt;""),VLOOKUP($C126,[1]APELACIÓN!$C:$AM,29,0),VLOOKUP($C126,[1]CONSOLIDADO!$C$16:$BX$465,50,0)),0)</f>
        <v>276</v>
      </c>
      <c r="R126" s="68">
        <f>ROUND(IFERROR(IF($Q126&gt;110,100,VLOOKUP($Q126,[1]PARAMETROS!$M$12:$O$122,2,0)),0),2)</f>
        <v>100</v>
      </c>
      <c r="S126" s="69">
        <f t="shared" si="14"/>
        <v>30</v>
      </c>
      <c r="T126" s="70">
        <f>IFERROR(IF(AND(VLOOKUP($C126,[1]APELACIÓN!$C:$AM,7,0)="SI",VLOOKUP($C126,[1]APELACIÓN!$C:$AM,14,0)&lt;&gt;""),VLOOKUP($C126,[1]APELACIÓN!$C:$AM,32,0),VLOOKUP($C126,[1]CONSOLIDADO!$C$16:$BX$465,53,0)),0)</f>
        <v>70</v>
      </c>
      <c r="U126" s="70">
        <f>IFERROR(IF(AND(VLOOKUP($C126,[1]APELACIÓN!$C:$AM,7,0)="SI",VLOOKUP($C126,[1]APELACIÓN!$C:$AM,15,0)&lt;&gt;""),VLOOKUP($C126,[1]APELACIÓN!$C:$AM,33,0),VLOOKUP($C126,[1]CONSOLIDADO!$C$16:$BX$465,54,0)),0)</f>
        <v>70</v>
      </c>
      <c r="V126" s="70">
        <f>IFERROR(IF(AND(VLOOKUP($C126,[1]APELACIÓN!$C:$AM,7,0)="SI",VLOOKUP($C126,[1]APELACIÓN!$C:$AM,16,0)&lt;&gt;""),VLOOKUP($C126,[1]APELACIÓN!$C:$AM,34,0),VLOOKUP($C126,[1]CONSOLIDADO!$C$16:$BX$465,55,0)),0)</f>
        <v>70</v>
      </c>
      <c r="W126" s="70">
        <f t="shared" si="15"/>
        <v>70</v>
      </c>
      <c r="X126" s="68">
        <f>ROUND(IFERROR(VLOOKUP($W126,[1]PARAMETROS!$Q$12:$S$82,2,0),0),2)</f>
        <v>100</v>
      </c>
      <c r="Y126" s="69">
        <f t="shared" si="16"/>
        <v>30</v>
      </c>
      <c r="Z126" s="71">
        <f t="shared" si="17"/>
        <v>70</v>
      </c>
      <c r="AA126" s="72" t="str">
        <f>IFERROR(IF(VLOOKUP($C126,[1]APELACIÓN!$C$16:$I$465,5,0)="","",VLOOKUP($C126,[1]APELACIÓN!$C$16:$I$465,5,0)),0)</f>
        <v/>
      </c>
      <c r="AB126" s="72" t="str">
        <f>IFERROR(IF(VLOOKUP($C126,[1]APELACIÓN!$C$16:$I$465,7,0)="","",VLOOKUP($C126,[1]APELACIÓN!$C$16:$I$465,7,0)),0)</f>
        <v/>
      </c>
      <c r="AC126" s="73" t="str">
        <f>IF($C126="","",[1]CONSOLIDADO!BP126)</f>
        <v/>
      </c>
      <c r="AD126" s="74">
        <f>IF($C126="","",[1]CONSOLIDADO!BQ126)</f>
        <v>0</v>
      </c>
      <c r="AE126" s="74">
        <f>IF($C126="","",[1]CONSOLIDADO!BR126)</f>
        <v>0</v>
      </c>
      <c r="AF126" s="74">
        <f>IF($C126="","",[1]CONSOLIDADO!BS126)</f>
        <v>0</v>
      </c>
      <c r="AG126" s="74">
        <f>IF($C126="","",[1]CONSOLIDADO!BT126)</f>
        <v>0</v>
      </c>
      <c r="AH126" s="73" t="str">
        <f>IF($C126="","",[1]CONSOLIDADO!BU126)</f>
        <v/>
      </c>
      <c r="AI126" s="73">
        <f>IF($C126="","",[1]CONSOLIDADO!BV126)</f>
        <v>0</v>
      </c>
      <c r="AJ126" s="74">
        <f>IF($C126="","",[1]CONSOLIDADO!BW126)</f>
        <v>0</v>
      </c>
      <c r="AK126" s="75">
        <f>IF($C126="","",[1]CONSOLIDADO!BX126)</f>
        <v>111</v>
      </c>
    </row>
    <row r="127" spans="1:37" ht="14.45" customHeight="1" x14ac:dyDescent="0.2">
      <c r="A127" s="62">
        <v>112</v>
      </c>
      <c r="B127" s="63">
        <v>103</v>
      </c>
      <c r="C127" s="64">
        <v>13638526</v>
      </c>
      <c r="D127" s="63">
        <v>7</v>
      </c>
      <c r="E127" s="65">
        <f>IFERROR(VLOOKUP($C127,[1]CONSOLIDADO!$C$16:$K$465,9,0),"")</f>
        <v>16</v>
      </c>
      <c r="F127" s="66">
        <f>IFERROR(IF(AND(VLOOKUP($C127,[1]APELACIÓN!$C:$AM,7,0)="SI",VLOOKUP($C127,[1]APELACIÓN!$C:$AM,10,0)&lt;&gt;""),VLOOKUP($C127,[1]APELACIÓN!$C:$AM,20,0),VLOOKUP($C127,[1]CONSOLIDADO!$C$16:$BX$465,39,0)),0)</f>
        <v>8</v>
      </c>
      <c r="G127" s="67">
        <f>ROUND(IFERROR(IF($F127&gt;39,200,VLOOKUP($F127,[1]PARAMETROS!$A$12:$K$55,2,0)),0),2)</f>
        <v>45</v>
      </c>
      <c r="H127" s="67">
        <f t="shared" si="9"/>
        <v>22.5</v>
      </c>
      <c r="I127" s="66">
        <f>IFERROR(IF(AND(VLOOKUP($C127,[1]APELACIÓN!$C:$AM,7,0)="SI",VLOOKUP($C127,[1]APELACIÓN!$C:$AM,11,0)&lt;&gt;""),VLOOKUP($C127,[1]APELACIÓN!$C:$AM,23,0),VLOOKUP($C127,[1]CONSOLIDADO!$C$16:$BX$465,42,0)),0)</f>
        <v>0</v>
      </c>
      <c r="J127" s="67">
        <f>ROUND(IFERROR(IF($I127&gt;39,200,VLOOKUP($I127,[1]PARAMETROS!$A$12:$K$55,6,0)),0),2)</f>
        <v>0</v>
      </c>
      <c r="K127" s="67">
        <f t="shared" si="10"/>
        <v>0</v>
      </c>
      <c r="L127" s="66">
        <f>IFERROR(IF(AND(VLOOKUP($C127,[1]APELACIÓN!$C:$AM,7,0)="SI",VLOOKUP($C127,[1]APELACIÓN!$C:$AM,12,0)&lt;&gt;""),VLOOKUP($C127,[1]APELACIÓN!$C:$AM,26,0),VLOOKUP($C127,[1]CONSOLIDADO!$C$16:$BX$465,45,0)),0)</f>
        <v>0</v>
      </c>
      <c r="M127" s="68">
        <f>ROUND(IFERROR(IF($L127&gt;39,200,VLOOKUP($L127,[1]PARAMETROS!$A$12:$K$55,10,0)),0),2)</f>
        <v>0</v>
      </c>
      <c r="N127" s="68">
        <f t="shared" si="11"/>
        <v>0</v>
      </c>
      <c r="O127" s="68">
        <f t="shared" si="12"/>
        <v>22.5</v>
      </c>
      <c r="P127" s="69">
        <f t="shared" si="13"/>
        <v>9</v>
      </c>
      <c r="Q127" s="66">
        <f>IFERROR(IF(AND(VLOOKUP($C127,[1]APELACIÓN!$C:$AM,7,0)="SI",VLOOKUP($C127,[1]APELACIÓN!$C:$AM,13,0)&lt;&gt;""),VLOOKUP($C127,[1]APELACIÓN!$C:$AM,29,0),VLOOKUP($C127,[1]CONSOLIDADO!$C$16:$BX$465,50,0)),0)</f>
        <v>464</v>
      </c>
      <c r="R127" s="68">
        <f>ROUND(IFERROR(IF($Q127&gt;110,100,VLOOKUP($Q127,[1]PARAMETROS!$M$12:$O$122,2,0)),0),2)</f>
        <v>100</v>
      </c>
      <c r="S127" s="69">
        <f t="shared" si="14"/>
        <v>30</v>
      </c>
      <c r="T127" s="70">
        <f>IFERROR(IF(AND(VLOOKUP($C127,[1]APELACIÓN!$C:$AM,7,0)="SI",VLOOKUP($C127,[1]APELACIÓN!$C:$AM,14,0)&lt;&gt;""),VLOOKUP($C127,[1]APELACIÓN!$C:$AM,32,0),VLOOKUP($C127,[1]CONSOLIDADO!$C$16:$BX$465,53,0)),0)</f>
        <v>70</v>
      </c>
      <c r="U127" s="70">
        <f>IFERROR(IF(AND(VLOOKUP($C127,[1]APELACIÓN!$C:$AM,7,0)="SI",VLOOKUP($C127,[1]APELACIÓN!$C:$AM,15,0)&lt;&gt;""),VLOOKUP($C127,[1]APELACIÓN!$C:$AM,33,0),VLOOKUP($C127,[1]CONSOLIDADO!$C$16:$BX$465,54,0)),0)</f>
        <v>70</v>
      </c>
      <c r="V127" s="70">
        <f>IFERROR(IF(AND(VLOOKUP($C127,[1]APELACIÓN!$C:$AM,7,0)="SI",VLOOKUP($C127,[1]APELACIÓN!$C:$AM,16,0)&lt;&gt;""),VLOOKUP($C127,[1]APELACIÓN!$C:$AM,34,0),VLOOKUP($C127,[1]CONSOLIDADO!$C$16:$BX$465,55,0)),0)</f>
        <v>70</v>
      </c>
      <c r="W127" s="70">
        <f t="shared" si="15"/>
        <v>70</v>
      </c>
      <c r="X127" s="68">
        <f>ROUND(IFERROR(VLOOKUP($W127,[1]PARAMETROS!$Q$12:$S$82,2,0),0),2)</f>
        <v>100</v>
      </c>
      <c r="Y127" s="69">
        <f t="shared" si="16"/>
        <v>30</v>
      </c>
      <c r="Z127" s="71">
        <f t="shared" si="17"/>
        <v>69</v>
      </c>
      <c r="AA127" s="72" t="str">
        <f>IFERROR(IF(VLOOKUP($C127,[1]APELACIÓN!$C$16:$I$465,5,0)="","",VLOOKUP($C127,[1]APELACIÓN!$C$16:$I$465,5,0)),0)</f>
        <v/>
      </c>
      <c r="AB127" s="72" t="str">
        <f>IFERROR(IF(VLOOKUP($C127,[1]APELACIÓN!$C$16:$I$465,7,0)="","",VLOOKUP($C127,[1]APELACIÓN!$C$16:$I$465,7,0)),0)</f>
        <v/>
      </c>
      <c r="AC127" s="73" t="str">
        <f>IF($C127="","",[1]CONSOLIDADO!BP127)</f>
        <v/>
      </c>
      <c r="AD127" s="74">
        <f>IF($C127="","",[1]CONSOLIDADO!BQ127)</f>
        <v>0</v>
      </c>
      <c r="AE127" s="74">
        <f>IF($C127="","",[1]CONSOLIDADO!BR127)</f>
        <v>0</v>
      </c>
      <c r="AF127" s="74">
        <f>IF($C127="","",[1]CONSOLIDADO!BS127)</f>
        <v>0</v>
      </c>
      <c r="AG127" s="74">
        <f>IF($C127="","",[1]CONSOLIDADO!BT127)</f>
        <v>0</v>
      </c>
      <c r="AH127" s="73" t="str">
        <f>IF($C127="","",[1]CONSOLIDADO!BU127)</f>
        <v/>
      </c>
      <c r="AI127" s="73">
        <f>IF($C127="","",[1]CONSOLIDADO!BV127)</f>
        <v>0</v>
      </c>
      <c r="AJ127" s="74">
        <f>IF($C127="","",[1]CONSOLIDADO!BW127)</f>
        <v>0</v>
      </c>
      <c r="AK127" s="75">
        <f>IF($C127="","",[1]CONSOLIDADO!BX127)</f>
        <v>112</v>
      </c>
    </row>
    <row r="128" spans="1:37" ht="14.45" customHeight="1" x14ac:dyDescent="0.2">
      <c r="A128" s="62">
        <v>113</v>
      </c>
      <c r="B128" s="63">
        <v>101</v>
      </c>
      <c r="C128" s="64">
        <v>10733016</v>
      </c>
      <c r="D128" s="63" t="s">
        <v>42</v>
      </c>
      <c r="E128" s="65">
        <f>IFERROR(VLOOKUP($C128,[1]CONSOLIDADO!$C$16:$K$465,9,0),"")</f>
        <v>16</v>
      </c>
      <c r="F128" s="66">
        <f>IFERROR(IF(AND(VLOOKUP($C128,[1]APELACIÓN!$C:$AM,7,0)="SI",VLOOKUP($C128,[1]APELACIÓN!$C:$AM,10,0)&lt;&gt;""),VLOOKUP($C128,[1]APELACIÓN!$C:$AM,20,0),VLOOKUP($C128,[1]CONSOLIDADO!$C$16:$BX$465,39,0)),0)</f>
        <v>7</v>
      </c>
      <c r="G128" s="67">
        <f>ROUND(IFERROR(IF($F128&gt;39,200,VLOOKUP($F128,[1]PARAMETROS!$A$12:$K$55,2,0)),0),2)</f>
        <v>40</v>
      </c>
      <c r="H128" s="67">
        <f t="shared" si="9"/>
        <v>20</v>
      </c>
      <c r="I128" s="66">
        <f>IFERROR(IF(AND(VLOOKUP($C128,[1]APELACIÓN!$C:$AM,7,0)="SI",VLOOKUP($C128,[1]APELACIÓN!$C:$AM,11,0)&lt;&gt;""),VLOOKUP($C128,[1]APELACIÓN!$C:$AM,23,0),VLOOKUP($C128,[1]CONSOLIDADO!$C$16:$BX$465,42,0)),0)</f>
        <v>0</v>
      </c>
      <c r="J128" s="67">
        <f>ROUND(IFERROR(IF($I128&gt;39,200,VLOOKUP($I128,[1]PARAMETROS!$A$12:$K$55,6,0)),0),2)</f>
        <v>0</v>
      </c>
      <c r="K128" s="67">
        <f t="shared" si="10"/>
        <v>0</v>
      </c>
      <c r="L128" s="66">
        <f>IFERROR(IF(AND(VLOOKUP($C128,[1]APELACIÓN!$C:$AM,7,0)="SI",VLOOKUP($C128,[1]APELACIÓN!$C:$AM,12,0)&lt;&gt;""),VLOOKUP($C128,[1]APELACIÓN!$C:$AM,26,0),VLOOKUP($C128,[1]CONSOLIDADO!$C$16:$BX$465,45,0)),0)</f>
        <v>0</v>
      </c>
      <c r="M128" s="68">
        <f>ROUND(IFERROR(IF($L128&gt;39,200,VLOOKUP($L128,[1]PARAMETROS!$A$12:$K$55,10,0)),0),2)</f>
        <v>0</v>
      </c>
      <c r="N128" s="68">
        <f t="shared" si="11"/>
        <v>0</v>
      </c>
      <c r="O128" s="68">
        <f t="shared" si="12"/>
        <v>20</v>
      </c>
      <c r="P128" s="69">
        <f t="shared" si="13"/>
        <v>8</v>
      </c>
      <c r="Q128" s="66">
        <f>IFERROR(IF(AND(VLOOKUP($C128,[1]APELACIÓN!$C:$AM,7,0)="SI",VLOOKUP($C128,[1]APELACIÓN!$C:$AM,13,0)&lt;&gt;""),VLOOKUP($C128,[1]APELACIÓN!$C:$AM,29,0),VLOOKUP($C128,[1]CONSOLIDADO!$C$16:$BX$465,50,0)),0)</f>
        <v>463</v>
      </c>
      <c r="R128" s="68">
        <f>ROUND(IFERROR(IF($Q128&gt;110,100,VLOOKUP($Q128,[1]PARAMETROS!$M$12:$O$122,2,0)),0),2)</f>
        <v>100</v>
      </c>
      <c r="S128" s="69">
        <f t="shared" si="14"/>
        <v>30</v>
      </c>
      <c r="T128" s="70">
        <f>IFERROR(IF(AND(VLOOKUP($C128,[1]APELACIÓN!$C:$AM,7,0)="SI",VLOOKUP($C128,[1]APELACIÓN!$C:$AM,14,0)&lt;&gt;""),VLOOKUP($C128,[1]APELACIÓN!$C:$AM,32,0),VLOOKUP($C128,[1]CONSOLIDADO!$C$16:$BX$465,53,0)),0)</f>
        <v>70</v>
      </c>
      <c r="U128" s="70">
        <f>IFERROR(IF(AND(VLOOKUP($C128,[1]APELACIÓN!$C:$AM,7,0)="SI",VLOOKUP($C128,[1]APELACIÓN!$C:$AM,15,0)&lt;&gt;""),VLOOKUP($C128,[1]APELACIÓN!$C:$AM,33,0),VLOOKUP($C128,[1]CONSOLIDADO!$C$16:$BX$465,54,0)),0)</f>
        <v>70</v>
      </c>
      <c r="V128" s="70">
        <f>IFERROR(IF(AND(VLOOKUP($C128,[1]APELACIÓN!$C:$AM,7,0)="SI",VLOOKUP($C128,[1]APELACIÓN!$C:$AM,16,0)&lt;&gt;""),VLOOKUP($C128,[1]APELACIÓN!$C:$AM,34,0),VLOOKUP($C128,[1]CONSOLIDADO!$C$16:$BX$465,55,0)),0)</f>
        <v>70</v>
      </c>
      <c r="W128" s="70">
        <f t="shared" si="15"/>
        <v>70</v>
      </c>
      <c r="X128" s="68">
        <f>ROUND(IFERROR(VLOOKUP($W128,[1]PARAMETROS!$Q$12:$S$82,2,0),0),2)</f>
        <v>100</v>
      </c>
      <c r="Y128" s="69">
        <f t="shared" si="16"/>
        <v>30</v>
      </c>
      <c r="Z128" s="71">
        <f t="shared" si="17"/>
        <v>68</v>
      </c>
      <c r="AA128" s="72" t="str">
        <f>IFERROR(IF(VLOOKUP($C128,[1]APELACIÓN!$C$16:$I$465,5,0)="","",VLOOKUP($C128,[1]APELACIÓN!$C$16:$I$465,5,0)),0)</f>
        <v/>
      </c>
      <c r="AB128" s="72" t="str">
        <f>IFERROR(IF(VLOOKUP($C128,[1]APELACIÓN!$C$16:$I$465,7,0)="","",VLOOKUP($C128,[1]APELACIÓN!$C$16:$I$465,7,0)),0)</f>
        <v/>
      </c>
      <c r="AC128" s="73" t="str">
        <f>IF($C128="","",[1]CONSOLIDADO!BP128)</f>
        <v/>
      </c>
      <c r="AD128" s="74">
        <f>IF($C128="","",[1]CONSOLIDADO!BQ128)</f>
        <v>0</v>
      </c>
      <c r="AE128" s="74">
        <f>IF($C128="","",[1]CONSOLIDADO!BR128)</f>
        <v>0</v>
      </c>
      <c r="AF128" s="74">
        <f>IF($C128="","",[1]CONSOLIDADO!BS128)</f>
        <v>0</v>
      </c>
      <c r="AG128" s="74">
        <f>IF($C128="","",[1]CONSOLIDADO!BT128)</f>
        <v>0</v>
      </c>
      <c r="AH128" s="73" t="str">
        <f>IF($C128="","",[1]CONSOLIDADO!BU128)</f>
        <v/>
      </c>
      <c r="AI128" s="73">
        <f>IF($C128="","",[1]CONSOLIDADO!BV128)</f>
        <v>0</v>
      </c>
      <c r="AJ128" s="74">
        <f>IF($C128="","",[1]CONSOLIDADO!BW128)</f>
        <v>0</v>
      </c>
      <c r="AK128" s="75">
        <f>IF($C128="","",[1]CONSOLIDADO!BX128)</f>
        <v>113</v>
      </c>
    </row>
    <row r="129" spans="1:37" ht="14.45" customHeight="1" x14ac:dyDescent="0.2">
      <c r="A129" s="62">
        <v>114</v>
      </c>
      <c r="B129" s="63"/>
      <c r="C129" s="64"/>
      <c r="D129" s="63"/>
      <c r="E129" s="65" t="str">
        <f>IFERROR(VLOOKUP($C129,[1]CONSOLIDADO!$C$16:$K$465,9,0),"")</f>
        <v/>
      </c>
      <c r="F129" s="66">
        <f>IFERROR(IF(AND(VLOOKUP($C129,[1]APELACIÓN!$C:$AM,7,0)="SI",VLOOKUP($C129,[1]APELACIÓN!$C:$AM,10,0)&lt;&gt;""),VLOOKUP($C129,[1]APELACIÓN!$C:$AM,20,0),VLOOKUP($C129,[1]CONSOLIDADO!$C$16:$BX$465,39,0)),0)</f>
        <v>0</v>
      </c>
      <c r="G129" s="67">
        <f>ROUND(IFERROR(IF($F129&gt;39,200,VLOOKUP($F129,[1]PARAMETROS!$A$12:$K$55,2,0)),0),2)</f>
        <v>0</v>
      </c>
      <c r="H129" s="67">
        <f t="shared" si="9"/>
        <v>0</v>
      </c>
      <c r="I129" s="66">
        <f>IFERROR(IF(AND(VLOOKUP($C129,[1]APELACIÓN!$C:$AM,7,0)="SI",VLOOKUP($C129,[1]APELACIÓN!$C:$AM,11,0)&lt;&gt;""),VLOOKUP($C129,[1]APELACIÓN!$C:$AM,23,0),VLOOKUP($C129,[1]CONSOLIDADO!$C$16:$BX$465,42,0)),0)</f>
        <v>0</v>
      </c>
      <c r="J129" s="67">
        <f>ROUND(IFERROR(IF($I129&gt;39,200,VLOOKUP($I129,[1]PARAMETROS!$A$12:$K$55,6,0)),0),2)</f>
        <v>0</v>
      </c>
      <c r="K129" s="67">
        <f t="shared" si="10"/>
        <v>0</v>
      </c>
      <c r="L129" s="66">
        <f>IFERROR(IF(AND(VLOOKUP($C129,[1]APELACIÓN!$C:$AM,7,0)="SI",VLOOKUP($C129,[1]APELACIÓN!$C:$AM,12,0)&lt;&gt;""),VLOOKUP($C129,[1]APELACIÓN!$C:$AM,26,0),VLOOKUP($C129,[1]CONSOLIDADO!$C$16:$BX$465,45,0)),0)</f>
        <v>0</v>
      </c>
      <c r="M129" s="68">
        <f>ROUND(IFERROR(IF($L129&gt;39,200,VLOOKUP($L129,[1]PARAMETROS!$A$12:$K$55,10,0)),0),2)</f>
        <v>0</v>
      </c>
      <c r="N129" s="68">
        <f t="shared" si="11"/>
        <v>0</v>
      </c>
      <c r="O129" s="68">
        <f t="shared" si="12"/>
        <v>0</v>
      </c>
      <c r="P129" s="69">
        <f t="shared" si="13"/>
        <v>0</v>
      </c>
      <c r="Q129" s="66">
        <f>IFERROR(IF(AND(VLOOKUP($C129,[1]APELACIÓN!$C:$AM,7,0)="SI",VLOOKUP($C129,[1]APELACIÓN!$C:$AM,13,0)&lt;&gt;""),VLOOKUP($C129,[1]APELACIÓN!$C:$AM,29,0),VLOOKUP($C129,[1]CONSOLIDADO!$C$16:$BX$465,50,0)),0)</f>
        <v>0</v>
      </c>
      <c r="R129" s="68">
        <f>ROUND(IFERROR(IF($Q129&gt;110,100,VLOOKUP($Q129,[1]PARAMETROS!$M$12:$O$122,2,0)),0),2)</f>
        <v>0</v>
      </c>
      <c r="S129" s="69">
        <f t="shared" si="14"/>
        <v>0</v>
      </c>
      <c r="T129" s="70">
        <f>IFERROR(IF(AND(VLOOKUP($C129,[1]APELACIÓN!$C:$AM,7,0)="SI",VLOOKUP($C129,[1]APELACIÓN!$C:$AM,14,0)&lt;&gt;""),VLOOKUP($C129,[1]APELACIÓN!$C:$AM,32,0),VLOOKUP($C129,[1]CONSOLIDADO!$C$16:$BX$465,53,0)),0)</f>
        <v>0</v>
      </c>
      <c r="U129" s="70">
        <f>IFERROR(IF(AND(VLOOKUP($C129,[1]APELACIÓN!$C:$AM,7,0)="SI",VLOOKUP($C129,[1]APELACIÓN!$C:$AM,15,0)&lt;&gt;""),VLOOKUP($C129,[1]APELACIÓN!$C:$AM,33,0),VLOOKUP($C129,[1]CONSOLIDADO!$C$16:$BX$465,54,0)),0)</f>
        <v>0</v>
      </c>
      <c r="V129" s="70">
        <f>IFERROR(IF(AND(VLOOKUP($C129,[1]APELACIÓN!$C:$AM,7,0)="SI",VLOOKUP($C129,[1]APELACIÓN!$C:$AM,16,0)&lt;&gt;""),VLOOKUP($C129,[1]APELACIÓN!$C:$AM,34,0),VLOOKUP($C129,[1]CONSOLIDADO!$C$16:$BX$465,55,0)),0)</f>
        <v>0</v>
      </c>
      <c r="W129" s="70">
        <f t="shared" si="15"/>
        <v>0</v>
      </c>
      <c r="X129" s="68">
        <f>ROUND(IFERROR(VLOOKUP($W129,[1]PARAMETROS!$Q$12:$S$82,2,0),0),2)</f>
        <v>0</v>
      </c>
      <c r="Y129" s="69">
        <f t="shared" si="16"/>
        <v>0</v>
      </c>
      <c r="Z129" s="71">
        <f t="shared" si="17"/>
        <v>0</v>
      </c>
      <c r="AA129" s="72" t="str">
        <f>IFERROR(IF(VLOOKUP($C129,[1]APELACIÓN!$C$16:$I$465,5,0)="","",VLOOKUP($C129,[1]APELACIÓN!$C$16:$I$465,5,0)),0)</f>
        <v/>
      </c>
      <c r="AB129" s="72" t="str">
        <f>IFERROR(IF(VLOOKUP($C129,[1]APELACIÓN!$C$16:$I$465,7,0)="","",VLOOKUP($C129,[1]APELACIÓN!$C$16:$I$465,7,0)),0)</f>
        <v/>
      </c>
      <c r="AC129" s="73" t="str">
        <f>IF($C129="","",[1]CONSOLIDADO!BP129)</f>
        <v/>
      </c>
      <c r="AD129" s="74" t="str">
        <f>IF($C129="","",[1]CONSOLIDADO!BQ129)</f>
        <v/>
      </c>
      <c r="AE129" s="74" t="str">
        <f>IF($C129="","",[1]CONSOLIDADO!BR129)</f>
        <v/>
      </c>
      <c r="AF129" s="74" t="str">
        <f>IF($C129="","",[1]CONSOLIDADO!BS129)</f>
        <v/>
      </c>
      <c r="AG129" s="74" t="str">
        <f>IF($C129="","",[1]CONSOLIDADO!BT129)</f>
        <v/>
      </c>
      <c r="AH129" s="73" t="str">
        <f>IF($C129="","",[1]CONSOLIDADO!BU129)</f>
        <v/>
      </c>
      <c r="AI129" s="73" t="str">
        <f>IF($C129="","",[1]CONSOLIDADO!BV129)</f>
        <v/>
      </c>
      <c r="AJ129" s="74" t="str">
        <f>IF($C129="","",[1]CONSOLIDADO!BW129)</f>
        <v/>
      </c>
      <c r="AK129" s="75" t="str">
        <f>IF($C129="","",[1]CONSOLIDADO!BX129)</f>
        <v/>
      </c>
    </row>
    <row r="130" spans="1:37" ht="14.45" customHeight="1" x14ac:dyDescent="0.2">
      <c r="A130" s="62">
        <v>115</v>
      </c>
      <c r="B130" s="63"/>
      <c r="C130" s="64"/>
      <c r="D130" s="63"/>
      <c r="E130" s="65" t="str">
        <f>IFERROR(VLOOKUP($C130,[1]CONSOLIDADO!$C$16:$K$465,9,0),"")</f>
        <v/>
      </c>
      <c r="F130" s="66">
        <f>IFERROR(IF(AND(VLOOKUP($C130,[1]APELACIÓN!$C:$AM,7,0)="SI",VLOOKUP($C130,[1]APELACIÓN!$C:$AM,10,0)&lt;&gt;""),VLOOKUP($C130,[1]APELACIÓN!$C:$AM,20,0),VLOOKUP($C130,[1]CONSOLIDADO!$C$16:$BX$465,39,0)),0)</f>
        <v>0</v>
      </c>
      <c r="G130" s="67">
        <f>ROUND(IFERROR(IF($F130&gt;39,200,VLOOKUP($F130,[1]PARAMETROS!$A$12:$K$55,2,0)),0),2)</f>
        <v>0</v>
      </c>
      <c r="H130" s="67">
        <f t="shared" si="9"/>
        <v>0</v>
      </c>
      <c r="I130" s="66">
        <f>IFERROR(IF(AND(VLOOKUP($C130,[1]APELACIÓN!$C:$AM,7,0)="SI",VLOOKUP($C130,[1]APELACIÓN!$C:$AM,11,0)&lt;&gt;""),VLOOKUP($C130,[1]APELACIÓN!$C:$AM,23,0),VLOOKUP($C130,[1]CONSOLIDADO!$C$16:$BX$465,42,0)),0)</f>
        <v>0</v>
      </c>
      <c r="J130" s="67">
        <f>ROUND(IFERROR(IF($I130&gt;39,200,VLOOKUP($I130,[1]PARAMETROS!$A$12:$K$55,6,0)),0),2)</f>
        <v>0</v>
      </c>
      <c r="K130" s="67">
        <f t="shared" si="10"/>
        <v>0</v>
      </c>
      <c r="L130" s="66">
        <f>IFERROR(IF(AND(VLOOKUP($C130,[1]APELACIÓN!$C:$AM,7,0)="SI",VLOOKUP($C130,[1]APELACIÓN!$C:$AM,12,0)&lt;&gt;""),VLOOKUP($C130,[1]APELACIÓN!$C:$AM,26,0),VLOOKUP($C130,[1]CONSOLIDADO!$C$16:$BX$465,45,0)),0)</f>
        <v>0</v>
      </c>
      <c r="M130" s="68">
        <f>ROUND(IFERROR(IF($L130&gt;39,200,VLOOKUP($L130,[1]PARAMETROS!$A$12:$K$55,10,0)),0),2)</f>
        <v>0</v>
      </c>
      <c r="N130" s="68">
        <f t="shared" si="11"/>
        <v>0</v>
      </c>
      <c r="O130" s="68">
        <f t="shared" si="12"/>
        <v>0</v>
      </c>
      <c r="P130" s="69">
        <f t="shared" si="13"/>
        <v>0</v>
      </c>
      <c r="Q130" s="66">
        <f>IFERROR(IF(AND(VLOOKUP($C130,[1]APELACIÓN!$C:$AM,7,0)="SI",VLOOKUP($C130,[1]APELACIÓN!$C:$AM,13,0)&lt;&gt;""),VLOOKUP($C130,[1]APELACIÓN!$C:$AM,29,0),VLOOKUP($C130,[1]CONSOLIDADO!$C$16:$BX$465,50,0)),0)</f>
        <v>0</v>
      </c>
      <c r="R130" s="68">
        <f>ROUND(IFERROR(IF($Q130&gt;110,100,VLOOKUP($Q130,[1]PARAMETROS!$M$12:$O$122,2,0)),0),2)</f>
        <v>0</v>
      </c>
      <c r="S130" s="69">
        <f t="shared" si="14"/>
        <v>0</v>
      </c>
      <c r="T130" s="70">
        <f>IFERROR(IF(AND(VLOOKUP($C130,[1]APELACIÓN!$C:$AM,7,0)="SI",VLOOKUP($C130,[1]APELACIÓN!$C:$AM,14,0)&lt;&gt;""),VLOOKUP($C130,[1]APELACIÓN!$C:$AM,32,0),VLOOKUP($C130,[1]CONSOLIDADO!$C$16:$BX$465,53,0)),0)</f>
        <v>0</v>
      </c>
      <c r="U130" s="70">
        <f>IFERROR(IF(AND(VLOOKUP($C130,[1]APELACIÓN!$C:$AM,7,0)="SI",VLOOKUP($C130,[1]APELACIÓN!$C:$AM,15,0)&lt;&gt;""),VLOOKUP($C130,[1]APELACIÓN!$C:$AM,33,0),VLOOKUP($C130,[1]CONSOLIDADO!$C$16:$BX$465,54,0)),0)</f>
        <v>0</v>
      </c>
      <c r="V130" s="70">
        <f>IFERROR(IF(AND(VLOOKUP($C130,[1]APELACIÓN!$C:$AM,7,0)="SI",VLOOKUP($C130,[1]APELACIÓN!$C:$AM,16,0)&lt;&gt;""),VLOOKUP($C130,[1]APELACIÓN!$C:$AM,34,0),VLOOKUP($C130,[1]CONSOLIDADO!$C$16:$BX$465,55,0)),0)</f>
        <v>0</v>
      </c>
      <c r="W130" s="70">
        <f t="shared" si="15"/>
        <v>0</v>
      </c>
      <c r="X130" s="68">
        <f>ROUND(IFERROR(VLOOKUP($W130,[1]PARAMETROS!$Q$12:$S$82,2,0),0),2)</f>
        <v>0</v>
      </c>
      <c r="Y130" s="69">
        <f t="shared" si="16"/>
        <v>0</v>
      </c>
      <c r="Z130" s="71">
        <f t="shared" si="17"/>
        <v>0</v>
      </c>
      <c r="AA130" s="72" t="str">
        <f>IFERROR(IF(VLOOKUP($C130,[1]APELACIÓN!$C$16:$I$465,5,0)="","",VLOOKUP($C130,[1]APELACIÓN!$C$16:$I$465,5,0)),0)</f>
        <v/>
      </c>
      <c r="AB130" s="72" t="str">
        <f>IFERROR(IF(VLOOKUP($C130,[1]APELACIÓN!$C$16:$I$465,7,0)="","",VLOOKUP($C130,[1]APELACIÓN!$C$16:$I$465,7,0)),0)</f>
        <v/>
      </c>
      <c r="AC130" s="73" t="str">
        <f>IF($C130="","",[1]CONSOLIDADO!BP130)</f>
        <v/>
      </c>
      <c r="AD130" s="74" t="str">
        <f>IF($C130="","",[1]CONSOLIDADO!BQ130)</f>
        <v/>
      </c>
      <c r="AE130" s="74" t="str">
        <f>IF($C130="","",[1]CONSOLIDADO!BR130)</f>
        <v/>
      </c>
      <c r="AF130" s="74" t="str">
        <f>IF($C130="","",[1]CONSOLIDADO!BS130)</f>
        <v/>
      </c>
      <c r="AG130" s="74" t="str">
        <f>IF($C130="","",[1]CONSOLIDADO!BT130)</f>
        <v/>
      </c>
      <c r="AH130" s="73" t="str">
        <f>IF($C130="","",[1]CONSOLIDADO!BU130)</f>
        <v/>
      </c>
      <c r="AI130" s="73" t="str">
        <f>IF($C130="","",[1]CONSOLIDADO!BV130)</f>
        <v/>
      </c>
      <c r="AJ130" s="74" t="str">
        <f>IF($C130="","",[1]CONSOLIDADO!BW130)</f>
        <v/>
      </c>
      <c r="AK130" s="75" t="str">
        <f>IF($C130="","",[1]CONSOLIDADO!BX130)</f>
        <v/>
      </c>
    </row>
    <row r="131" spans="1:37" ht="14.45" customHeight="1" x14ac:dyDescent="0.2">
      <c r="A131" s="62">
        <v>116</v>
      </c>
      <c r="B131" s="63"/>
      <c r="C131" s="64"/>
      <c r="D131" s="63"/>
      <c r="E131" s="65" t="str">
        <f>IFERROR(VLOOKUP($C131,[1]CONSOLIDADO!$C$16:$K$465,9,0),"")</f>
        <v/>
      </c>
      <c r="F131" s="66">
        <f>IFERROR(IF(AND(VLOOKUP($C131,[1]APELACIÓN!$C:$AM,7,0)="SI",VLOOKUP($C131,[1]APELACIÓN!$C:$AM,10,0)&lt;&gt;""),VLOOKUP($C131,[1]APELACIÓN!$C:$AM,20,0),VLOOKUP($C131,[1]CONSOLIDADO!$C$16:$BX$465,39,0)),0)</f>
        <v>0</v>
      </c>
      <c r="G131" s="67">
        <f>ROUND(IFERROR(IF($F131&gt;39,200,VLOOKUP($F131,[1]PARAMETROS!$A$12:$K$55,2,0)),0),2)</f>
        <v>0</v>
      </c>
      <c r="H131" s="67">
        <f t="shared" si="9"/>
        <v>0</v>
      </c>
      <c r="I131" s="66">
        <f>IFERROR(IF(AND(VLOOKUP($C131,[1]APELACIÓN!$C:$AM,7,0)="SI",VLOOKUP($C131,[1]APELACIÓN!$C:$AM,11,0)&lt;&gt;""),VLOOKUP($C131,[1]APELACIÓN!$C:$AM,23,0),VLOOKUP($C131,[1]CONSOLIDADO!$C$16:$BX$465,42,0)),0)</f>
        <v>0</v>
      </c>
      <c r="J131" s="67">
        <f>ROUND(IFERROR(IF($I131&gt;39,200,VLOOKUP($I131,[1]PARAMETROS!$A$12:$K$55,6,0)),0),2)</f>
        <v>0</v>
      </c>
      <c r="K131" s="67">
        <f t="shared" si="10"/>
        <v>0</v>
      </c>
      <c r="L131" s="66">
        <f>IFERROR(IF(AND(VLOOKUP($C131,[1]APELACIÓN!$C:$AM,7,0)="SI",VLOOKUP($C131,[1]APELACIÓN!$C:$AM,12,0)&lt;&gt;""),VLOOKUP($C131,[1]APELACIÓN!$C:$AM,26,0),VLOOKUP($C131,[1]CONSOLIDADO!$C$16:$BX$465,45,0)),0)</f>
        <v>0</v>
      </c>
      <c r="M131" s="68">
        <f>ROUND(IFERROR(IF($L131&gt;39,200,VLOOKUP($L131,[1]PARAMETROS!$A$12:$K$55,10,0)),0),2)</f>
        <v>0</v>
      </c>
      <c r="N131" s="68">
        <f t="shared" si="11"/>
        <v>0</v>
      </c>
      <c r="O131" s="68">
        <f t="shared" si="12"/>
        <v>0</v>
      </c>
      <c r="P131" s="69">
        <f t="shared" si="13"/>
        <v>0</v>
      </c>
      <c r="Q131" s="66">
        <f>IFERROR(IF(AND(VLOOKUP($C131,[1]APELACIÓN!$C:$AM,7,0)="SI",VLOOKUP($C131,[1]APELACIÓN!$C:$AM,13,0)&lt;&gt;""),VLOOKUP($C131,[1]APELACIÓN!$C:$AM,29,0),VLOOKUP($C131,[1]CONSOLIDADO!$C$16:$BX$465,50,0)),0)</f>
        <v>0</v>
      </c>
      <c r="R131" s="68">
        <f>ROUND(IFERROR(IF($Q131&gt;110,100,VLOOKUP($Q131,[1]PARAMETROS!$M$12:$O$122,2,0)),0),2)</f>
        <v>0</v>
      </c>
      <c r="S131" s="69">
        <f t="shared" si="14"/>
        <v>0</v>
      </c>
      <c r="T131" s="70">
        <f>IFERROR(IF(AND(VLOOKUP($C131,[1]APELACIÓN!$C:$AM,7,0)="SI",VLOOKUP($C131,[1]APELACIÓN!$C:$AM,14,0)&lt;&gt;""),VLOOKUP($C131,[1]APELACIÓN!$C:$AM,32,0),VLOOKUP($C131,[1]CONSOLIDADO!$C$16:$BX$465,53,0)),0)</f>
        <v>0</v>
      </c>
      <c r="U131" s="70">
        <f>IFERROR(IF(AND(VLOOKUP($C131,[1]APELACIÓN!$C:$AM,7,0)="SI",VLOOKUP($C131,[1]APELACIÓN!$C:$AM,15,0)&lt;&gt;""),VLOOKUP($C131,[1]APELACIÓN!$C:$AM,33,0),VLOOKUP($C131,[1]CONSOLIDADO!$C$16:$BX$465,54,0)),0)</f>
        <v>0</v>
      </c>
      <c r="V131" s="70">
        <f>IFERROR(IF(AND(VLOOKUP($C131,[1]APELACIÓN!$C:$AM,7,0)="SI",VLOOKUP($C131,[1]APELACIÓN!$C:$AM,16,0)&lt;&gt;""),VLOOKUP($C131,[1]APELACIÓN!$C:$AM,34,0),VLOOKUP($C131,[1]CONSOLIDADO!$C$16:$BX$465,55,0)),0)</f>
        <v>0</v>
      </c>
      <c r="W131" s="70">
        <f t="shared" si="15"/>
        <v>0</v>
      </c>
      <c r="X131" s="68">
        <f>ROUND(IFERROR(VLOOKUP($W131,[1]PARAMETROS!$Q$12:$S$82,2,0),0),2)</f>
        <v>0</v>
      </c>
      <c r="Y131" s="69">
        <f t="shared" si="16"/>
        <v>0</v>
      </c>
      <c r="Z131" s="71">
        <f t="shared" si="17"/>
        <v>0</v>
      </c>
      <c r="AA131" s="72" t="str">
        <f>IFERROR(IF(VLOOKUP($C131,[1]APELACIÓN!$C$16:$I$465,5,0)="","",VLOOKUP($C131,[1]APELACIÓN!$C$16:$I$465,5,0)),0)</f>
        <v/>
      </c>
      <c r="AB131" s="72" t="str">
        <f>IFERROR(IF(VLOOKUP($C131,[1]APELACIÓN!$C$16:$I$465,7,0)="","",VLOOKUP($C131,[1]APELACIÓN!$C$16:$I$465,7,0)),0)</f>
        <v/>
      </c>
      <c r="AC131" s="73" t="str">
        <f>IF($C131="","",[1]CONSOLIDADO!BP131)</f>
        <v/>
      </c>
      <c r="AD131" s="74" t="str">
        <f>IF($C131="","",[1]CONSOLIDADO!BQ131)</f>
        <v/>
      </c>
      <c r="AE131" s="74" t="str">
        <f>IF($C131="","",[1]CONSOLIDADO!BR131)</f>
        <v/>
      </c>
      <c r="AF131" s="74" t="str">
        <f>IF($C131="","",[1]CONSOLIDADO!BS131)</f>
        <v/>
      </c>
      <c r="AG131" s="74" t="str">
        <f>IF($C131="","",[1]CONSOLIDADO!BT131)</f>
        <v/>
      </c>
      <c r="AH131" s="73" t="str">
        <f>IF($C131="","",[1]CONSOLIDADO!BU131)</f>
        <v/>
      </c>
      <c r="AI131" s="73" t="str">
        <f>IF($C131="","",[1]CONSOLIDADO!BV131)</f>
        <v/>
      </c>
      <c r="AJ131" s="74" t="str">
        <f>IF($C131="","",[1]CONSOLIDADO!BW131)</f>
        <v/>
      </c>
      <c r="AK131" s="75" t="str">
        <f>IF($C131="","",[1]CONSOLIDADO!BX131)</f>
        <v/>
      </c>
    </row>
    <row r="132" spans="1:37" ht="14.45" customHeight="1" x14ac:dyDescent="0.2">
      <c r="A132" s="62">
        <v>117</v>
      </c>
      <c r="B132" s="63"/>
      <c r="C132" s="64"/>
      <c r="D132" s="63"/>
      <c r="E132" s="65" t="str">
        <f>IFERROR(VLOOKUP($C132,[1]CONSOLIDADO!$C$16:$K$465,9,0),"")</f>
        <v/>
      </c>
      <c r="F132" s="66">
        <f>IFERROR(IF(AND(VLOOKUP($C132,[1]APELACIÓN!$C:$AM,7,0)="SI",VLOOKUP($C132,[1]APELACIÓN!$C:$AM,10,0)&lt;&gt;""),VLOOKUP($C132,[1]APELACIÓN!$C:$AM,20,0),VLOOKUP($C132,[1]CONSOLIDADO!$C$16:$BX$465,39,0)),0)</f>
        <v>0</v>
      </c>
      <c r="G132" s="67">
        <f>ROUND(IFERROR(IF($F132&gt;39,200,VLOOKUP($F132,[1]PARAMETROS!$A$12:$K$55,2,0)),0),2)</f>
        <v>0</v>
      </c>
      <c r="H132" s="67">
        <f t="shared" si="9"/>
        <v>0</v>
      </c>
      <c r="I132" s="66">
        <f>IFERROR(IF(AND(VLOOKUP($C132,[1]APELACIÓN!$C:$AM,7,0)="SI",VLOOKUP($C132,[1]APELACIÓN!$C:$AM,11,0)&lt;&gt;""),VLOOKUP($C132,[1]APELACIÓN!$C:$AM,23,0),VLOOKUP($C132,[1]CONSOLIDADO!$C$16:$BX$465,42,0)),0)</f>
        <v>0</v>
      </c>
      <c r="J132" s="67">
        <f>ROUND(IFERROR(IF($I132&gt;39,200,VLOOKUP($I132,[1]PARAMETROS!$A$12:$K$55,6,0)),0),2)</f>
        <v>0</v>
      </c>
      <c r="K132" s="67">
        <f t="shared" si="10"/>
        <v>0</v>
      </c>
      <c r="L132" s="66">
        <f>IFERROR(IF(AND(VLOOKUP($C132,[1]APELACIÓN!$C:$AM,7,0)="SI",VLOOKUP($C132,[1]APELACIÓN!$C:$AM,12,0)&lt;&gt;""),VLOOKUP($C132,[1]APELACIÓN!$C:$AM,26,0),VLOOKUP($C132,[1]CONSOLIDADO!$C$16:$BX$465,45,0)),0)</f>
        <v>0</v>
      </c>
      <c r="M132" s="68">
        <f>ROUND(IFERROR(IF($L132&gt;39,200,VLOOKUP($L132,[1]PARAMETROS!$A$12:$K$55,10,0)),0),2)</f>
        <v>0</v>
      </c>
      <c r="N132" s="68">
        <f t="shared" si="11"/>
        <v>0</v>
      </c>
      <c r="O132" s="68">
        <f t="shared" si="12"/>
        <v>0</v>
      </c>
      <c r="P132" s="69">
        <f t="shared" si="13"/>
        <v>0</v>
      </c>
      <c r="Q132" s="66">
        <f>IFERROR(IF(AND(VLOOKUP($C132,[1]APELACIÓN!$C:$AM,7,0)="SI",VLOOKUP($C132,[1]APELACIÓN!$C:$AM,13,0)&lt;&gt;""),VLOOKUP($C132,[1]APELACIÓN!$C:$AM,29,0),VLOOKUP($C132,[1]CONSOLIDADO!$C$16:$BX$465,50,0)),0)</f>
        <v>0</v>
      </c>
      <c r="R132" s="68">
        <f>ROUND(IFERROR(IF($Q132&gt;110,100,VLOOKUP($Q132,[1]PARAMETROS!$M$12:$O$122,2,0)),0),2)</f>
        <v>0</v>
      </c>
      <c r="S132" s="69">
        <f t="shared" si="14"/>
        <v>0</v>
      </c>
      <c r="T132" s="70">
        <f>IFERROR(IF(AND(VLOOKUP($C132,[1]APELACIÓN!$C:$AM,7,0)="SI",VLOOKUP($C132,[1]APELACIÓN!$C:$AM,14,0)&lt;&gt;""),VLOOKUP($C132,[1]APELACIÓN!$C:$AM,32,0),VLOOKUP($C132,[1]CONSOLIDADO!$C$16:$BX$465,53,0)),0)</f>
        <v>0</v>
      </c>
      <c r="U132" s="70">
        <f>IFERROR(IF(AND(VLOOKUP($C132,[1]APELACIÓN!$C:$AM,7,0)="SI",VLOOKUP($C132,[1]APELACIÓN!$C:$AM,15,0)&lt;&gt;""),VLOOKUP($C132,[1]APELACIÓN!$C:$AM,33,0),VLOOKUP($C132,[1]CONSOLIDADO!$C$16:$BX$465,54,0)),0)</f>
        <v>0</v>
      </c>
      <c r="V132" s="70">
        <f>IFERROR(IF(AND(VLOOKUP($C132,[1]APELACIÓN!$C:$AM,7,0)="SI",VLOOKUP($C132,[1]APELACIÓN!$C:$AM,16,0)&lt;&gt;""),VLOOKUP($C132,[1]APELACIÓN!$C:$AM,34,0),VLOOKUP($C132,[1]CONSOLIDADO!$C$16:$BX$465,55,0)),0)</f>
        <v>0</v>
      </c>
      <c r="W132" s="70">
        <f t="shared" si="15"/>
        <v>0</v>
      </c>
      <c r="X132" s="68">
        <f>ROUND(IFERROR(VLOOKUP($W132,[1]PARAMETROS!$Q$12:$S$82,2,0),0),2)</f>
        <v>0</v>
      </c>
      <c r="Y132" s="69">
        <f t="shared" si="16"/>
        <v>0</v>
      </c>
      <c r="Z132" s="71">
        <f t="shared" si="17"/>
        <v>0</v>
      </c>
      <c r="AA132" s="72" t="str">
        <f>IFERROR(IF(VLOOKUP($C132,[1]APELACIÓN!$C$16:$I$465,5,0)="","",VLOOKUP($C132,[1]APELACIÓN!$C$16:$I$465,5,0)),0)</f>
        <v/>
      </c>
      <c r="AB132" s="72" t="str">
        <f>IFERROR(IF(VLOOKUP($C132,[1]APELACIÓN!$C$16:$I$465,7,0)="","",VLOOKUP($C132,[1]APELACIÓN!$C$16:$I$465,7,0)),0)</f>
        <v/>
      </c>
      <c r="AC132" s="73" t="str">
        <f>IF($C132="","",[1]CONSOLIDADO!BP132)</f>
        <v/>
      </c>
      <c r="AD132" s="74" t="str">
        <f>IF($C132="","",[1]CONSOLIDADO!BQ132)</f>
        <v/>
      </c>
      <c r="AE132" s="74" t="str">
        <f>IF($C132="","",[1]CONSOLIDADO!BR132)</f>
        <v/>
      </c>
      <c r="AF132" s="74" t="str">
        <f>IF($C132="","",[1]CONSOLIDADO!BS132)</f>
        <v/>
      </c>
      <c r="AG132" s="74" t="str">
        <f>IF($C132="","",[1]CONSOLIDADO!BT132)</f>
        <v/>
      </c>
      <c r="AH132" s="73" t="str">
        <f>IF($C132="","",[1]CONSOLIDADO!BU132)</f>
        <v/>
      </c>
      <c r="AI132" s="73" t="str">
        <f>IF($C132="","",[1]CONSOLIDADO!BV132)</f>
        <v/>
      </c>
      <c r="AJ132" s="74" t="str">
        <f>IF($C132="","",[1]CONSOLIDADO!BW132)</f>
        <v/>
      </c>
      <c r="AK132" s="75" t="str">
        <f>IF($C132="","",[1]CONSOLIDADO!BX132)</f>
        <v/>
      </c>
    </row>
    <row r="133" spans="1:37" ht="14.45" customHeight="1" x14ac:dyDescent="0.2">
      <c r="A133" s="62">
        <v>118</v>
      </c>
      <c r="B133" s="63"/>
      <c r="C133" s="64"/>
      <c r="D133" s="63"/>
      <c r="E133" s="65" t="str">
        <f>IFERROR(VLOOKUP($C133,[1]CONSOLIDADO!$C$16:$K$465,9,0),"")</f>
        <v/>
      </c>
      <c r="F133" s="66">
        <f>IFERROR(IF(AND(VLOOKUP($C133,[1]APELACIÓN!$C:$AM,7,0)="SI",VLOOKUP($C133,[1]APELACIÓN!$C:$AM,10,0)&lt;&gt;""),VLOOKUP($C133,[1]APELACIÓN!$C:$AM,20,0),VLOOKUP($C133,[1]CONSOLIDADO!$C$16:$BX$465,39,0)),0)</f>
        <v>0</v>
      </c>
      <c r="G133" s="67">
        <f>ROUND(IFERROR(IF($F133&gt;39,200,VLOOKUP($F133,[1]PARAMETROS!$A$12:$K$55,2,0)),0),2)</f>
        <v>0</v>
      </c>
      <c r="H133" s="67">
        <f t="shared" si="9"/>
        <v>0</v>
      </c>
      <c r="I133" s="66">
        <f>IFERROR(IF(AND(VLOOKUP($C133,[1]APELACIÓN!$C:$AM,7,0)="SI",VLOOKUP($C133,[1]APELACIÓN!$C:$AM,11,0)&lt;&gt;""),VLOOKUP($C133,[1]APELACIÓN!$C:$AM,23,0),VLOOKUP($C133,[1]CONSOLIDADO!$C$16:$BX$465,42,0)),0)</f>
        <v>0</v>
      </c>
      <c r="J133" s="67">
        <f>ROUND(IFERROR(IF($I133&gt;39,200,VLOOKUP($I133,[1]PARAMETROS!$A$12:$K$55,6,0)),0),2)</f>
        <v>0</v>
      </c>
      <c r="K133" s="67">
        <f t="shared" si="10"/>
        <v>0</v>
      </c>
      <c r="L133" s="66">
        <f>IFERROR(IF(AND(VLOOKUP($C133,[1]APELACIÓN!$C:$AM,7,0)="SI",VLOOKUP($C133,[1]APELACIÓN!$C:$AM,12,0)&lt;&gt;""),VLOOKUP($C133,[1]APELACIÓN!$C:$AM,26,0),VLOOKUP($C133,[1]CONSOLIDADO!$C$16:$BX$465,45,0)),0)</f>
        <v>0</v>
      </c>
      <c r="M133" s="68">
        <f>ROUND(IFERROR(IF($L133&gt;39,200,VLOOKUP($L133,[1]PARAMETROS!$A$12:$K$55,10,0)),0),2)</f>
        <v>0</v>
      </c>
      <c r="N133" s="68">
        <f t="shared" si="11"/>
        <v>0</v>
      </c>
      <c r="O133" s="68">
        <f t="shared" si="12"/>
        <v>0</v>
      </c>
      <c r="P133" s="69">
        <f t="shared" si="13"/>
        <v>0</v>
      </c>
      <c r="Q133" s="66">
        <f>IFERROR(IF(AND(VLOOKUP($C133,[1]APELACIÓN!$C:$AM,7,0)="SI",VLOOKUP($C133,[1]APELACIÓN!$C:$AM,13,0)&lt;&gt;""),VLOOKUP($C133,[1]APELACIÓN!$C:$AM,29,0),VLOOKUP($C133,[1]CONSOLIDADO!$C$16:$BX$465,50,0)),0)</f>
        <v>0</v>
      </c>
      <c r="R133" s="68">
        <f>ROUND(IFERROR(IF($Q133&gt;110,100,VLOOKUP($Q133,[1]PARAMETROS!$M$12:$O$122,2,0)),0),2)</f>
        <v>0</v>
      </c>
      <c r="S133" s="69">
        <f t="shared" si="14"/>
        <v>0</v>
      </c>
      <c r="T133" s="70">
        <f>IFERROR(IF(AND(VLOOKUP($C133,[1]APELACIÓN!$C:$AM,7,0)="SI",VLOOKUP($C133,[1]APELACIÓN!$C:$AM,14,0)&lt;&gt;""),VLOOKUP($C133,[1]APELACIÓN!$C:$AM,32,0),VLOOKUP($C133,[1]CONSOLIDADO!$C$16:$BX$465,53,0)),0)</f>
        <v>0</v>
      </c>
      <c r="U133" s="70">
        <f>IFERROR(IF(AND(VLOOKUP($C133,[1]APELACIÓN!$C:$AM,7,0)="SI",VLOOKUP($C133,[1]APELACIÓN!$C:$AM,15,0)&lt;&gt;""),VLOOKUP($C133,[1]APELACIÓN!$C:$AM,33,0),VLOOKUP($C133,[1]CONSOLIDADO!$C$16:$BX$465,54,0)),0)</f>
        <v>0</v>
      </c>
      <c r="V133" s="70">
        <f>IFERROR(IF(AND(VLOOKUP($C133,[1]APELACIÓN!$C:$AM,7,0)="SI",VLOOKUP($C133,[1]APELACIÓN!$C:$AM,16,0)&lt;&gt;""),VLOOKUP($C133,[1]APELACIÓN!$C:$AM,34,0),VLOOKUP($C133,[1]CONSOLIDADO!$C$16:$BX$465,55,0)),0)</f>
        <v>0</v>
      </c>
      <c r="W133" s="70">
        <f t="shared" si="15"/>
        <v>0</v>
      </c>
      <c r="X133" s="68">
        <f>ROUND(IFERROR(VLOOKUP($W133,[1]PARAMETROS!$Q$12:$S$82,2,0),0),2)</f>
        <v>0</v>
      </c>
      <c r="Y133" s="69">
        <f t="shared" si="16"/>
        <v>0</v>
      </c>
      <c r="Z133" s="71">
        <f t="shared" si="17"/>
        <v>0</v>
      </c>
      <c r="AA133" s="72" t="str">
        <f>IFERROR(IF(VLOOKUP($C133,[1]APELACIÓN!$C$16:$I$465,5,0)="","",VLOOKUP($C133,[1]APELACIÓN!$C$16:$I$465,5,0)),0)</f>
        <v/>
      </c>
      <c r="AB133" s="72" t="str">
        <f>IFERROR(IF(VLOOKUP($C133,[1]APELACIÓN!$C$16:$I$465,7,0)="","",VLOOKUP($C133,[1]APELACIÓN!$C$16:$I$465,7,0)),0)</f>
        <v/>
      </c>
      <c r="AC133" s="73" t="str">
        <f>IF($C133="","",[1]CONSOLIDADO!BP133)</f>
        <v/>
      </c>
      <c r="AD133" s="74" t="str">
        <f>IF($C133="","",[1]CONSOLIDADO!BQ133)</f>
        <v/>
      </c>
      <c r="AE133" s="74" t="str">
        <f>IF($C133="","",[1]CONSOLIDADO!BR133)</f>
        <v/>
      </c>
      <c r="AF133" s="74" t="str">
        <f>IF($C133="","",[1]CONSOLIDADO!BS133)</f>
        <v/>
      </c>
      <c r="AG133" s="74" t="str">
        <f>IF($C133="","",[1]CONSOLIDADO!BT133)</f>
        <v/>
      </c>
      <c r="AH133" s="73" t="str">
        <f>IF($C133="","",[1]CONSOLIDADO!BU133)</f>
        <v/>
      </c>
      <c r="AI133" s="73" t="str">
        <f>IF($C133="","",[1]CONSOLIDADO!BV133)</f>
        <v/>
      </c>
      <c r="AJ133" s="74" t="str">
        <f>IF($C133="","",[1]CONSOLIDADO!BW133)</f>
        <v/>
      </c>
      <c r="AK133" s="75" t="str">
        <f>IF($C133="","",[1]CONSOLIDADO!BX133)</f>
        <v/>
      </c>
    </row>
    <row r="134" spans="1:37" ht="14.45" customHeight="1" x14ac:dyDescent="0.2">
      <c r="A134" s="62">
        <v>119</v>
      </c>
      <c r="B134" s="63"/>
      <c r="C134" s="64"/>
      <c r="D134" s="63"/>
      <c r="E134" s="65" t="str">
        <f>IFERROR(VLOOKUP($C134,[1]CONSOLIDADO!$C$16:$K$465,9,0),"")</f>
        <v/>
      </c>
      <c r="F134" s="66">
        <f>IFERROR(IF(AND(VLOOKUP($C134,[1]APELACIÓN!$C:$AM,7,0)="SI",VLOOKUP($C134,[1]APELACIÓN!$C:$AM,10,0)&lt;&gt;""),VLOOKUP($C134,[1]APELACIÓN!$C:$AM,20,0),VLOOKUP($C134,[1]CONSOLIDADO!$C$16:$BX$465,39,0)),0)</f>
        <v>0</v>
      </c>
      <c r="G134" s="67">
        <f>ROUND(IFERROR(IF($F134&gt;39,200,VLOOKUP($F134,[1]PARAMETROS!$A$12:$K$55,2,0)),0),2)</f>
        <v>0</v>
      </c>
      <c r="H134" s="67">
        <f t="shared" si="9"/>
        <v>0</v>
      </c>
      <c r="I134" s="66">
        <f>IFERROR(IF(AND(VLOOKUP($C134,[1]APELACIÓN!$C:$AM,7,0)="SI",VLOOKUP($C134,[1]APELACIÓN!$C:$AM,11,0)&lt;&gt;""),VLOOKUP($C134,[1]APELACIÓN!$C:$AM,23,0),VLOOKUP($C134,[1]CONSOLIDADO!$C$16:$BX$465,42,0)),0)</f>
        <v>0</v>
      </c>
      <c r="J134" s="67">
        <f>ROUND(IFERROR(IF($I134&gt;39,200,VLOOKUP($I134,[1]PARAMETROS!$A$12:$K$55,6,0)),0),2)</f>
        <v>0</v>
      </c>
      <c r="K134" s="67">
        <f t="shared" si="10"/>
        <v>0</v>
      </c>
      <c r="L134" s="66">
        <f>IFERROR(IF(AND(VLOOKUP($C134,[1]APELACIÓN!$C:$AM,7,0)="SI",VLOOKUP($C134,[1]APELACIÓN!$C:$AM,12,0)&lt;&gt;""),VLOOKUP($C134,[1]APELACIÓN!$C:$AM,26,0),VLOOKUP($C134,[1]CONSOLIDADO!$C$16:$BX$465,45,0)),0)</f>
        <v>0</v>
      </c>
      <c r="M134" s="68">
        <f>ROUND(IFERROR(IF($L134&gt;39,200,VLOOKUP($L134,[1]PARAMETROS!$A$12:$K$55,10,0)),0),2)</f>
        <v>0</v>
      </c>
      <c r="N134" s="68">
        <f t="shared" si="11"/>
        <v>0</v>
      </c>
      <c r="O134" s="68">
        <f t="shared" si="12"/>
        <v>0</v>
      </c>
      <c r="P134" s="69">
        <f t="shared" si="13"/>
        <v>0</v>
      </c>
      <c r="Q134" s="66">
        <f>IFERROR(IF(AND(VLOOKUP($C134,[1]APELACIÓN!$C:$AM,7,0)="SI",VLOOKUP($C134,[1]APELACIÓN!$C:$AM,13,0)&lt;&gt;""),VLOOKUP($C134,[1]APELACIÓN!$C:$AM,29,0),VLOOKUP($C134,[1]CONSOLIDADO!$C$16:$BX$465,50,0)),0)</f>
        <v>0</v>
      </c>
      <c r="R134" s="68">
        <f>ROUND(IFERROR(IF($Q134&gt;110,100,VLOOKUP($Q134,[1]PARAMETROS!$M$12:$O$122,2,0)),0),2)</f>
        <v>0</v>
      </c>
      <c r="S134" s="69">
        <f t="shared" si="14"/>
        <v>0</v>
      </c>
      <c r="T134" s="70">
        <f>IFERROR(IF(AND(VLOOKUP($C134,[1]APELACIÓN!$C:$AM,7,0)="SI",VLOOKUP($C134,[1]APELACIÓN!$C:$AM,14,0)&lt;&gt;""),VLOOKUP($C134,[1]APELACIÓN!$C:$AM,32,0),VLOOKUP($C134,[1]CONSOLIDADO!$C$16:$BX$465,53,0)),0)</f>
        <v>0</v>
      </c>
      <c r="U134" s="70">
        <f>IFERROR(IF(AND(VLOOKUP($C134,[1]APELACIÓN!$C:$AM,7,0)="SI",VLOOKUP($C134,[1]APELACIÓN!$C:$AM,15,0)&lt;&gt;""),VLOOKUP($C134,[1]APELACIÓN!$C:$AM,33,0),VLOOKUP($C134,[1]CONSOLIDADO!$C$16:$BX$465,54,0)),0)</f>
        <v>0</v>
      </c>
      <c r="V134" s="70">
        <f>IFERROR(IF(AND(VLOOKUP($C134,[1]APELACIÓN!$C:$AM,7,0)="SI",VLOOKUP($C134,[1]APELACIÓN!$C:$AM,16,0)&lt;&gt;""),VLOOKUP($C134,[1]APELACIÓN!$C:$AM,34,0),VLOOKUP($C134,[1]CONSOLIDADO!$C$16:$BX$465,55,0)),0)</f>
        <v>0</v>
      </c>
      <c r="W134" s="70">
        <f t="shared" si="15"/>
        <v>0</v>
      </c>
      <c r="X134" s="68">
        <f>ROUND(IFERROR(VLOOKUP($W134,[1]PARAMETROS!$Q$12:$S$82,2,0),0),2)</f>
        <v>0</v>
      </c>
      <c r="Y134" s="69">
        <f t="shared" si="16"/>
        <v>0</v>
      </c>
      <c r="Z134" s="71">
        <f t="shared" si="17"/>
        <v>0</v>
      </c>
      <c r="AA134" s="72" t="str">
        <f>IFERROR(IF(VLOOKUP($C134,[1]APELACIÓN!$C$16:$I$465,5,0)="","",VLOOKUP($C134,[1]APELACIÓN!$C$16:$I$465,5,0)),0)</f>
        <v/>
      </c>
      <c r="AB134" s="72" t="str">
        <f>IFERROR(IF(VLOOKUP($C134,[1]APELACIÓN!$C$16:$I$465,7,0)="","",VLOOKUP($C134,[1]APELACIÓN!$C$16:$I$465,7,0)),0)</f>
        <v/>
      </c>
      <c r="AC134" s="73" t="str">
        <f>IF($C134="","",[1]CONSOLIDADO!BP134)</f>
        <v/>
      </c>
      <c r="AD134" s="74" t="str">
        <f>IF($C134="","",[1]CONSOLIDADO!BQ134)</f>
        <v/>
      </c>
      <c r="AE134" s="74" t="str">
        <f>IF($C134="","",[1]CONSOLIDADO!BR134)</f>
        <v/>
      </c>
      <c r="AF134" s="74" t="str">
        <f>IF($C134="","",[1]CONSOLIDADO!BS134)</f>
        <v/>
      </c>
      <c r="AG134" s="74" t="str">
        <f>IF($C134="","",[1]CONSOLIDADO!BT134)</f>
        <v/>
      </c>
      <c r="AH134" s="73" t="str">
        <f>IF($C134="","",[1]CONSOLIDADO!BU134)</f>
        <v/>
      </c>
      <c r="AI134" s="73" t="str">
        <f>IF($C134="","",[1]CONSOLIDADO!BV134)</f>
        <v/>
      </c>
      <c r="AJ134" s="74" t="str">
        <f>IF($C134="","",[1]CONSOLIDADO!BW134)</f>
        <v/>
      </c>
      <c r="AK134" s="75" t="str">
        <f>IF($C134="","",[1]CONSOLIDADO!BX134)</f>
        <v/>
      </c>
    </row>
    <row r="135" spans="1:37" ht="14.45" customHeight="1" x14ac:dyDescent="0.2">
      <c r="A135" s="62">
        <v>120</v>
      </c>
      <c r="B135" s="63"/>
      <c r="C135" s="64"/>
      <c r="D135" s="63"/>
      <c r="E135" s="65" t="str">
        <f>IFERROR(VLOOKUP($C135,[1]CONSOLIDADO!$C$16:$K$465,9,0),"")</f>
        <v/>
      </c>
      <c r="F135" s="66">
        <f>IFERROR(IF(AND(VLOOKUP($C135,[1]APELACIÓN!$C:$AM,7,0)="SI",VLOOKUP($C135,[1]APELACIÓN!$C:$AM,10,0)&lt;&gt;""),VLOOKUP($C135,[1]APELACIÓN!$C:$AM,20,0),VLOOKUP($C135,[1]CONSOLIDADO!$C$16:$BX$465,39,0)),0)</f>
        <v>0</v>
      </c>
      <c r="G135" s="67">
        <f>ROUND(IFERROR(IF($F135&gt;39,200,VLOOKUP($F135,[1]PARAMETROS!$A$12:$K$55,2,0)),0),2)</f>
        <v>0</v>
      </c>
      <c r="H135" s="67">
        <f t="shared" si="9"/>
        <v>0</v>
      </c>
      <c r="I135" s="66">
        <f>IFERROR(IF(AND(VLOOKUP($C135,[1]APELACIÓN!$C:$AM,7,0)="SI",VLOOKUP($C135,[1]APELACIÓN!$C:$AM,11,0)&lt;&gt;""),VLOOKUP($C135,[1]APELACIÓN!$C:$AM,23,0),VLOOKUP($C135,[1]CONSOLIDADO!$C$16:$BX$465,42,0)),0)</f>
        <v>0</v>
      </c>
      <c r="J135" s="67">
        <f>ROUND(IFERROR(IF($I135&gt;39,200,VLOOKUP($I135,[1]PARAMETROS!$A$12:$K$55,6,0)),0),2)</f>
        <v>0</v>
      </c>
      <c r="K135" s="67">
        <f t="shared" si="10"/>
        <v>0</v>
      </c>
      <c r="L135" s="66">
        <f>IFERROR(IF(AND(VLOOKUP($C135,[1]APELACIÓN!$C:$AM,7,0)="SI",VLOOKUP($C135,[1]APELACIÓN!$C:$AM,12,0)&lt;&gt;""),VLOOKUP($C135,[1]APELACIÓN!$C:$AM,26,0),VLOOKUP($C135,[1]CONSOLIDADO!$C$16:$BX$465,45,0)),0)</f>
        <v>0</v>
      </c>
      <c r="M135" s="68">
        <f>ROUND(IFERROR(IF($L135&gt;39,200,VLOOKUP($L135,[1]PARAMETROS!$A$12:$K$55,10,0)),0),2)</f>
        <v>0</v>
      </c>
      <c r="N135" s="68">
        <f t="shared" si="11"/>
        <v>0</v>
      </c>
      <c r="O135" s="68">
        <f t="shared" si="12"/>
        <v>0</v>
      </c>
      <c r="P135" s="69">
        <f t="shared" si="13"/>
        <v>0</v>
      </c>
      <c r="Q135" s="66">
        <f>IFERROR(IF(AND(VLOOKUP($C135,[1]APELACIÓN!$C:$AM,7,0)="SI",VLOOKUP($C135,[1]APELACIÓN!$C:$AM,13,0)&lt;&gt;""),VLOOKUP($C135,[1]APELACIÓN!$C:$AM,29,0),VLOOKUP($C135,[1]CONSOLIDADO!$C$16:$BX$465,50,0)),0)</f>
        <v>0</v>
      </c>
      <c r="R135" s="68">
        <f>ROUND(IFERROR(IF($Q135&gt;110,100,VLOOKUP($Q135,[1]PARAMETROS!$M$12:$O$122,2,0)),0),2)</f>
        <v>0</v>
      </c>
      <c r="S135" s="69">
        <f t="shared" si="14"/>
        <v>0</v>
      </c>
      <c r="T135" s="70">
        <f>IFERROR(IF(AND(VLOOKUP($C135,[1]APELACIÓN!$C:$AM,7,0)="SI",VLOOKUP($C135,[1]APELACIÓN!$C:$AM,14,0)&lt;&gt;""),VLOOKUP($C135,[1]APELACIÓN!$C:$AM,32,0),VLOOKUP($C135,[1]CONSOLIDADO!$C$16:$BX$465,53,0)),0)</f>
        <v>0</v>
      </c>
      <c r="U135" s="70">
        <f>IFERROR(IF(AND(VLOOKUP($C135,[1]APELACIÓN!$C:$AM,7,0)="SI",VLOOKUP($C135,[1]APELACIÓN!$C:$AM,15,0)&lt;&gt;""),VLOOKUP($C135,[1]APELACIÓN!$C:$AM,33,0),VLOOKUP($C135,[1]CONSOLIDADO!$C$16:$BX$465,54,0)),0)</f>
        <v>0</v>
      </c>
      <c r="V135" s="70">
        <f>IFERROR(IF(AND(VLOOKUP($C135,[1]APELACIÓN!$C:$AM,7,0)="SI",VLOOKUP($C135,[1]APELACIÓN!$C:$AM,16,0)&lt;&gt;""),VLOOKUP($C135,[1]APELACIÓN!$C:$AM,34,0),VLOOKUP($C135,[1]CONSOLIDADO!$C$16:$BX$465,55,0)),0)</f>
        <v>0</v>
      </c>
      <c r="W135" s="70">
        <f t="shared" si="15"/>
        <v>0</v>
      </c>
      <c r="X135" s="68">
        <f>ROUND(IFERROR(VLOOKUP($W135,[1]PARAMETROS!$Q$12:$S$82,2,0),0),2)</f>
        <v>0</v>
      </c>
      <c r="Y135" s="69">
        <f t="shared" si="16"/>
        <v>0</v>
      </c>
      <c r="Z135" s="71">
        <f t="shared" si="17"/>
        <v>0</v>
      </c>
      <c r="AA135" s="72" t="str">
        <f>IFERROR(IF(VLOOKUP($C135,[1]APELACIÓN!$C$16:$I$465,5,0)="","",VLOOKUP($C135,[1]APELACIÓN!$C$16:$I$465,5,0)),0)</f>
        <v/>
      </c>
      <c r="AB135" s="72" t="str">
        <f>IFERROR(IF(VLOOKUP($C135,[1]APELACIÓN!$C$16:$I$465,7,0)="","",VLOOKUP($C135,[1]APELACIÓN!$C$16:$I$465,7,0)),0)</f>
        <v/>
      </c>
      <c r="AC135" s="73" t="str">
        <f>IF($C135="","",[1]CONSOLIDADO!BP135)</f>
        <v/>
      </c>
      <c r="AD135" s="74" t="str">
        <f>IF($C135="","",[1]CONSOLIDADO!BQ135)</f>
        <v/>
      </c>
      <c r="AE135" s="74" t="str">
        <f>IF($C135="","",[1]CONSOLIDADO!BR135)</f>
        <v/>
      </c>
      <c r="AF135" s="74" t="str">
        <f>IF($C135="","",[1]CONSOLIDADO!BS135)</f>
        <v/>
      </c>
      <c r="AG135" s="74" t="str">
        <f>IF($C135="","",[1]CONSOLIDADO!BT135)</f>
        <v/>
      </c>
      <c r="AH135" s="73" t="str">
        <f>IF($C135="","",[1]CONSOLIDADO!BU135)</f>
        <v/>
      </c>
      <c r="AI135" s="73" t="str">
        <f>IF($C135="","",[1]CONSOLIDADO!BV135)</f>
        <v/>
      </c>
      <c r="AJ135" s="74" t="str">
        <f>IF($C135="","",[1]CONSOLIDADO!BW135)</f>
        <v/>
      </c>
      <c r="AK135" s="75" t="str">
        <f>IF($C135="","",[1]CONSOLIDADO!BX135)</f>
        <v/>
      </c>
    </row>
    <row r="136" spans="1:37" ht="14.45" customHeight="1" x14ac:dyDescent="0.2">
      <c r="A136" s="62">
        <v>121</v>
      </c>
      <c r="B136" s="63"/>
      <c r="C136" s="64"/>
      <c r="D136" s="63"/>
      <c r="E136" s="65" t="str">
        <f>IFERROR(VLOOKUP($C136,[1]CONSOLIDADO!$C$16:$K$465,9,0),"")</f>
        <v/>
      </c>
      <c r="F136" s="66">
        <f>IFERROR(IF(AND(VLOOKUP($C136,[1]APELACIÓN!$C:$AM,7,0)="SI",VLOOKUP($C136,[1]APELACIÓN!$C:$AM,10,0)&lt;&gt;""),VLOOKUP($C136,[1]APELACIÓN!$C:$AM,20,0),VLOOKUP($C136,[1]CONSOLIDADO!$C$16:$BX$465,39,0)),0)</f>
        <v>0</v>
      </c>
      <c r="G136" s="67">
        <f>ROUND(IFERROR(IF($F136&gt;39,200,VLOOKUP($F136,[1]PARAMETROS!$A$12:$K$55,2,0)),0),2)</f>
        <v>0</v>
      </c>
      <c r="H136" s="67">
        <f t="shared" si="9"/>
        <v>0</v>
      </c>
      <c r="I136" s="66">
        <f>IFERROR(IF(AND(VLOOKUP($C136,[1]APELACIÓN!$C:$AM,7,0)="SI",VLOOKUP($C136,[1]APELACIÓN!$C:$AM,11,0)&lt;&gt;""),VLOOKUP($C136,[1]APELACIÓN!$C:$AM,23,0),VLOOKUP($C136,[1]CONSOLIDADO!$C$16:$BX$465,42,0)),0)</f>
        <v>0</v>
      </c>
      <c r="J136" s="67">
        <f>ROUND(IFERROR(IF($I136&gt;39,200,VLOOKUP($I136,[1]PARAMETROS!$A$12:$K$55,6,0)),0),2)</f>
        <v>0</v>
      </c>
      <c r="K136" s="67">
        <f t="shared" si="10"/>
        <v>0</v>
      </c>
      <c r="L136" s="66">
        <f>IFERROR(IF(AND(VLOOKUP($C136,[1]APELACIÓN!$C:$AM,7,0)="SI",VLOOKUP($C136,[1]APELACIÓN!$C:$AM,12,0)&lt;&gt;""),VLOOKUP($C136,[1]APELACIÓN!$C:$AM,26,0),VLOOKUP($C136,[1]CONSOLIDADO!$C$16:$BX$465,45,0)),0)</f>
        <v>0</v>
      </c>
      <c r="M136" s="68">
        <f>ROUND(IFERROR(IF($L136&gt;39,200,VLOOKUP($L136,[1]PARAMETROS!$A$12:$K$55,10,0)),0),2)</f>
        <v>0</v>
      </c>
      <c r="N136" s="68">
        <f t="shared" si="11"/>
        <v>0</v>
      </c>
      <c r="O136" s="68">
        <f t="shared" si="12"/>
        <v>0</v>
      </c>
      <c r="P136" s="69">
        <f t="shared" si="13"/>
        <v>0</v>
      </c>
      <c r="Q136" s="66">
        <f>IFERROR(IF(AND(VLOOKUP($C136,[1]APELACIÓN!$C:$AM,7,0)="SI",VLOOKUP($C136,[1]APELACIÓN!$C:$AM,13,0)&lt;&gt;""),VLOOKUP($C136,[1]APELACIÓN!$C:$AM,29,0),VLOOKUP($C136,[1]CONSOLIDADO!$C$16:$BX$465,50,0)),0)</f>
        <v>0</v>
      </c>
      <c r="R136" s="68">
        <f>ROUND(IFERROR(IF($Q136&gt;110,100,VLOOKUP($Q136,[1]PARAMETROS!$M$12:$O$122,2,0)),0),2)</f>
        <v>0</v>
      </c>
      <c r="S136" s="69">
        <f t="shared" si="14"/>
        <v>0</v>
      </c>
      <c r="T136" s="70">
        <f>IFERROR(IF(AND(VLOOKUP($C136,[1]APELACIÓN!$C:$AM,7,0)="SI",VLOOKUP($C136,[1]APELACIÓN!$C:$AM,14,0)&lt;&gt;""),VLOOKUP($C136,[1]APELACIÓN!$C:$AM,32,0),VLOOKUP($C136,[1]CONSOLIDADO!$C$16:$BX$465,53,0)),0)</f>
        <v>0</v>
      </c>
      <c r="U136" s="70">
        <f>IFERROR(IF(AND(VLOOKUP($C136,[1]APELACIÓN!$C:$AM,7,0)="SI",VLOOKUP($C136,[1]APELACIÓN!$C:$AM,15,0)&lt;&gt;""),VLOOKUP($C136,[1]APELACIÓN!$C:$AM,33,0),VLOOKUP($C136,[1]CONSOLIDADO!$C$16:$BX$465,54,0)),0)</f>
        <v>0</v>
      </c>
      <c r="V136" s="70">
        <f>IFERROR(IF(AND(VLOOKUP($C136,[1]APELACIÓN!$C:$AM,7,0)="SI",VLOOKUP($C136,[1]APELACIÓN!$C:$AM,16,0)&lt;&gt;""),VLOOKUP($C136,[1]APELACIÓN!$C:$AM,34,0),VLOOKUP($C136,[1]CONSOLIDADO!$C$16:$BX$465,55,0)),0)</f>
        <v>0</v>
      </c>
      <c r="W136" s="70">
        <f t="shared" si="15"/>
        <v>0</v>
      </c>
      <c r="X136" s="68">
        <f>ROUND(IFERROR(VLOOKUP($W136,[1]PARAMETROS!$Q$12:$S$82,2,0),0),2)</f>
        <v>0</v>
      </c>
      <c r="Y136" s="69">
        <f t="shared" si="16"/>
        <v>0</v>
      </c>
      <c r="Z136" s="71">
        <f t="shared" si="17"/>
        <v>0</v>
      </c>
      <c r="AA136" s="72" t="str">
        <f>IFERROR(IF(VLOOKUP($C136,[1]APELACIÓN!$C$16:$I$465,5,0)="","",VLOOKUP($C136,[1]APELACIÓN!$C$16:$I$465,5,0)),0)</f>
        <v/>
      </c>
      <c r="AB136" s="72" t="str">
        <f>IFERROR(IF(VLOOKUP($C136,[1]APELACIÓN!$C$16:$I$465,7,0)="","",VLOOKUP($C136,[1]APELACIÓN!$C$16:$I$465,7,0)),0)</f>
        <v/>
      </c>
      <c r="AC136" s="73" t="str">
        <f>IF($C136="","",[1]CONSOLIDADO!BP136)</f>
        <v/>
      </c>
      <c r="AD136" s="74" t="str">
        <f>IF($C136="","",[1]CONSOLIDADO!BQ136)</f>
        <v/>
      </c>
      <c r="AE136" s="74" t="str">
        <f>IF($C136="","",[1]CONSOLIDADO!BR136)</f>
        <v/>
      </c>
      <c r="AF136" s="74" t="str">
        <f>IF($C136="","",[1]CONSOLIDADO!BS136)</f>
        <v/>
      </c>
      <c r="AG136" s="74" t="str">
        <f>IF($C136="","",[1]CONSOLIDADO!BT136)</f>
        <v/>
      </c>
      <c r="AH136" s="73" t="str">
        <f>IF($C136="","",[1]CONSOLIDADO!BU136)</f>
        <v/>
      </c>
      <c r="AI136" s="73" t="str">
        <f>IF($C136="","",[1]CONSOLIDADO!BV136)</f>
        <v/>
      </c>
      <c r="AJ136" s="74" t="str">
        <f>IF($C136="","",[1]CONSOLIDADO!BW136)</f>
        <v/>
      </c>
      <c r="AK136" s="75" t="str">
        <f>IF($C136="","",[1]CONSOLIDADO!BX136)</f>
        <v/>
      </c>
    </row>
    <row r="137" spans="1:37" ht="14.45" customHeight="1" x14ac:dyDescent="0.2">
      <c r="A137" s="62">
        <v>122</v>
      </c>
      <c r="B137" s="63"/>
      <c r="C137" s="64"/>
      <c r="D137" s="63"/>
      <c r="E137" s="65" t="str">
        <f>IFERROR(VLOOKUP($C137,[1]CONSOLIDADO!$C$16:$K$465,9,0),"")</f>
        <v/>
      </c>
      <c r="F137" s="66">
        <f>IFERROR(IF(AND(VLOOKUP($C137,[1]APELACIÓN!$C:$AM,7,0)="SI",VLOOKUP($C137,[1]APELACIÓN!$C:$AM,10,0)&lt;&gt;""),VLOOKUP($C137,[1]APELACIÓN!$C:$AM,20,0),VLOOKUP($C137,[1]CONSOLIDADO!$C$16:$BX$465,39,0)),0)</f>
        <v>0</v>
      </c>
      <c r="G137" s="67">
        <f>ROUND(IFERROR(IF($F137&gt;39,200,VLOOKUP($F137,[1]PARAMETROS!$A$12:$K$55,2,0)),0),2)</f>
        <v>0</v>
      </c>
      <c r="H137" s="67">
        <f t="shared" si="9"/>
        <v>0</v>
      </c>
      <c r="I137" s="66">
        <f>IFERROR(IF(AND(VLOOKUP($C137,[1]APELACIÓN!$C:$AM,7,0)="SI",VLOOKUP($C137,[1]APELACIÓN!$C:$AM,11,0)&lt;&gt;""),VLOOKUP($C137,[1]APELACIÓN!$C:$AM,23,0),VLOOKUP($C137,[1]CONSOLIDADO!$C$16:$BX$465,42,0)),0)</f>
        <v>0</v>
      </c>
      <c r="J137" s="67">
        <f>ROUND(IFERROR(IF($I137&gt;39,200,VLOOKUP($I137,[1]PARAMETROS!$A$12:$K$55,6,0)),0),2)</f>
        <v>0</v>
      </c>
      <c r="K137" s="67">
        <f t="shared" si="10"/>
        <v>0</v>
      </c>
      <c r="L137" s="66">
        <f>IFERROR(IF(AND(VLOOKUP($C137,[1]APELACIÓN!$C:$AM,7,0)="SI",VLOOKUP($C137,[1]APELACIÓN!$C:$AM,12,0)&lt;&gt;""),VLOOKUP($C137,[1]APELACIÓN!$C:$AM,26,0),VLOOKUP($C137,[1]CONSOLIDADO!$C$16:$BX$465,45,0)),0)</f>
        <v>0</v>
      </c>
      <c r="M137" s="68">
        <f>ROUND(IFERROR(IF($L137&gt;39,200,VLOOKUP($L137,[1]PARAMETROS!$A$12:$K$55,10,0)),0),2)</f>
        <v>0</v>
      </c>
      <c r="N137" s="68">
        <f t="shared" si="11"/>
        <v>0</v>
      </c>
      <c r="O137" s="68">
        <f t="shared" si="12"/>
        <v>0</v>
      </c>
      <c r="P137" s="69">
        <f t="shared" si="13"/>
        <v>0</v>
      </c>
      <c r="Q137" s="66">
        <f>IFERROR(IF(AND(VLOOKUP($C137,[1]APELACIÓN!$C:$AM,7,0)="SI",VLOOKUP($C137,[1]APELACIÓN!$C:$AM,13,0)&lt;&gt;""),VLOOKUP($C137,[1]APELACIÓN!$C:$AM,29,0),VLOOKUP($C137,[1]CONSOLIDADO!$C$16:$BX$465,50,0)),0)</f>
        <v>0</v>
      </c>
      <c r="R137" s="68">
        <f>ROUND(IFERROR(IF($Q137&gt;110,100,VLOOKUP($Q137,[1]PARAMETROS!$M$12:$O$122,2,0)),0),2)</f>
        <v>0</v>
      </c>
      <c r="S137" s="69">
        <f t="shared" si="14"/>
        <v>0</v>
      </c>
      <c r="T137" s="70">
        <f>IFERROR(IF(AND(VLOOKUP($C137,[1]APELACIÓN!$C:$AM,7,0)="SI",VLOOKUP($C137,[1]APELACIÓN!$C:$AM,14,0)&lt;&gt;""),VLOOKUP($C137,[1]APELACIÓN!$C:$AM,32,0),VLOOKUP($C137,[1]CONSOLIDADO!$C$16:$BX$465,53,0)),0)</f>
        <v>0</v>
      </c>
      <c r="U137" s="70">
        <f>IFERROR(IF(AND(VLOOKUP($C137,[1]APELACIÓN!$C:$AM,7,0)="SI",VLOOKUP($C137,[1]APELACIÓN!$C:$AM,15,0)&lt;&gt;""),VLOOKUP($C137,[1]APELACIÓN!$C:$AM,33,0),VLOOKUP($C137,[1]CONSOLIDADO!$C$16:$BX$465,54,0)),0)</f>
        <v>0</v>
      </c>
      <c r="V137" s="70">
        <f>IFERROR(IF(AND(VLOOKUP($C137,[1]APELACIÓN!$C:$AM,7,0)="SI",VLOOKUP($C137,[1]APELACIÓN!$C:$AM,16,0)&lt;&gt;""),VLOOKUP($C137,[1]APELACIÓN!$C:$AM,34,0),VLOOKUP($C137,[1]CONSOLIDADO!$C$16:$BX$465,55,0)),0)</f>
        <v>0</v>
      </c>
      <c r="W137" s="70">
        <f t="shared" si="15"/>
        <v>0</v>
      </c>
      <c r="X137" s="68">
        <f>ROUND(IFERROR(VLOOKUP($W137,[1]PARAMETROS!$Q$12:$S$82,2,0),0),2)</f>
        <v>0</v>
      </c>
      <c r="Y137" s="69">
        <f t="shared" si="16"/>
        <v>0</v>
      </c>
      <c r="Z137" s="71">
        <f t="shared" si="17"/>
        <v>0</v>
      </c>
      <c r="AA137" s="72" t="str">
        <f>IFERROR(IF(VLOOKUP($C137,[1]APELACIÓN!$C$16:$I$465,5,0)="","",VLOOKUP($C137,[1]APELACIÓN!$C$16:$I$465,5,0)),0)</f>
        <v/>
      </c>
      <c r="AB137" s="72" t="str">
        <f>IFERROR(IF(VLOOKUP($C137,[1]APELACIÓN!$C$16:$I$465,7,0)="","",VLOOKUP($C137,[1]APELACIÓN!$C$16:$I$465,7,0)),0)</f>
        <v/>
      </c>
      <c r="AC137" s="73" t="str">
        <f>IF($C137="","",[1]CONSOLIDADO!BP137)</f>
        <v/>
      </c>
      <c r="AD137" s="74" t="str">
        <f>IF($C137="","",[1]CONSOLIDADO!BQ137)</f>
        <v/>
      </c>
      <c r="AE137" s="74" t="str">
        <f>IF($C137="","",[1]CONSOLIDADO!BR137)</f>
        <v/>
      </c>
      <c r="AF137" s="74" t="str">
        <f>IF($C137="","",[1]CONSOLIDADO!BS137)</f>
        <v/>
      </c>
      <c r="AG137" s="74" t="str">
        <f>IF($C137="","",[1]CONSOLIDADO!BT137)</f>
        <v/>
      </c>
      <c r="AH137" s="73" t="str">
        <f>IF($C137="","",[1]CONSOLIDADO!BU137)</f>
        <v/>
      </c>
      <c r="AI137" s="73" t="str">
        <f>IF($C137="","",[1]CONSOLIDADO!BV137)</f>
        <v/>
      </c>
      <c r="AJ137" s="74" t="str">
        <f>IF($C137="","",[1]CONSOLIDADO!BW137)</f>
        <v/>
      </c>
      <c r="AK137" s="75" t="str">
        <f>IF($C137="","",[1]CONSOLIDADO!BX137)</f>
        <v/>
      </c>
    </row>
    <row r="138" spans="1:37" ht="14.45" customHeight="1" x14ac:dyDescent="0.2">
      <c r="A138" s="62">
        <v>123</v>
      </c>
      <c r="B138" s="63"/>
      <c r="C138" s="64"/>
      <c r="D138" s="63"/>
      <c r="E138" s="65" t="str">
        <f>IFERROR(VLOOKUP($C138,[1]CONSOLIDADO!$C$16:$K$465,9,0),"")</f>
        <v/>
      </c>
      <c r="F138" s="66">
        <f>IFERROR(IF(AND(VLOOKUP($C138,[1]APELACIÓN!$C:$AM,7,0)="SI",VLOOKUP($C138,[1]APELACIÓN!$C:$AM,10,0)&lt;&gt;""),VLOOKUP($C138,[1]APELACIÓN!$C:$AM,20,0),VLOOKUP($C138,[1]CONSOLIDADO!$C$16:$BX$465,39,0)),0)</f>
        <v>0</v>
      </c>
      <c r="G138" s="67">
        <f>ROUND(IFERROR(IF($F138&gt;39,200,VLOOKUP($F138,[1]PARAMETROS!$A$12:$K$55,2,0)),0),2)</f>
        <v>0</v>
      </c>
      <c r="H138" s="67">
        <f t="shared" si="9"/>
        <v>0</v>
      </c>
      <c r="I138" s="66">
        <f>IFERROR(IF(AND(VLOOKUP($C138,[1]APELACIÓN!$C:$AM,7,0)="SI",VLOOKUP($C138,[1]APELACIÓN!$C:$AM,11,0)&lt;&gt;""),VLOOKUP($C138,[1]APELACIÓN!$C:$AM,23,0),VLOOKUP($C138,[1]CONSOLIDADO!$C$16:$BX$465,42,0)),0)</f>
        <v>0</v>
      </c>
      <c r="J138" s="67">
        <f>ROUND(IFERROR(IF($I138&gt;39,200,VLOOKUP($I138,[1]PARAMETROS!$A$12:$K$55,6,0)),0),2)</f>
        <v>0</v>
      </c>
      <c r="K138" s="67">
        <f t="shared" si="10"/>
        <v>0</v>
      </c>
      <c r="L138" s="66">
        <f>IFERROR(IF(AND(VLOOKUP($C138,[1]APELACIÓN!$C:$AM,7,0)="SI",VLOOKUP($C138,[1]APELACIÓN!$C:$AM,12,0)&lt;&gt;""),VLOOKUP($C138,[1]APELACIÓN!$C:$AM,26,0),VLOOKUP($C138,[1]CONSOLIDADO!$C$16:$BX$465,45,0)),0)</f>
        <v>0</v>
      </c>
      <c r="M138" s="68">
        <f>ROUND(IFERROR(IF($L138&gt;39,200,VLOOKUP($L138,[1]PARAMETROS!$A$12:$K$55,10,0)),0),2)</f>
        <v>0</v>
      </c>
      <c r="N138" s="68">
        <f t="shared" si="11"/>
        <v>0</v>
      </c>
      <c r="O138" s="68">
        <f t="shared" si="12"/>
        <v>0</v>
      </c>
      <c r="P138" s="69">
        <f t="shared" si="13"/>
        <v>0</v>
      </c>
      <c r="Q138" s="66">
        <f>IFERROR(IF(AND(VLOOKUP($C138,[1]APELACIÓN!$C:$AM,7,0)="SI",VLOOKUP($C138,[1]APELACIÓN!$C:$AM,13,0)&lt;&gt;""),VLOOKUP($C138,[1]APELACIÓN!$C:$AM,29,0),VLOOKUP($C138,[1]CONSOLIDADO!$C$16:$BX$465,50,0)),0)</f>
        <v>0</v>
      </c>
      <c r="R138" s="68">
        <f>ROUND(IFERROR(IF($Q138&gt;110,100,VLOOKUP($Q138,[1]PARAMETROS!$M$12:$O$122,2,0)),0),2)</f>
        <v>0</v>
      </c>
      <c r="S138" s="69">
        <f t="shared" si="14"/>
        <v>0</v>
      </c>
      <c r="T138" s="70">
        <f>IFERROR(IF(AND(VLOOKUP($C138,[1]APELACIÓN!$C:$AM,7,0)="SI",VLOOKUP($C138,[1]APELACIÓN!$C:$AM,14,0)&lt;&gt;""),VLOOKUP($C138,[1]APELACIÓN!$C:$AM,32,0),VLOOKUP($C138,[1]CONSOLIDADO!$C$16:$BX$465,53,0)),0)</f>
        <v>0</v>
      </c>
      <c r="U138" s="70">
        <f>IFERROR(IF(AND(VLOOKUP($C138,[1]APELACIÓN!$C:$AM,7,0)="SI",VLOOKUP($C138,[1]APELACIÓN!$C:$AM,15,0)&lt;&gt;""),VLOOKUP($C138,[1]APELACIÓN!$C:$AM,33,0),VLOOKUP($C138,[1]CONSOLIDADO!$C$16:$BX$465,54,0)),0)</f>
        <v>0</v>
      </c>
      <c r="V138" s="70">
        <f>IFERROR(IF(AND(VLOOKUP($C138,[1]APELACIÓN!$C:$AM,7,0)="SI",VLOOKUP($C138,[1]APELACIÓN!$C:$AM,16,0)&lt;&gt;""),VLOOKUP($C138,[1]APELACIÓN!$C:$AM,34,0),VLOOKUP($C138,[1]CONSOLIDADO!$C$16:$BX$465,55,0)),0)</f>
        <v>0</v>
      </c>
      <c r="W138" s="70">
        <f t="shared" si="15"/>
        <v>0</v>
      </c>
      <c r="X138" s="68">
        <f>ROUND(IFERROR(VLOOKUP($W138,[1]PARAMETROS!$Q$12:$S$82,2,0),0),2)</f>
        <v>0</v>
      </c>
      <c r="Y138" s="69">
        <f t="shared" si="16"/>
        <v>0</v>
      </c>
      <c r="Z138" s="71">
        <f t="shared" si="17"/>
        <v>0</v>
      </c>
      <c r="AA138" s="72" t="str">
        <f>IFERROR(IF(VLOOKUP($C138,[1]APELACIÓN!$C$16:$I$465,5,0)="","",VLOOKUP($C138,[1]APELACIÓN!$C$16:$I$465,5,0)),0)</f>
        <v/>
      </c>
      <c r="AB138" s="72" t="str">
        <f>IFERROR(IF(VLOOKUP($C138,[1]APELACIÓN!$C$16:$I$465,7,0)="","",VLOOKUP($C138,[1]APELACIÓN!$C$16:$I$465,7,0)),0)</f>
        <v/>
      </c>
      <c r="AC138" s="73" t="str">
        <f>IF($C138="","",[1]CONSOLIDADO!BP138)</f>
        <v/>
      </c>
      <c r="AD138" s="74" t="str">
        <f>IF($C138="","",[1]CONSOLIDADO!BQ138)</f>
        <v/>
      </c>
      <c r="AE138" s="74" t="str">
        <f>IF($C138="","",[1]CONSOLIDADO!BR138)</f>
        <v/>
      </c>
      <c r="AF138" s="74" t="str">
        <f>IF($C138="","",[1]CONSOLIDADO!BS138)</f>
        <v/>
      </c>
      <c r="AG138" s="74" t="str">
        <f>IF($C138="","",[1]CONSOLIDADO!BT138)</f>
        <v/>
      </c>
      <c r="AH138" s="73" t="str">
        <f>IF($C138="","",[1]CONSOLIDADO!BU138)</f>
        <v/>
      </c>
      <c r="AI138" s="73" t="str">
        <f>IF($C138="","",[1]CONSOLIDADO!BV138)</f>
        <v/>
      </c>
      <c r="AJ138" s="74" t="str">
        <f>IF($C138="","",[1]CONSOLIDADO!BW138)</f>
        <v/>
      </c>
      <c r="AK138" s="75" t="str">
        <f>IF($C138="","",[1]CONSOLIDADO!BX138)</f>
        <v/>
      </c>
    </row>
    <row r="139" spans="1:37" ht="14.45" customHeight="1" x14ac:dyDescent="0.2">
      <c r="A139" s="62">
        <v>124</v>
      </c>
      <c r="B139" s="63"/>
      <c r="C139" s="64"/>
      <c r="D139" s="63"/>
      <c r="E139" s="65" t="str">
        <f>IFERROR(VLOOKUP($C139,[1]CONSOLIDADO!$C$16:$K$465,9,0),"")</f>
        <v/>
      </c>
      <c r="F139" s="66">
        <f>IFERROR(IF(AND(VLOOKUP($C139,[1]APELACIÓN!$C:$AM,7,0)="SI",VLOOKUP($C139,[1]APELACIÓN!$C:$AM,10,0)&lt;&gt;""),VLOOKUP($C139,[1]APELACIÓN!$C:$AM,20,0),VLOOKUP($C139,[1]CONSOLIDADO!$C$16:$BX$465,39,0)),0)</f>
        <v>0</v>
      </c>
      <c r="G139" s="67">
        <f>ROUND(IFERROR(IF($F139&gt;39,200,VLOOKUP($F139,[1]PARAMETROS!$A$12:$K$55,2,0)),0),2)</f>
        <v>0</v>
      </c>
      <c r="H139" s="67">
        <f t="shared" si="9"/>
        <v>0</v>
      </c>
      <c r="I139" s="66">
        <f>IFERROR(IF(AND(VLOOKUP($C139,[1]APELACIÓN!$C:$AM,7,0)="SI",VLOOKUP($C139,[1]APELACIÓN!$C:$AM,11,0)&lt;&gt;""),VLOOKUP($C139,[1]APELACIÓN!$C:$AM,23,0),VLOOKUP($C139,[1]CONSOLIDADO!$C$16:$BX$465,42,0)),0)</f>
        <v>0</v>
      </c>
      <c r="J139" s="67">
        <f>ROUND(IFERROR(IF($I139&gt;39,200,VLOOKUP($I139,[1]PARAMETROS!$A$12:$K$55,6,0)),0),2)</f>
        <v>0</v>
      </c>
      <c r="K139" s="67">
        <f t="shared" si="10"/>
        <v>0</v>
      </c>
      <c r="L139" s="66">
        <f>IFERROR(IF(AND(VLOOKUP($C139,[1]APELACIÓN!$C:$AM,7,0)="SI",VLOOKUP($C139,[1]APELACIÓN!$C:$AM,12,0)&lt;&gt;""),VLOOKUP($C139,[1]APELACIÓN!$C:$AM,26,0),VLOOKUP($C139,[1]CONSOLIDADO!$C$16:$BX$465,45,0)),0)</f>
        <v>0</v>
      </c>
      <c r="M139" s="68">
        <f>ROUND(IFERROR(IF($L139&gt;39,200,VLOOKUP($L139,[1]PARAMETROS!$A$12:$K$55,10,0)),0),2)</f>
        <v>0</v>
      </c>
      <c r="N139" s="68">
        <f t="shared" si="11"/>
        <v>0</v>
      </c>
      <c r="O139" s="68">
        <f t="shared" si="12"/>
        <v>0</v>
      </c>
      <c r="P139" s="69">
        <f t="shared" si="13"/>
        <v>0</v>
      </c>
      <c r="Q139" s="66">
        <f>IFERROR(IF(AND(VLOOKUP($C139,[1]APELACIÓN!$C:$AM,7,0)="SI",VLOOKUP($C139,[1]APELACIÓN!$C:$AM,13,0)&lt;&gt;""),VLOOKUP($C139,[1]APELACIÓN!$C:$AM,29,0),VLOOKUP($C139,[1]CONSOLIDADO!$C$16:$BX$465,50,0)),0)</f>
        <v>0</v>
      </c>
      <c r="R139" s="68">
        <f>ROUND(IFERROR(IF($Q139&gt;110,100,VLOOKUP($Q139,[1]PARAMETROS!$M$12:$O$122,2,0)),0),2)</f>
        <v>0</v>
      </c>
      <c r="S139" s="69">
        <f t="shared" si="14"/>
        <v>0</v>
      </c>
      <c r="T139" s="70">
        <f>IFERROR(IF(AND(VLOOKUP($C139,[1]APELACIÓN!$C:$AM,7,0)="SI",VLOOKUP($C139,[1]APELACIÓN!$C:$AM,14,0)&lt;&gt;""),VLOOKUP($C139,[1]APELACIÓN!$C:$AM,32,0),VLOOKUP($C139,[1]CONSOLIDADO!$C$16:$BX$465,53,0)),0)</f>
        <v>0</v>
      </c>
      <c r="U139" s="70">
        <f>IFERROR(IF(AND(VLOOKUP($C139,[1]APELACIÓN!$C:$AM,7,0)="SI",VLOOKUP($C139,[1]APELACIÓN!$C:$AM,15,0)&lt;&gt;""),VLOOKUP($C139,[1]APELACIÓN!$C:$AM,33,0),VLOOKUP($C139,[1]CONSOLIDADO!$C$16:$BX$465,54,0)),0)</f>
        <v>0</v>
      </c>
      <c r="V139" s="70">
        <f>IFERROR(IF(AND(VLOOKUP($C139,[1]APELACIÓN!$C:$AM,7,0)="SI",VLOOKUP($C139,[1]APELACIÓN!$C:$AM,16,0)&lt;&gt;""),VLOOKUP($C139,[1]APELACIÓN!$C:$AM,34,0),VLOOKUP($C139,[1]CONSOLIDADO!$C$16:$BX$465,55,0)),0)</f>
        <v>0</v>
      </c>
      <c r="W139" s="70">
        <f t="shared" si="15"/>
        <v>0</v>
      </c>
      <c r="X139" s="68">
        <f>ROUND(IFERROR(VLOOKUP($W139,[1]PARAMETROS!$Q$12:$S$82,2,0),0),2)</f>
        <v>0</v>
      </c>
      <c r="Y139" s="69">
        <f t="shared" si="16"/>
        <v>0</v>
      </c>
      <c r="Z139" s="71">
        <f t="shared" si="17"/>
        <v>0</v>
      </c>
      <c r="AA139" s="72" t="str">
        <f>IFERROR(IF(VLOOKUP($C139,[1]APELACIÓN!$C$16:$I$465,5,0)="","",VLOOKUP($C139,[1]APELACIÓN!$C$16:$I$465,5,0)),0)</f>
        <v/>
      </c>
      <c r="AB139" s="72" t="str">
        <f>IFERROR(IF(VLOOKUP($C139,[1]APELACIÓN!$C$16:$I$465,7,0)="","",VLOOKUP($C139,[1]APELACIÓN!$C$16:$I$465,7,0)),0)</f>
        <v/>
      </c>
      <c r="AC139" s="73" t="str">
        <f>IF($C139="","",[1]CONSOLIDADO!BP139)</f>
        <v/>
      </c>
      <c r="AD139" s="74" t="str">
        <f>IF($C139="","",[1]CONSOLIDADO!BQ139)</f>
        <v/>
      </c>
      <c r="AE139" s="74" t="str">
        <f>IF($C139="","",[1]CONSOLIDADO!BR139)</f>
        <v/>
      </c>
      <c r="AF139" s="74" t="str">
        <f>IF($C139="","",[1]CONSOLIDADO!BS139)</f>
        <v/>
      </c>
      <c r="AG139" s="74" t="str">
        <f>IF($C139="","",[1]CONSOLIDADO!BT139)</f>
        <v/>
      </c>
      <c r="AH139" s="73" t="str">
        <f>IF($C139="","",[1]CONSOLIDADO!BU139)</f>
        <v/>
      </c>
      <c r="AI139" s="73" t="str">
        <f>IF($C139="","",[1]CONSOLIDADO!BV139)</f>
        <v/>
      </c>
      <c r="AJ139" s="74" t="str">
        <f>IF($C139="","",[1]CONSOLIDADO!BW139)</f>
        <v/>
      </c>
      <c r="AK139" s="75" t="str">
        <f>IF($C139="","",[1]CONSOLIDADO!BX139)</f>
        <v/>
      </c>
    </row>
    <row r="140" spans="1:37" ht="14.45" customHeight="1" x14ac:dyDescent="0.2">
      <c r="A140" s="62">
        <v>125</v>
      </c>
      <c r="B140" s="63"/>
      <c r="C140" s="64"/>
      <c r="D140" s="63"/>
      <c r="E140" s="65" t="str">
        <f>IFERROR(VLOOKUP($C140,[1]CONSOLIDADO!$C$16:$K$465,9,0),"")</f>
        <v/>
      </c>
      <c r="F140" s="66">
        <f>IFERROR(IF(AND(VLOOKUP($C140,[1]APELACIÓN!$C:$AM,7,0)="SI",VLOOKUP($C140,[1]APELACIÓN!$C:$AM,10,0)&lt;&gt;""),VLOOKUP($C140,[1]APELACIÓN!$C:$AM,20,0),VLOOKUP($C140,[1]CONSOLIDADO!$C$16:$BX$465,39,0)),0)</f>
        <v>0</v>
      </c>
      <c r="G140" s="67">
        <f>ROUND(IFERROR(IF($F140&gt;39,200,VLOOKUP($F140,[1]PARAMETROS!$A$12:$K$55,2,0)),0),2)</f>
        <v>0</v>
      </c>
      <c r="H140" s="67">
        <f t="shared" si="9"/>
        <v>0</v>
      </c>
      <c r="I140" s="66">
        <f>IFERROR(IF(AND(VLOOKUP($C140,[1]APELACIÓN!$C:$AM,7,0)="SI",VLOOKUP($C140,[1]APELACIÓN!$C:$AM,11,0)&lt;&gt;""),VLOOKUP($C140,[1]APELACIÓN!$C:$AM,23,0),VLOOKUP($C140,[1]CONSOLIDADO!$C$16:$BX$465,42,0)),0)</f>
        <v>0</v>
      </c>
      <c r="J140" s="67">
        <f>ROUND(IFERROR(IF($I140&gt;39,200,VLOOKUP($I140,[1]PARAMETROS!$A$12:$K$55,6,0)),0),2)</f>
        <v>0</v>
      </c>
      <c r="K140" s="67">
        <f t="shared" si="10"/>
        <v>0</v>
      </c>
      <c r="L140" s="66">
        <f>IFERROR(IF(AND(VLOOKUP($C140,[1]APELACIÓN!$C:$AM,7,0)="SI",VLOOKUP($C140,[1]APELACIÓN!$C:$AM,12,0)&lt;&gt;""),VLOOKUP($C140,[1]APELACIÓN!$C:$AM,26,0),VLOOKUP($C140,[1]CONSOLIDADO!$C$16:$BX$465,45,0)),0)</f>
        <v>0</v>
      </c>
      <c r="M140" s="68">
        <f>ROUND(IFERROR(IF($L140&gt;39,200,VLOOKUP($L140,[1]PARAMETROS!$A$12:$K$55,10,0)),0),2)</f>
        <v>0</v>
      </c>
      <c r="N140" s="68">
        <f t="shared" si="11"/>
        <v>0</v>
      </c>
      <c r="O140" s="68">
        <f t="shared" si="12"/>
        <v>0</v>
      </c>
      <c r="P140" s="69">
        <f t="shared" si="13"/>
        <v>0</v>
      </c>
      <c r="Q140" s="66">
        <f>IFERROR(IF(AND(VLOOKUP($C140,[1]APELACIÓN!$C:$AM,7,0)="SI",VLOOKUP($C140,[1]APELACIÓN!$C:$AM,13,0)&lt;&gt;""),VLOOKUP($C140,[1]APELACIÓN!$C:$AM,29,0),VLOOKUP($C140,[1]CONSOLIDADO!$C$16:$BX$465,50,0)),0)</f>
        <v>0</v>
      </c>
      <c r="R140" s="68">
        <f>ROUND(IFERROR(IF($Q140&gt;110,100,VLOOKUP($Q140,[1]PARAMETROS!$M$12:$O$122,2,0)),0),2)</f>
        <v>0</v>
      </c>
      <c r="S140" s="69">
        <f t="shared" si="14"/>
        <v>0</v>
      </c>
      <c r="T140" s="70">
        <f>IFERROR(IF(AND(VLOOKUP($C140,[1]APELACIÓN!$C:$AM,7,0)="SI",VLOOKUP($C140,[1]APELACIÓN!$C:$AM,14,0)&lt;&gt;""),VLOOKUP($C140,[1]APELACIÓN!$C:$AM,32,0),VLOOKUP($C140,[1]CONSOLIDADO!$C$16:$BX$465,53,0)),0)</f>
        <v>0</v>
      </c>
      <c r="U140" s="70">
        <f>IFERROR(IF(AND(VLOOKUP($C140,[1]APELACIÓN!$C:$AM,7,0)="SI",VLOOKUP($C140,[1]APELACIÓN!$C:$AM,15,0)&lt;&gt;""),VLOOKUP($C140,[1]APELACIÓN!$C:$AM,33,0),VLOOKUP($C140,[1]CONSOLIDADO!$C$16:$BX$465,54,0)),0)</f>
        <v>0</v>
      </c>
      <c r="V140" s="70">
        <f>IFERROR(IF(AND(VLOOKUP($C140,[1]APELACIÓN!$C:$AM,7,0)="SI",VLOOKUP($C140,[1]APELACIÓN!$C:$AM,16,0)&lt;&gt;""),VLOOKUP($C140,[1]APELACIÓN!$C:$AM,34,0),VLOOKUP($C140,[1]CONSOLIDADO!$C$16:$BX$465,55,0)),0)</f>
        <v>0</v>
      </c>
      <c r="W140" s="70">
        <f t="shared" si="15"/>
        <v>0</v>
      </c>
      <c r="X140" s="68">
        <f>ROUND(IFERROR(VLOOKUP($W140,[1]PARAMETROS!$Q$12:$S$82,2,0),0),2)</f>
        <v>0</v>
      </c>
      <c r="Y140" s="69">
        <f t="shared" si="16"/>
        <v>0</v>
      </c>
      <c r="Z140" s="71">
        <f t="shared" si="17"/>
        <v>0</v>
      </c>
      <c r="AA140" s="72" t="str">
        <f>IFERROR(IF(VLOOKUP($C140,[1]APELACIÓN!$C$16:$I$465,5,0)="","",VLOOKUP($C140,[1]APELACIÓN!$C$16:$I$465,5,0)),0)</f>
        <v/>
      </c>
      <c r="AB140" s="72" t="str">
        <f>IFERROR(IF(VLOOKUP($C140,[1]APELACIÓN!$C$16:$I$465,7,0)="","",VLOOKUP($C140,[1]APELACIÓN!$C$16:$I$465,7,0)),0)</f>
        <v/>
      </c>
      <c r="AC140" s="73" t="str">
        <f>IF($C140="","",[1]CONSOLIDADO!BP140)</f>
        <v/>
      </c>
      <c r="AD140" s="74" t="str">
        <f>IF($C140="","",[1]CONSOLIDADO!BQ140)</f>
        <v/>
      </c>
      <c r="AE140" s="74" t="str">
        <f>IF($C140="","",[1]CONSOLIDADO!BR140)</f>
        <v/>
      </c>
      <c r="AF140" s="74" t="str">
        <f>IF($C140="","",[1]CONSOLIDADO!BS140)</f>
        <v/>
      </c>
      <c r="AG140" s="74" t="str">
        <f>IF($C140="","",[1]CONSOLIDADO!BT140)</f>
        <v/>
      </c>
      <c r="AH140" s="73" t="str">
        <f>IF($C140="","",[1]CONSOLIDADO!BU140)</f>
        <v/>
      </c>
      <c r="AI140" s="73" t="str">
        <f>IF($C140="","",[1]CONSOLIDADO!BV140)</f>
        <v/>
      </c>
      <c r="AJ140" s="74" t="str">
        <f>IF($C140="","",[1]CONSOLIDADO!BW140)</f>
        <v/>
      </c>
      <c r="AK140" s="75" t="str">
        <f>IF($C140="","",[1]CONSOLIDADO!BX140)</f>
        <v/>
      </c>
    </row>
    <row r="141" spans="1:37" ht="14.45" customHeight="1" x14ac:dyDescent="0.2">
      <c r="A141" s="62">
        <v>126</v>
      </c>
      <c r="B141" s="63"/>
      <c r="C141" s="64"/>
      <c r="D141" s="63"/>
      <c r="E141" s="65" t="str">
        <f>IFERROR(VLOOKUP($C141,[1]CONSOLIDADO!$C$16:$K$465,9,0),"")</f>
        <v/>
      </c>
      <c r="F141" s="66">
        <f>IFERROR(IF(AND(VLOOKUP($C141,[1]APELACIÓN!$C:$AM,7,0)="SI",VLOOKUP($C141,[1]APELACIÓN!$C:$AM,10,0)&lt;&gt;""),VLOOKUP($C141,[1]APELACIÓN!$C:$AM,20,0),VLOOKUP($C141,[1]CONSOLIDADO!$C$16:$BX$465,39,0)),0)</f>
        <v>0</v>
      </c>
      <c r="G141" s="67">
        <f>ROUND(IFERROR(IF($F141&gt;39,200,VLOOKUP($F141,[1]PARAMETROS!$A$12:$K$55,2,0)),0),2)</f>
        <v>0</v>
      </c>
      <c r="H141" s="67">
        <f t="shared" si="9"/>
        <v>0</v>
      </c>
      <c r="I141" s="66">
        <f>IFERROR(IF(AND(VLOOKUP($C141,[1]APELACIÓN!$C:$AM,7,0)="SI",VLOOKUP($C141,[1]APELACIÓN!$C:$AM,11,0)&lt;&gt;""),VLOOKUP($C141,[1]APELACIÓN!$C:$AM,23,0),VLOOKUP($C141,[1]CONSOLIDADO!$C$16:$BX$465,42,0)),0)</f>
        <v>0</v>
      </c>
      <c r="J141" s="67">
        <f>ROUND(IFERROR(IF($I141&gt;39,200,VLOOKUP($I141,[1]PARAMETROS!$A$12:$K$55,6,0)),0),2)</f>
        <v>0</v>
      </c>
      <c r="K141" s="67">
        <f t="shared" si="10"/>
        <v>0</v>
      </c>
      <c r="L141" s="66">
        <f>IFERROR(IF(AND(VLOOKUP($C141,[1]APELACIÓN!$C:$AM,7,0)="SI",VLOOKUP($C141,[1]APELACIÓN!$C:$AM,12,0)&lt;&gt;""),VLOOKUP($C141,[1]APELACIÓN!$C:$AM,26,0),VLOOKUP($C141,[1]CONSOLIDADO!$C$16:$BX$465,45,0)),0)</f>
        <v>0</v>
      </c>
      <c r="M141" s="68">
        <f>ROUND(IFERROR(IF($L141&gt;39,200,VLOOKUP($L141,[1]PARAMETROS!$A$12:$K$55,10,0)),0),2)</f>
        <v>0</v>
      </c>
      <c r="N141" s="68">
        <f t="shared" si="11"/>
        <v>0</v>
      </c>
      <c r="O141" s="68">
        <f t="shared" si="12"/>
        <v>0</v>
      </c>
      <c r="P141" s="69">
        <f t="shared" si="13"/>
        <v>0</v>
      </c>
      <c r="Q141" s="66">
        <f>IFERROR(IF(AND(VLOOKUP($C141,[1]APELACIÓN!$C:$AM,7,0)="SI",VLOOKUP($C141,[1]APELACIÓN!$C:$AM,13,0)&lt;&gt;""),VLOOKUP($C141,[1]APELACIÓN!$C:$AM,29,0),VLOOKUP($C141,[1]CONSOLIDADO!$C$16:$BX$465,50,0)),0)</f>
        <v>0</v>
      </c>
      <c r="R141" s="68">
        <f>ROUND(IFERROR(IF($Q141&gt;110,100,VLOOKUP($Q141,[1]PARAMETROS!$M$12:$O$122,2,0)),0),2)</f>
        <v>0</v>
      </c>
      <c r="S141" s="69">
        <f t="shared" si="14"/>
        <v>0</v>
      </c>
      <c r="T141" s="70">
        <f>IFERROR(IF(AND(VLOOKUP($C141,[1]APELACIÓN!$C:$AM,7,0)="SI",VLOOKUP($C141,[1]APELACIÓN!$C:$AM,14,0)&lt;&gt;""),VLOOKUP($C141,[1]APELACIÓN!$C:$AM,32,0),VLOOKUP($C141,[1]CONSOLIDADO!$C$16:$BX$465,53,0)),0)</f>
        <v>0</v>
      </c>
      <c r="U141" s="70">
        <f>IFERROR(IF(AND(VLOOKUP($C141,[1]APELACIÓN!$C:$AM,7,0)="SI",VLOOKUP($C141,[1]APELACIÓN!$C:$AM,15,0)&lt;&gt;""),VLOOKUP($C141,[1]APELACIÓN!$C:$AM,33,0),VLOOKUP($C141,[1]CONSOLIDADO!$C$16:$BX$465,54,0)),0)</f>
        <v>0</v>
      </c>
      <c r="V141" s="70">
        <f>IFERROR(IF(AND(VLOOKUP($C141,[1]APELACIÓN!$C:$AM,7,0)="SI",VLOOKUP($C141,[1]APELACIÓN!$C:$AM,16,0)&lt;&gt;""),VLOOKUP($C141,[1]APELACIÓN!$C:$AM,34,0),VLOOKUP($C141,[1]CONSOLIDADO!$C$16:$BX$465,55,0)),0)</f>
        <v>0</v>
      </c>
      <c r="W141" s="70">
        <f t="shared" si="15"/>
        <v>0</v>
      </c>
      <c r="X141" s="68">
        <f>ROUND(IFERROR(VLOOKUP($W141,[1]PARAMETROS!$Q$12:$S$82,2,0),0),2)</f>
        <v>0</v>
      </c>
      <c r="Y141" s="69">
        <f t="shared" si="16"/>
        <v>0</v>
      </c>
      <c r="Z141" s="71">
        <f t="shared" si="17"/>
        <v>0</v>
      </c>
      <c r="AA141" s="72" t="str">
        <f>IFERROR(IF(VLOOKUP($C141,[1]APELACIÓN!$C$16:$I$465,5,0)="","",VLOOKUP($C141,[1]APELACIÓN!$C$16:$I$465,5,0)),0)</f>
        <v/>
      </c>
      <c r="AB141" s="72" t="str">
        <f>IFERROR(IF(VLOOKUP($C141,[1]APELACIÓN!$C$16:$I$465,7,0)="","",VLOOKUP($C141,[1]APELACIÓN!$C$16:$I$465,7,0)),0)</f>
        <v/>
      </c>
      <c r="AC141" s="73" t="str">
        <f>IF($C141="","",[1]CONSOLIDADO!BP141)</f>
        <v/>
      </c>
      <c r="AD141" s="74" t="str">
        <f>IF($C141="","",[1]CONSOLIDADO!BQ141)</f>
        <v/>
      </c>
      <c r="AE141" s="74" t="str">
        <f>IF($C141="","",[1]CONSOLIDADO!BR141)</f>
        <v/>
      </c>
      <c r="AF141" s="74" t="str">
        <f>IF($C141="","",[1]CONSOLIDADO!BS141)</f>
        <v/>
      </c>
      <c r="AG141" s="74" t="str">
        <f>IF($C141="","",[1]CONSOLIDADO!BT141)</f>
        <v/>
      </c>
      <c r="AH141" s="73" t="str">
        <f>IF($C141="","",[1]CONSOLIDADO!BU141)</f>
        <v/>
      </c>
      <c r="AI141" s="73" t="str">
        <f>IF($C141="","",[1]CONSOLIDADO!BV141)</f>
        <v/>
      </c>
      <c r="AJ141" s="74" t="str">
        <f>IF($C141="","",[1]CONSOLIDADO!BW141)</f>
        <v/>
      </c>
      <c r="AK141" s="75" t="str">
        <f>IF($C141="","",[1]CONSOLIDADO!BX141)</f>
        <v/>
      </c>
    </row>
    <row r="142" spans="1:37" ht="14.45" customHeight="1" x14ac:dyDescent="0.2">
      <c r="A142" s="62">
        <v>127</v>
      </c>
      <c r="B142" s="63"/>
      <c r="C142" s="64"/>
      <c r="D142" s="63"/>
      <c r="E142" s="65" t="str">
        <f>IFERROR(VLOOKUP($C142,[1]CONSOLIDADO!$C$16:$K$465,9,0),"")</f>
        <v/>
      </c>
      <c r="F142" s="66">
        <f>IFERROR(IF(AND(VLOOKUP($C142,[1]APELACIÓN!$C:$AM,7,0)="SI",VLOOKUP($C142,[1]APELACIÓN!$C:$AM,10,0)&lt;&gt;""),VLOOKUP($C142,[1]APELACIÓN!$C:$AM,20,0),VLOOKUP($C142,[1]CONSOLIDADO!$C$16:$BX$465,39,0)),0)</f>
        <v>0</v>
      </c>
      <c r="G142" s="67">
        <f>ROUND(IFERROR(IF($F142&gt;39,200,VLOOKUP($F142,[1]PARAMETROS!$A$12:$K$55,2,0)),0),2)</f>
        <v>0</v>
      </c>
      <c r="H142" s="67">
        <f t="shared" si="9"/>
        <v>0</v>
      </c>
      <c r="I142" s="66">
        <f>IFERROR(IF(AND(VLOOKUP($C142,[1]APELACIÓN!$C:$AM,7,0)="SI",VLOOKUP($C142,[1]APELACIÓN!$C:$AM,11,0)&lt;&gt;""),VLOOKUP($C142,[1]APELACIÓN!$C:$AM,23,0),VLOOKUP($C142,[1]CONSOLIDADO!$C$16:$BX$465,42,0)),0)</f>
        <v>0</v>
      </c>
      <c r="J142" s="67">
        <f>ROUND(IFERROR(IF($I142&gt;39,200,VLOOKUP($I142,[1]PARAMETROS!$A$12:$K$55,6,0)),0),2)</f>
        <v>0</v>
      </c>
      <c r="K142" s="67">
        <f t="shared" si="10"/>
        <v>0</v>
      </c>
      <c r="L142" s="66">
        <f>IFERROR(IF(AND(VLOOKUP($C142,[1]APELACIÓN!$C:$AM,7,0)="SI",VLOOKUP($C142,[1]APELACIÓN!$C:$AM,12,0)&lt;&gt;""),VLOOKUP($C142,[1]APELACIÓN!$C:$AM,26,0),VLOOKUP($C142,[1]CONSOLIDADO!$C$16:$BX$465,45,0)),0)</f>
        <v>0</v>
      </c>
      <c r="M142" s="68">
        <f>ROUND(IFERROR(IF($L142&gt;39,200,VLOOKUP($L142,[1]PARAMETROS!$A$12:$K$55,10,0)),0),2)</f>
        <v>0</v>
      </c>
      <c r="N142" s="68">
        <f t="shared" si="11"/>
        <v>0</v>
      </c>
      <c r="O142" s="68">
        <f t="shared" si="12"/>
        <v>0</v>
      </c>
      <c r="P142" s="69">
        <f t="shared" si="13"/>
        <v>0</v>
      </c>
      <c r="Q142" s="66">
        <f>IFERROR(IF(AND(VLOOKUP($C142,[1]APELACIÓN!$C:$AM,7,0)="SI",VLOOKUP($C142,[1]APELACIÓN!$C:$AM,13,0)&lt;&gt;""),VLOOKUP($C142,[1]APELACIÓN!$C:$AM,29,0),VLOOKUP($C142,[1]CONSOLIDADO!$C$16:$BX$465,50,0)),0)</f>
        <v>0</v>
      </c>
      <c r="R142" s="68">
        <f>ROUND(IFERROR(IF($Q142&gt;110,100,VLOOKUP($Q142,[1]PARAMETROS!$M$12:$O$122,2,0)),0),2)</f>
        <v>0</v>
      </c>
      <c r="S142" s="69">
        <f t="shared" si="14"/>
        <v>0</v>
      </c>
      <c r="T142" s="70">
        <f>IFERROR(IF(AND(VLOOKUP($C142,[1]APELACIÓN!$C:$AM,7,0)="SI",VLOOKUP($C142,[1]APELACIÓN!$C:$AM,14,0)&lt;&gt;""),VLOOKUP($C142,[1]APELACIÓN!$C:$AM,32,0),VLOOKUP($C142,[1]CONSOLIDADO!$C$16:$BX$465,53,0)),0)</f>
        <v>0</v>
      </c>
      <c r="U142" s="70">
        <f>IFERROR(IF(AND(VLOOKUP($C142,[1]APELACIÓN!$C:$AM,7,0)="SI",VLOOKUP($C142,[1]APELACIÓN!$C:$AM,15,0)&lt;&gt;""),VLOOKUP($C142,[1]APELACIÓN!$C:$AM,33,0),VLOOKUP($C142,[1]CONSOLIDADO!$C$16:$BX$465,54,0)),0)</f>
        <v>0</v>
      </c>
      <c r="V142" s="70">
        <f>IFERROR(IF(AND(VLOOKUP($C142,[1]APELACIÓN!$C:$AM,7,0)="SI",VLOOKUP($C142,[1]APELACIÓN!$C:$AM,16,0)&lt;&gt;""),VLOOKUP($C142,[1]APELACIÓN!$C:$AM,34,0),VLOOKUP($C142,[1]CONSOLIDADO!$C$16:$BX$465,55,0)),0)</f>
        <v>0</v>
      </c>
      <c r="W142" s="70">
        <f t="shared" si="15"/>
        <v>0</v>
      </c>
      <c r="X142" s="68">
        <f>ROUND(IFERROR(VLOOKUP($W142,[1]PARAMETROS!$Q$12:$S$82,2,0),0),2)</f>
        <v>0</v>
      </c>
      <c r="Y142" s="69">
        <f t="shared" si="16"/>
        <v>0</v>
      </c>
      <c r="Z142" s="71">
        <f t="shared" si="17"/>
        <v>0</v>
      </c>
      <c r="AA142" s="72" t="str">
        <f>IFERROR(IF(VLOOKUP($C142,[1]APELACIÓN!$C$16:$I$465,5,0)="","",VLOOKUP($C142,[1]APELACIÓN!$C$16:$I$465,5,0)),0)</f>
        <v/>
      </c>
      <c r="AB142" s="72" t="str">
        <f>IFERROR(IF(VLOOKUP($C142,[1]APELACIÓN!$C$16:$I$465,7,0)="","",VLOOKUP($C142,[1]APELACIÓN!$C$16:$I$465,7,0)),0)</f>
        <v/>
      </c>
      <c r="AC142" s="73" t="str">
        <f>IF($C142="","",[1]CONSOLIDADO!BP142)</f>
        <v/>
      </c>
      <c r="AD142" s="74" t="str">
        <f>IF($C142="","",[1]CONSOLIDADO!BQ142)</f>
        <v/>
      </c>
      <c r="AE142" s="74" t="str">
        <f>IF($C142="","",[1]CONSOLIDADO!BR142)</f>
        <v/>
      </c>
      <c r="AF142" s="74" t="str">
        <f>IF($C142="","",[1]CONSOLIDADO!BS142)</f>
        <v/>
      </c>
      <c r="AG142" s="74" t="str">
        <f>IF($C142="","",[1]CONSOLIDADO!BT142)</f>
        <v/>
      </c>
      <c r="AH142" s="73" t="str">
        <f>IF($C142="","",[1]CONSOLIDADO!BU142)</f>
        <v/>
      </c>
      <c r="AI142" s="73" t="str">
        <f>IF($C142="","",[1]CONSOLIDADO!BV142)</f>
        <v/>
      </c>
      <c r="AJ142" s="74" t="str">
        <f>IF($C142="","",[1]CONSOLIDADO!BW142)</f>
        <v/>
      </c>
      <c r="AK142" s="75" t="str">
        <f>IF($C142="","",[1]CONSOLIDADO!BX142)</f>
        <v/>
      </c>
    </row>
    <row r="143" spans="1:37" ht="14.45" customHeight="1" x14ac:dyDescent="0.2">
      <c r="A143" s="62">
        <v>128</v>
      </c>
      <c r="B143" s="63"/>
      <c r="C143" s="64"/>
      <c r="D143" s="63"/>
      <c r="E143" s="65" t="str">
        <f>IFERROR(VLOOKUP($C143,[1]CONSOLIDADO!$C$16:$K$465,9,0),"")</f>
        <v/>
      </c>
      <c r="F143" s="66">
        <f>IFERROR(IF(AND(VLOOKUP($C143,[1]APELACIÓN!$C:$AM,7,0)="SI",VLOOKUP($C143,[1]APELACIÓN!$C:$AM,10,0)&lt;&gt;""),VLOOKUP($C143,[1]APELACIÓN!$C:$AM,20,0),VLOOKUP($C143,[1]CONSOLIDADO!$C$16:$BX$465,39,0)),0)</f>
        <v>0</v>
      </c>
      <c r="G143" s="67">
        <f>ROUND(IFERROR(IF($F143&gt;39,200,VLOOKUP($F143,[1]PARAMETROS!$A$12:$K$55,2,0)),0),2)</f>
        <v>0</v>
      </c>
      <c r="H143" s="67">
        <f t="shared" si="9"/>
        <v>0</v>
      </c>
      <c r="I143" s="66">
        <f>IFERROR(IF(AND(VLOOKUP($C143,[1]APELACIÓN!$C:$AM,7,0)="SI",VLOOKUP($C143,[1]APELACIÓN!$C:$AM,11,0)&lt;&gt;""),VLOOKUP($C143,[1]APELACIÓN!$C:$AM,23,0),VLOOKUP($C143,[1]CONSOLIDADO!$C$16:$BX$465,42,0)),0)</f>
        <v>0</v>
      </c>
      <c r="J143" s="67">
        <f>ROUND(IFERROR(IF($I143&gt;39,200,VLOOKUP($I143,[1]PARAMETROS!$A$12:$K$55,6,0)),0),2)</f>
        <v>0</v>
      </c>
      <c r="K143" s="67">
        <f t="shared" si="10"/>
        <v>0</v>
      </c>
      <c r="L143" s="66">
        <f>IFERROR(IF(AND(VLOOKUP($C143,[1]APELACIÓN!$C:$AM,7,0)="SI",VLOOKUP($C143,[1]APELACIÓN!$C:$AM,12,0)&lt;&gt;""),VLOOKUP($C143,[1]APELACIÓN!$C:$AM,26,0),VLOOKUP($C143,[1]CONSOLIDADO!$C$16:$BX$465,45,0)),0)</f>
        <v>0</v>
      </c>
      <c r="M143" s="68">
        <f>ROUND(IFERROR(IF($L143&gt;39,200,VLOOKUP($L143,[1]PARAMETROS!$A$12:$K$55,10,0)),0),2)</f>
        <v>0</v>
      </c>
      <c r="N143" s="68">
        <f t="shared" si="11"/>
        <v>0</v>
      </c>
      <c r="O143" s="68">
        <f t="shared" si="12"/>
        <v>0</v>
      </c>
      <c r="P143" s="69">
        <f t="shared" si="13"/>
        <v>0</v>
      </c>
      <c r="Q143" s="66">
        <f>IFERROR(IF(AND(VLOOKUP($C143,[1]APELACIÓN!$C:$AM,7,0)="SI",VLOOKUP($C143,[1]APELACIÓN!$C:$AM,13,0)&lt;&gt;""),VLOOKUP($C143,[1]APELACIÓN!$C:$AM,29,0),VLOOKUP($C143,[1]CONSOLIDADO!$C$16:$BX$465,50,0)),0)</f>
        <v>0</v>
      </c>
      <c r="R143" s="68">
        <f>ROUND(IFERROR(IF($Q143&gt;110,100,VLOOKUP($Q143,[1]PARAMETROS!$M$12:$O$122,2,0)),0),2)</f>
        <v>0</v>
      </c>
      <c r="S143" s="69">
        <f t="shared" si="14"/>
        <v>0</v>
      </c>
      <c r="T143" s="70">
        <f>IFERROR(IF(AND(VLOOKUP($C143,[1]APELACIÓN!$C:$AM,7,0)="SI",VLOOKUP($C143,[1]APELACIÓN!$C:$AM,14,0)&lt;&gt;""),VLOOKUP($C143,[1]APELACIÓN!$C:$AM,32,0),VLOOKUP($C143,[1]CONSOLIDADO!$C$16:$BX$465,53,0)),0)</f>
        <v>0</v>
      </c>
      <c r="U143" s="70">
        <f>IFERROR(IF(AND(VLOOKUP($C143,[1]APELACIÓN!$C:$AM,7,0)="SI",VLOOKUP($C143,[1]APELACIÓN!$C:$AM,15,0)&lt;&gt;""),VLOOKUP($C143,[1]APELACIÓN!$C:$AM,33,0),VLOOKUP($C143,[1]CONSOLIDADO!$C$16:$BX$465,54,0)),0)</f>
        <v>0</v>
      </c>
      <c r="V143" s="70">
        <f>IFERROR(IF(AND(VLOOKUP($C143,[1]APELACIÓN!$C:$AM,7,0)="SI",VLOOKUP($C143,[1]APELACIÓN!$C:$AM,16,0)&lt;&gt;""),VLOOKUP($C143,[1]APELACIÓN!$C:$AM,34,0),VLOOKUP($C143,[1]CONSOLIDADO!$C$16:$BX$465,55,0)),0)</f>
        <v>0</v>
      </c>
      <c r="W143" s="70">
        <f t="shared" si="15"/>
        <v>0</v>
      </c>
      <c r="X143" s="68">
        <f>ROUND(IFERROR(VLOOKUP($W143,[1]PARAMETROS!$Q$12:$S$82,2,0),0),2)</f>
        <v>0</v>
      </c>
      <c r="Y143" s="69">
        <f t="shared" si="16"/>
        <v>0</v>
      </c>
      <c r="Z143" s="71">
        <f t="shared" si="17"/>
        <v>0</v>
      </c>
      <c r="AA143" s="72" t="str">
        <f>IFERROR(IF(VLOOKUP($C143,[1]APELACIÓN!$C$16:$I$465,5,0)="","",VLOOKUP($C143,[1]APELACIÓN!$C$16:$I$465,5,0)),0)</f>
        <v/>
      </c>
      <c r="AB143" s="72" t="str">
        <f>IFERROR(IF(VLOOKUP($C143,[1]APELACIÓN!$C$16:$I$465,7,0)="","",VLOOKUP($C143,[1]APELACIÓN!$C$16:$I$465,7,0)),0)</f>
        <v/>
      </c>
      <c r="AC143" s="73" t="str">
        <f>IF($C143="","",[1]CONSOLIDADO!BP143)</f>
        <v/>
      </c>
      <c r="AD143" s="74" t="str">
        <f>IF($C143="","",[1]CONSOLIDADO!BQ143)</f>
        <v/>
      </c>
      <c r="AE143" s="74" t="str">
        <f>IF($C143="","",[1]CONSOLIDADO!BR143)</f>
        <v/>
      </c>
      <c r="AF143" s="74" t="str">
        <f>IF($C143="","",[1]CONSOLIDADO!BS143)</f>
        <v/>
      </c>
      <c r="AG143" s="74" t="str">
        <f>IF($C143="","",[1]CONSOLIDADO!BT143)</f>
        <v/>
      </c>
      <c r="AH143" s="73" t="str">
        <f>IF($C143="","",[1]CONSOLIDADO!BU143)</f>
        <v/>
      </c>
      <c r="AI143" s="73" t="str">
        <f>IF($C143="","",[1]CONSOLIDADO!BV143)</f>
        <v/>
      </c>
      <c r="AJ143" s="74" t="str">
        <f>IF($C143="","",[1]CONSOLIDADO!BW143)</f>
        <v/>
      </c>
      <c r="AK143" s="75" t="str">
        <f>IF($C143="","",[1]CONSOLIDADO!BX143)</f>
        <v/>
      </c>
    </row>
    <row r="144" spans="1:37" ht="14.45" customHeight="1" x14ac:dyDescent="0.2">
      <c r="A144" s="62">
        <v>129</v>
      </c>
      <c r="B144" s="63"/>
      <c r="C144" s="64"/>
      <c r="D144" s="63"/>
      <c r="E144" s="65" t="str">
        <f>IFERROR(VLOOKUP($C144,[1]CONSOLIDADO!$C$16:$K$465,9,0),"")</f>
        <v/>
      </c>
      <c r="F144" s="66">
        <f>IFERROR(IF(AND(VLOOKUP($C144,[1]APELACIÓN!$C:$AM,7,0)="SI",VLOOKUP($C144,[1]APELACIÓN!$C:$AM,10,0)&lt;&gt;""),VLOOKUP($C144,[1]APELACIÓN!$C:$AM,20,0),VLOOKUP($C144,[1]CONSOLIDADO!$C$16:$BX$465,39,0)),0)</f>
        <v>0</v>
      </c>
      <c r="G144" s="67">
        <f>ROUND(IFERROR(IF($F144&gt;39,200,VLOOKUP($F144,[1]PARAMETROS!$A$12:$K$55,2,0)),0),2)</f>
        <v>0</v>
      </c>
      <c r="H144" s="67">
        <f t="shared" si="9"/>
        <v>0</v>
      </c>
      <c r="I144" s="66">
        <f>IFERROR(IF(AND(VLOOKUP($C144,[1]APELACIÓN!$C:$AM,7,0)="SI",VLOOKUP($C144,[1]APELACIÓN!$C:$AM,11,0)&lt;&gt;""),VLOOKUP($C144,[1]APELACIÓN!$C:$AM,23,0),VLOOKUP($C144,[1]CONSOLIDADO!$C$16:$BX$465,42,0)),0)</f>
        <v>0</v>
      </c>
      <c r="J144" s="67">
        <f>ROUND(IFERROR(IF($I144&gt;39,200,VLOOKUP($I144,[1]PARAMETROS!$A$12:$K$55,6,0)),0),2)</f>
        <v>0</v>
      </c>
      <c r="K144" s="67">
        <f t="shared" si="10"/>
        <v>0</v>
      </c>
      <c r="L144" s="66">
        <f>IFERROR(IF(AND(VLOOKUP($C144,[1]APELACIÓN!$C:$AM,7,0)="SI",VLOOKUP($C144,[1]APELACIÓN!$C:$AM,12,0)&lt;&gt;""),VLOOKUP($C144,[1]APELACIÓN!$C:$AM,26,0),VLOOKUP($C144,[1]CONSOLIDADO!$C$16:$BX$465,45,0)),0)</f>
        <v>0</v>
      </c>
      <c r="M144" s="68">
        <f>ROUND(IFERROR(IF($L144&gt;39,200,VLOOKUP($L144,[1]PARAMETROS!$A$12:$K$55,10,0)),0),2)</f>
        <v>0</v>
      </c>
      <c r="N144" s="68">
        <f t="shared" si="11"/>
        <v>0</v>
      </c>
      <c r="O144" s="68">
        <f t="shared" si="12"/>
        <v>0</v>
      </c>
      <c r="P144" s="69">
        <f t="shared" si="13"/>
        <v>0</v>
      </c>
      <c r="Q144" s="66">
        <f>IFERROR(IF(AND(VLOOKUP($C144,[1]APELACIÓN!$C:$AM,7,0)="SI",VLOOKUP($C144,[1]APELACIÓN!$C:$AM,13,0)&lt;&gt;""),VLOOKUP($C144,[1]APELACIÓN!$C:$AM,29,0),VLOOKUP($C144,[1]CONSOLIDADO!$C$16:$BX$465,50,0)),0)</f>
        <v>0</v>
      </c>
      <c r="R144" s="68">
        <f>ROUND(IFERROR(IF($Q144&gt;110,100,VLOOKUP($Q144,[1]PARAMETROS!$M$12:$O$122,2,0)),0),2)</f>
        <v>0</v>
      </c>
      <c r="S144" s="69">
        <f t="shared" si="14"/>
        <v>0</v>
      </c>
      <c r="T144" s="70">
        <f>IFERROR(IF(AND(VLOOKUP($C144,[1]APELACIÓN!$C:$AM,7,0)="SI",VLOOKUP($C144,[1]APELACIÓN!$C:$AM,14,0)&lt;&gt;""),VLOOKUP($C144,[1]APELACIÓN!$C:$AM,32,0),VLOOKUP($C144,[1]CONSOLIDADO!$C$16:$BX$465,53,0)),0)</f>
        <v>0</v>
      </c>
      <c r="U144" s="70">
        <f>IFERROR(IF(AND(VLOOKUP($C144,[1]APELACIÓN!$C:$AM,7,0)="SI",VLOOKUP($C144,[1]APELACIÓN!$C:$AM,15,0)&lt;&gt;""),VLOOKUP($C144,[1]APELACIÓN!$C:$AM,33,0),VLOOKUP($C144,[1]CONSOLIDADO!$C$16:$BX$465,54,0)),0)</f>
        <v>0</v>
      </c>
      <c r="V144" s="70">
        <f>IFERROR(IF(AND(VLOOKUP($C144,[1]APELACIÓN!$C:$AM,7,0)="SI",VLOOKUP($C144,[1]APELACIÓN!$C:$AM,16,0)&lt;&gt;""),VLOOKUP($C144,[1]APELACIÓN!$C:$AM,34,0),VLOOKUP($C144,[1]CONSOLIDADO!$C$16:$BX$465,55,0)),0)</f>
        <v>0</v>
      </c>
      <c r="W144" s="70">
        <f t="shared" si="15"/>
        <v>0</v>
      </c>
      <c r="X144" s="68">
        <f>ROUND(IFERROR(VLOOKUP($W144,[1]PARAMETROS!$Q$12:$S$82,2,0),0),2)</f>
        <v>0</v>
      </c>
      <c r="Y144" s="69">
        <f t="shared" si="16"/>
        <v>0</v>
      </c>
      <c r="Z144" s="71">
        <f t="shared" si="17"/>
        <v>0</v>
      </c>
      <c r="AA144" s="72" t="str">
        <f>IFERROR(IF(VLOOKUP($C144,[1]APELACIÓN!$C$16:$I$465,5,0)="","",VLOOKUP($C144,[1]APELACIÓN!$C$16:$I$465,5,0)),0)</f>
        <v/>
      </c>
      <c r="AB144" s="72" t="str">
        <f>IFERROR(IF(VLOOKUP($C144,[1]APELACIÓN!$C$16:$I$465,7,0)="","",VLOOKUP($C144,[1]APELACIÓN!$C$16:$I$465,7,0)),0)</f>
        <v/>
      </c>
      <c r="AC144" s="73" t="str">
        <f>IF($C144="","",[1]CONSOLIDADO!BP144)</f>
        <v/>
      </c>
      <c r="AD144" s="74" t="str">
        <f>IF($C144="","",[1]CONSOLIDADO!BQ144)</f>
        <v/>
      </c>
      <c r="AE144" s="74" t="str">
        <f>IF($C144="","",[1]CONSOLIDADO!BR144)</f>
        <v/>
      </c>
      <c r="AF144" s="74" t="str">
        <f>IF($C144="","",[1]CONSOLIDADO!BS144)</f>
        <v/>
      </c>
      <c r="AG144" s="74" t="str">
        <f>IF($C144="","",[1]CONSOLIDADO!BT144)</f>
        <v/>
      </c>
      <c r="AH144" s="73" t="str">
        <f>IF($C144="","",[1]CONSOLIDADO!BU144)</f>
        <v/>
      </c>
      <c r="AI144" s="73" t="str">
        <f>IF($C144="","",[1]CONSOLIDADO!BV144)</f>
        <v/>
      </c>
      <c r="AJ144" s="74" t="str">
        <f>IF($C144="","",[1]CONSOLIDADO!BW144)</f>
        <v/>
      </c>
      <c r="AK144" s="75" t="str">
        <f>IF($C144="","",[1]CONSOLIDADO!BX144)</f>
        <v/>
      </c>
    </row>
    <row r="145" spans="1:37" ht="14.45" customHeight="1" x14ac:dyDescent="0.2">
      <c r="A145" s="62">
        <v>130</v>
      </c>
      <c r="B145" s="63"/>
      <c r="C145" s="64"/>
      <c r="D145" s="63"/>
      <c r="E145" s="65" t="str">
        <f>IFERROR(VLOOKUP($C145,[1]CONSOLIDADO!$C$16:$K$465,9,0),"")</f>
        <v/>
      </c>
      <c r="F145" s="66">
        <f>IFERROR(IF(AND(VLOOKUP($C145,[1]APELACIÓN!$C:$AM,7,0)="SI",VLOOKUP($C145,[1]APELACIÓN!$C:$AM,10,0)&lt;&gt;""),VLOOKUP($C145,[1]APELACIÓN!$C:$AM,20,0),VLOOKUP($C145,[1]CONSOLIDADO!$C$16:$BX$465,39,0)),0)</f>
        <v>0</v>
      </c>
      <c r="G145" s="67">
        <f>ROUND(IFERROR(IF($F145&gt;39,200,VLOOKUP($F145,[1]PARAMETROS!$A$12:$K$55,2,0)),0),2)</f>
        <v>0</v>
      </c>
      <c r="H145" s="67">
        <f t="shared" ref="H145:H208" si="18">ROUND(G145*$F$12,2)</f>
        <v>0</v>
      </c>
      <c r="I145" s="66">
        <f>IFERROR(IF(AND(VLOOKUP($C145,[1]APELACIÓN!$C:$AM,7,0)="SI",VLOOKUP($C145,[1]APELACIÓN!$C:$AM,11,0)&lt;&gt;""),VLOOKUP($C145,[1]APELACIÓN!$C:$AM,23,0),VLOOKUP($C145,[1]CONSOLIDADO!$C$16:$BX$465,42,0)),0)</f>
        <v>0</v>
      </c>
      <c r="J145" s="67">
        <f>ROUND(IFERROR(IF($I145&gt;39,200,VLOOKUP($I145,[1]PARAMETROS!$A$12:$K$55,6,0)),0),2)</f>
        <v>0</v>
      </c>
      <c r="K145" s="67">
        <f t="shared" ref="K145:K208" si="19">ROUND(J145*$I$12,2)</f>
        <v>0</v>
      </c>
      <c r="L145" s="66">
        <f>IFERROR(IF(AND(VLOOKUP($C145,[1]APELACIÓN!$C:$AM,7,0)="SI",VLOOKUP($C145,[1]APELACIÓN!$C:$AM,12,0)&lt;&gt;""),VLOOKUP($C145,[1]APELACIÓN!$C:$AM,26,0),VLOOKUP($C145,[1]CONSOLIDADO!$C$16:$BX$465,45,0)),0)</f>
        <v>0</v>
      </c>
      <c r="M145" s="68">
        <f>ROUND(IFERROR(IF($L145&gt;39,200,VLOOKUP($L145,[1]PARAMETROS!$A$12:$K$55,10,0)),0),2)</f>
        <v>0</v>
      </c>
      <c r="N145" s="68">
        <f t="shared" ref="N145:N208" si="20">ROUND(M145*$L$12,2)</f>
        <v>0</v>
      </c>
      <c r="O145" s="68">
        <f t="shared" ref="O145:O208" si="21">ROUND(IFERROR(IF(H145+K145+N145&gt;100,100,H145+K145+N145),0),2)</f>
        <v>0</v>
      </c>
      <c r="P145" s="69">
        <f t="shared" ref="P145:P208" si="22">ROUND(O145*$F$6,2)</f>
        <v>0</v>
      </c>
      <c r="Q145" s="66">
        <f>IFERROR(IF(AND(VLOOKUP($C145,[1]APELACIÓN!$C:$AM,7,0)="SI",VLOOKUP($C145,[1]APELACIÓN!$C:$AM,13,0)&lt;&gt;""),VLOOKUP($C145,[1]APELACIÓN!$C:$AM,29,0),VLOOKUP($C145,[1]CONSOLIDADO!$C$16:$BX$465,50,0)),0)</f>
        <v>0</v>
      </c>
      <c r="R145" s="68">
        <f>ROUND(IFERROR(IF($Q145&gt;110,100,VLOOKUP($Q145,[1]PARAMETROS!$M$12:$O$122,2,0)),0),2)</f>
        <v>0</v>
      </c>
      <c r="S145" s="69">
        <f t="shared" ref="S145:S208" si="23">ROUND(R145*$Q$12,2)</f>
        <v>0</v>
      </c>
      <c r="T145" s="70">
        <f>IFERROR(IF(AND(VLOOKUP($C145,[1]APELACIÓN!$C:$AM,7,0)="SI",VLOOKUP($C145,[1]APELACIÓN!$C:$AM,14,0)&lt;&gt;""),VLOOKUP($C145,[1]APELACIÓN!$C:$AM,32,0),VLOOKUP($C145,[1]CONSOLIDADO!$C$16:$BX$465,53,0)),0)</f>
        <v>0</v>
      </c>
      <c r="U145" s="70">
        <f>IFERROR(IF(AND(VLOOKUP($C145,[1]APELACIÓN!$C:$AM,7,0)="SI",VLOOKUP($C145,[1]APELACIÓN!$C:$AM,15,0)&lt;&gt;""),VLOOKUP($C145,[1]APELACIÓN!$C:$AM,33,0),VLOOKUP($C145,[1]CONSOLIDADO!$C$16:$BX$465,54,0)),0)</f>
        <v>0</v>
      </c>
      <c r="V145" s="70">
        <f>IFERROR(IF(AND(VLOOKUP($C145,[1]APELACIÓN!$C:$AM,7,0)="SI",VLOOKUP($C145,[1]APELACIÓN!$C:$AM,16,0)&lt;&gt;""),VLOOKUP($C145,[1]APELACIÓN!$C:$AM,34,0),VLOOKUP($C145,[1]CONSOLIDADO!$C$16:$BX$465,55,0)),0)</f>
        <v>0</v>
      </c>
      <c r="W145" s="70">
        <f t="shared" ref="W145:W208" si="24">IFERROR(ROUND(AVERAGE(T145:V145),0),0)</f>
        <v>0</v>
      </c>
      <c r="X145" s="68">
        <f>ROUND(IFERROR(VLOOKUP($W145,[1]PARAMETROS!$Q$12:$S$82,2,0),0),2)</f>
        <v>0</v>
      </c>
      <c r="Y145" s="69">
        <f t="shared" ref="Y145:Y208" si="25">ROUND(X145*$T$12,2)</f>
        <v>0</v>
      </c>
      <c r="Z145" s="71">
        <f t="shared" ref="Z145:Z208" si="26">ROUND(P145+S145+Y145,2)</f>
        <v>0</v>
      </c>
      <c r="AA145" s="72" t="str">
        <f>IFERROR(IF(VLOOKUP($C145,[1]APELACIÓN!$C$16:$I$465,5,0)="","",VLOOKUP($C145,[1]APELACIÓN!$C$16:$I$465,5,0)),0)</f>
        <v/>
      </c>
      <c r="AB145" s="72" t="str">
        <f>IFERROR(IF(VLOOKUP($C145,[1]APELACIÓN!$C$16:$I$465,7,0)="","",VLOOKUP($C145,[1]APELACIÓN!$C$16:$I$465,7,0)),0)</f>
        <v/>
      </c>
      <c r="AC145" s="73" t="str">
        <f>IF($C145="","",[1]CONSOLIDADO!BP145)</f>
        <v/>
      </c>
      <c r="AD145" s="74" t="str">
        <f>IF($C145="","",[1]CONSOLIDADO!BQ145)</f>
        <v/>
      </c>
      <c r="AE145" s="74" t="str">
        <f>IF($C145="","",[1]CONSOLIDADO!BR145)</f>
        <v/>
      </c>
      <c r="AF145" s="74" t="str">
        <f>IF($C145="","",[1]CONSOLIDADO!BS145)</f>
        <v/>
      </c>
      <c r="AG145" s="74" t="str">
        <f>IF($C145="","",[1]CONSOLIDADO!BT145)</f>
        <v/>
      </c>
      <c r="AH145" s="73" t="str">
        <f>IF($C145="","",[1]CONSOLIDADO!BU145)</f>
        <v/>
      </c>
      <c r="AI145" s="73" t="str">
        <f>IF($C145="","",[1]CONSOLIDADO!BV145)</f>
        <v/>
      </c>
      <c r="AJ145" s="74" t="str">
        <f>IF($C145="","",[1]CONSOLIDADO!BW145)</f>
        <v/>
      </c>
      <c r="AK145" s="75" t="str">
        <f>IF($C145="","",[1]CONSOLIDADO!BX145)</f>
        <v/>
      </c>
    </row>
    <row r="146" spans="1:37" ht="14.45" customHeight="1" x14ac:dyDescent="0.2">
      <c r="A146" s="62">
        <v>131</v>
      </c>
      <c r="B146" s="63"/>
      <c r="C146" s="64"/>
      <c r="D146" s="63"/>
      <c r="E146" s="65" t="str">
        <f>IFERROR(VLOOKUP($C146,[1]CONSOLIDADO!$C$16:$K$465,9,0),"")</f>
        <v/>
      </c>
      <c r="F146" s="66">
        <f>IFERROR(IF(AND(VLOOKUP($C146,[1]APELACIÓN!$C:$AM,7,0)="SI",VLOOKUP($C146,[1]APELACIÓN!$C:$AM,10,0)&lt;&gt;""),VLOOKUP($C146,[1]APELACIÓN!$C:$AM,20,0),VLOOKUP($C146,[1]CONSOLIDADO!$C$16:$BX$465,39,0)),0)</f>
        <v>0</v>
      </c>
      <c r="G146" s="67">
        <f>ROUND(IFERROR(IF($F146&gt;39,200,VLOOKUP($F146,[1]PARAMETROS!$A$12:$K$55,2,0)),0),2)</f>
        <v>0</v>
      </c>
      <c r="H146" s="67">
        <f t="shared" si="18"/>
        <v>0</v>
      </c>
      <c r="I146" s="66">
        <f>IFERROR(IF(AND(VLOOKUP($C146,[1]APELACIÓN!$C:$AM,7,0)="SI",VLOOKUP($C146,[1]APELACIÓN!$C:$AM,11,0)&lt;&gt;""),VLOOKUP($C146,[1]APELACIÓN!$C:$AM,23,0),VLOOKUP($C146,[1]CONSOLIDADO!$C$16:$BX$465,42,0)),0)</f>
        <v>0</v>
      </c>
      <c r="J146" s="67">
        <f>ROUND(IFERROR(IF($I146&gt;39,200,VLOOKUP($I146,[1]PARAMETROS!$A$12:$K$55,6,0)),0),2)</f>
        <v>0</v>
      </c>
      <c r="K146" s="67">
        <f t="shared" si="19"/>
        <v>0</v>
      </c>
      <c r="L146" s="66">
        <f>IFERROR(IF(AND(VLOOKUP($C146,[1]APELACIÓN!$C:$AM,7,0)="SI",VLOOKUP($C146,[1]APELACIÓN!$C:$AM,12,0)&lt;&gt;""),VLOOKUP($C146,[1]APELACIÓN!$C:$AM,26,0),VLOOKUP($C146,[1]CONSOLIDADO!$C$16:$BX$465,45,0)),0)</f>
        <v>0</v>
      </c>
      <c r="M146" s="68">
        <f>ROUND(IFERROR(IF($L146&gt;39,200,VLOOKUP($L146,[1]PARAMETROS!$A$12:$K$55,10,0)),0),2)</f>
        <v>0</v>
      </c>
      <c r="N146" s="68">
        <f t="shared" si="20"/>
        <v>0</v>
      </c>
      <c r="O146" s="68">
        <f t="shared" si="21"/>
        <v>0</v>
      </c>
      <c r="P146" s="69">
        <f t="shared" si="22"/>
        <v>0</v>
      </c>
      <c r="Q146" s="66">
        <f>IFERROR(IF(AND(VLOOKUP($C146,[1]APELACIÓN!$C:$AM,7,0)="SI",VLOOKUP($C146,[1]APELACIÓN!$C:$AM,13,0)&lt;&gt;""),VLOOKUP($C146,[1]APELACIÓN!$C:$AM,29,0),VLOOKUP($C146,[1]CONSOLIDADO!$C$16:$BX$465,50,0)),0)</f>
        <v>0</v>
      </c>
      <c r="R146" s="68">
        <f>ROUND(IFERROR(IF($Q146&gt;110,100,VLOOKUP($Q146,[1]PARAMETROS!$M$12:$O$122,2,0)),0),2)</f>
        <v>0</v>
      </c>
      <c r="S146" s="69">
        <f t="shared" si="23"/>
        <v>0</v>
      </c>
      <c r="T146" s="70">
        <f>IFERROR(IF(AND(VLOOKUP($C146,[1]APELACIÓN!$C:$AM,7,0)="SI",VLOOKUP($C146,[1]APELACIÓN!$C:$AM,14,0)&lt;&gt;""),VLOOKUP($C146,[1]APELACIÓN!$C:$AM,32,0),VLOOKUP($C146,[1]CONSOLIDADO!$C$16:$BX$465,53,0)),0)</f>
        <v>0</v>
      </c>
      <c r="U146" s="70">
        <f>IFERROR(IF(AND(VLOOKUP($C146,[1]APELACIÓN!$C:$AM,7,0)="SI",VLOOKUP($C146,[1]APELACIÓN!$C:$AM,15,0)&lt;&gt;""),VLOOKUP($C146,[1]APELACIÓN!$C:$AM,33,0),VLOOKUP($C146,[1]CONSOLIDADO!$C$16:$BX$465,54,0)),0)</f>
        <v>0</v>
      </c>
      <c r="V146" s="70">
        <f>IFERROR(IF(AND(VLOOKUP($C146,[1]APELACIÓN!$C:$AM,7,0)="SI",VLOOKUP($C146,[1]APELACIÓN!$C:$AM,16,0)&lt;&gt;""),VLOOKUP($C146,[1]APELACIÓN!$C:$AM,34,0),VLOOKUP($C146,[1]CONSOLIDADO!$C$16:$BX$465,55,0)),0)</f>
        <v>0</v>
      </c>
      <c r="W146" s="70">
        <f t="shared" si="24"/>
        <v>0</v>
      </c>
      <c r="X146" s="68">
        <f>ROUND(IFERROR(VLOOKUP($W146,[1]PARAMETROS!$Q$12:$S$82,2,0),0),2)</f>
        <v>0</v>
      </c>
      <c r="Y146" s="69">
        <f t="shared" si="25"/>
        <v>0</v>
      </c>
      <c r="Z146" s="71">
        <f t="shared" si="26"/>
        <v>0</v>
      </c>
      <c r="AA146" s="72" t="str">
        <f>IFERROR(IF(VLOOKUP($C146,[1]APELACIÓN!$C$16:$I$465,5,0)="","",VLOOKUP($C146,[1]APELACIÓN!$C$16:$I$465,5,0)),0)</f>
        <v/>
      </c>
      <c r="AB146" s="72" t="str">
        <f>IFERROR(IF(VLOOKUP($C146,[1]APELACIÓN!$C$16:$I$465,7,0)="","",VLOOKUP($C146,[1]APELACIÓN!$C$16:$I$465,7,0)),0)</f>
        <v/>
      </c>
      <c r="AC146" s="73" t="str">
        <f>IF($C146="","",[1]CONSOLIDADO!BP146)</f>
        <v/>
      </c>
      <c r="AD146" s="74" t="str">
        <f>IF($C146="","",[1]CONSOLIDADO!BQ146)</f>
        <v/>
      </c>
      <c r="AE146" s="74" t="str">
        <f>IF($C146="","",[1]CONSOLIDADO!BR146)</f>
        <v/>
      </c>
      <c r="AF146" s="74" t="str">
        <f>IF($C146="","",[1]CONSOLIDADO!BS146)</f>
        <v/>
      </c>
      <c r="AG146" s="74" t="str">
        <f>IF($C146="","",[1]CONSOLIDADO!BT146)</f>
        <v/>
      </c>
      <c r="AH146" s="73" t="str">
        <f>IF($C146="","",[1]CONSOLIDADO!BU146)</f>
        <v/>
      </c>
      <c r="AI146" s="73" t="str">
        <f>IF($C146="","",[1]CONSOLIDADO!BV146)</f>
        <v/>
      </c>
      <c r="AJ146" s="74" t="str">
        <f>IF($C146="","",[1]CONSOLIDADO!BW146)</f>
        <v/>
      </c>
      <c r="AK146" s="75" t="str">
        <f>IF($C146="","",[1]CONSOLIDADO!BX146)</f>
        <v/>
      </c>
    </row>
    <row r="147" spans="1:37" ht="14.45" customHeight="1" x14ac:dyDescent="0.2">
      <c r="A147" s="62">
        <v>132</v>
      </c>
      <c r="B147" s="63"/>
      <c r="C147" s="64"/>
      <c r="D147" s="63"/>
      <c r="E147" s="65" t="str">
        <f>IFERROR(VLOOKUP($C147,[1]CONSOLIDADO!$C$16:$K$465,9,0),"")</f>
        <v/>
      </c>
      <c r="F147" s="66">
        <f>IFERROR(IF(AND(VLOOKUP($C147,[1]APELACIÓN!$C:$AM,7,0)="SI",VLOOKUP($C147,[1]APELACIÓN!$C:$AM,10,0)&lt;&gt;""),VLOOKUP($C147,[1]APELACIÓN!$C:$AM,20,0),VLOOKUP($C147,[1]CONSOLIDADO!$C$16:$BX$465,39,0)),0)</f>
        <v>0</v>
      </c>
      <c r="G147" s="67">
        <f>ROUND(IFERROR(IF($F147&gt;39,200,VLOOKUP($F147,[1]PARAMETROS!$A$12:$K$55,2,0)),0),2)</f>
        <v>0</v>
      </c>
      <c r="H147" s="67">
        <f t="shared" si="18"/>
        <v>0</v>
      </c>
      <c r="I147" s="66">
        <f>IFERROR(IF(AND(VLOOKUP($C147,[1]APELACIÓN!$C:$AM,7,0)="SI",VLOOKUP($C147,[1]APELACIÓN!$C:$AM,11,0)&lt;&gt;""),VLOOKUP($C147,[1]APELACIÓN!$C:$AM,23,0),VLOOKUP($C147,[1]CONSOLIDADO!$C$16:$BX$465,42,0)),0)</f>
        <v>0</v>
      </c>
      <c r="J147" s="67">
        <f>ROUND(IFERROR(IF($I147&gt;39,200,VLOOKUP($I147,[1]PARAMETROS!$A$12:$K$55,6,0)),0),2)</f>
        <v>0</v>
      </c>
      <c r="K147" s="67">
        <f t="shared" si="19"/>
        <v>0</v>
      </c>
      <c r="L147" s="66">
        <f>IFERROR(IF(AND(VLOOKUP($C147,[1]APELACIÓN!$C:$AM,7,0)="SI",VLOOKUP($C147,[1]APELACIÓN!$C:$AM,12,0)&lt;&gt;""),VLOOKUP($C147,[1]APELACIÓN!$C:$AM,26,0),VLOOKUP($C147,[1]CONSOLIDADO!$C$16:$BX$465,45,0)),0)</f>
        <v>0</v>
      </c>
      <c r="M147" s="68">
        <f>ROUND(IFERROR(IF($L147&gt;39,200,VLOOKUP($L147,[1]PARAMETROS!$A$12:$K$55,10,0)),0),2)</f>
        <v>0</v>
      </c>
      <c r="N147" s="68">
        <f t="shared" si="20"/>
        <v>0</v>
      </c>
      <c r="O147" s="68">
        <f t="shared" si="21"/>
        <v>0</v>
      </c>
      <c r="P147" s="69">
        <f t="shared" si="22"/>
        <v>0</v>
      </c>
      <c r="Q147" s="66">
        <f>IFERROR(IF(AND(VLOOKUP($C147,[1]APELACIÓN!$C:$AM,7,0)="SI",VLOOKUP($C147,[1]APELACIÓN!$C:$AM,13,0)&lt;&gt;""),VLOOKUP($C147,[1]APELACIÓN!$C:$AM,29,0),VLOOKUP($C147,[1]CONSOLIDADO!$C$16:$BX$465,50,0)),0)</f>
        <v>0</v>
      </c>
      <c r="R147" s="68">
        <f>ROUND(IFERROR(IF($Q147&gt;110,100,VLOOKUP($Q147,[1]PARAMETROS!$M$12:$O$122,2,0)),0),2)</f>
        <v>0</v>
      </c>
      <c r="S147" s="69">
        <f t="shared" si="23"/>
        <v>0</v>
      </c>
      <c r="T147" s="70">
        <f>IFERROR(IF(AND(VLOOKUP($C147,[1]APELACIÓN!$C:$AM,7,0)="SI",VLOOKUP($C147,[1]APELACIÓN!$C:$AM,14,0)&lt;&gt;""),VLOOKUP($C147,[1]APELACIÓN!$C:$AM,32,0),VLOOKUP($C147,[1]CONSOLIDADO!$C$16:$BX$465,53,0)),0)</f>
        <v>0</v>
      </c>
      <c r="U147" s="70">
        <f>IFERROR(IF(AND(VLOOKUP($C147,[1]APELACIÓN!$C:$AM,7,0)="SI",VLOOKUP($C147,[1]APELACIÓN!$C:$AM,15,0)&lt;&gt;""),VLOOKUP($C147,[1]APELACIÓN!$C:$AM,33,0),VLOOKUP($C147,[1]CONSOLIDADO!$C$16:$BX$465,54,0)),0)</f>
        <v>0</v>
      </c>
      <c r="V147" s="70">
        <f>IFERROR(IF(AND(VLOOKUP($C147,[1]APELACIÓN!$C:$AM,7,0)="SI",VLOOKUP($C147,[1]APELACIÓN!$C:$AM,16,0)&lt;&gt;""),VLOOKUP($C147,[1]APELACIÓN!$C:$AM,34,0),VLOOKUP($C147,[1]CONSOLIDADO!$C$16:$BX$465,55,0)),0)</f>
        <v>0</v>
      </c>
      <c r="W147" s="70">
        <f t="shared" si="24"/>
        <v>0</v>
      </c>
      <c r="X147" s="68">
        <f>ROUND(IFERROR(VLOOKUP($W147,[1]PARAMETROS!$Q$12:$S$82,2,0),0),2)</f>
        <v>0</v>
      </c>
      <c r="Y147" s="69">
        <f t="shared" si="25"/>
        <v>0</v>
      </c>
      <c r="Z147" s="71">
        <f t="shared" si="26"/>
        <v>0</v>
      </c>
      <c r="AA147" s="72" t="str">
        <f>IFERROR(IF(VLOOKUP($C147,[1]APELACIÓN!$C$16:$I$465,5,0)="","",VLOOKUP($C147,[1]APELACIÓN!$C$16:$I$465,5,0)),0)</f>
        <v/>
      </c>
      <c r="AB147" s="72" t="str">
        <f>IFERROR(IF(VLOOKUP($C147,[1]APELACIÓN!$C$16:$I$465,7,0)="","",VLOOKUP($C147,[1]APELACIÓN!$C$16:$I$465,7,0)),0)</f>
        <v/>
      </c>
      <c r="AC147" s="73" t="str">
        <f>IF($C147="","",[1]CONSOLIDADO!BP147)</f>
        <v/>
      </c>
      <c r="AD147" s="74" t="str">
        <f>IF($C147="","",[1]CONSOLIDADO!BQ147)</f>
        <v/>
      </c>
      <c r="AE147" s="74" t="str">
        <f>IF($C147="","",[1]CONSOLIDADO!BR147)</f>
        <v/>
      </c>
      <c r="AF147" s="74" t="str">
        <f>IF($C147="","",[1]CONSOLIDADO!BS147)</f>
        <v/>
      </c>
      <c r="AG147" s="74" t="str">
        <f>IF($C147="","",[1]CONSOLIDADO!BT147)</f>
        <v/>
      </c>
      <c r="AH147" s="73" t="str">
        <f>IF($C147="","",[1]CONSOLIDADO!BU147)</f>
        <v/>
      </c>
      <c r="AI147" s="73" t="str">
        <f>IF($C147="","",[1]CONSOLIDADO!BV147)</f>
        <v/>
      </c>
      <c r="AJ147" s="74" t="str">
        <f>IF($C147="","",[1]CONSOLIDADO!BW147)</f>
        <v/>
      </c>
      <c r="AK147" s="75" t="str">
        <f>IF($C147="","",[1]CONSOLIDADO!BX147)</f>
        <v/>
      </c>
    </row>
    <row r="148" spans="1:37" ht="14.45" customHeight="1" x14ac:dyDescent="0.2">
      <c r="A148" s="62">
        <v>133</v>
      </c>
      <c r="B148" s="63"/>
      <c r="C148" s="64"/>
      <c r="D148" s="63"/>
      <c r="E148" s="65" t="str">
        <f>IFERROR(VLOOKUP($C148,[1]CONSOLIDADO!$C$16:$K$465,9,0),"")</f>
        <v/>
      </c>
      <c r="F148" s="66">
        <f>IFERROR(IF(AND(VLOOKUP($C148,[1]APELACIÓN!$C:$AM,7,0)="SI",VLOOKUP($C148,[1]APELACIÓN!$C:$AM,10,0)&lt;&gt;""),VLOOKUP($C148,[1]APELACIÓN!$C:$AM,20,0),VLOOKUP($C148,[1]CONSOLIDADO!$C$16:$BX$465,39,0)),0)</f>
        <v>0</v>
      </c>
      <c r="G148" s="67">
        <f>ROUND(IFERROR(IF($F148&gt;39,200,VLOOKUP($F148,[1]PARAMETROS!$A$12:$K$55,2,0)),0),2)</f>
        <v>0</v>
      </c>
      <c r="H148" s="67">
        <f t="shared" si="18"/>
        <v>0</v>
      </c>
      <c r="I148" s="66">
        <f>IFERROR(IF(AND(VLOOKUP($C148,[1]APELACIÓN!$C:$AM,7,0)="SI",VLOOKUP($C148,[1]APELACIÓN!$C:$AM,11,0)&lt;&gt;""),VLOOKUP($C148,[1]APELACIÓN!$C:$AM,23,0),VLOOKUP($C148,[1]CONSOLIDADO!$C$16:$BX$465,42,0)),0)</f>
        <v>0</v>
      </c>
      <c r="J148" s="67">
        <f>ROUND(IFERROR(IF($I148&gt;39,200,VLOOKUP($I148,[1]PARAMETROS!$A$12:$K$55,6,0)),0),2)</f>
        <v>0</v>
      </c>
      <c r="K148" s="67">
        <f t="shared" si="19"/>
        <v>0</v>
      </c>
      <c r="L148" s="66">
        <f>IFERROR(IF(AND(VLOOKUP($C148,[1]APELACIÓN!$C:$AM,7,0)="SI",VLOOKUP($C148,[1]APELACIÓN!$C:$AM,12,0)&lt;&gt;""),VLOOKUP($C148,[1]APELACIÓN!$C:$AM,26,0),VLOOKUP($C148,[1]CONSOLIDADO!$C$16:$BX$465,45,0)),0)</f>
        <v>0</v>
      </c>
      <c r="M148" s="68">
        <f>ROUND(IFERROR(IF($L148&gt;39,200,VLOOKUP($L148,[1]PARAMETROS!$A$12:$K$55,10,0)),0),2)</f>
        <v>0</v>
      </c>
      <c r="N148" s="68">
        <f t="shared" si="20"/>
        <v>0</v>
      </c>
      <c r="O148" s="68">
        <f t="shared" si="21"/>
        <v>0</v>
      </c>
      <c r="P148" s="69">
        <f t="shared" si="22"/>
        <v>0</v>
      </c>
      <c r="Q148" s="66">
        <f>IFERROR(IF(AND(VLOOKUP($C148,[1]APELACIÓN!$C:$AM,7,0)="SI",VLOOKUP($C148,[1]APELACIÓN!$C:$AM,13,0)&lt;&gt;""),VLOOKUP($C148,[1]APELACIÓN!$C:$AM,29,0),VLOOKUP($C148,[1]CONSOLIDADO!$C$16:$BX$465,50,0)),0)</f>
        <v>0</v>
      </c>
      <c r="R148" s="68">
        <f>ROUND(IFERROR(IF($Q148&gt;110,100,VLOOKUP($Q148,[1]PARAMETROS!$M$12:$O$122,2,0)),0),2)</f>
        <v>0</v>
      </c>
      <c r="S148" s="69">
        <f t="shared" si="23"/>
        <v>0</v>
      </c>
      <c r="T148" s="70">
        <f>IFERROR(IF(AND(VLOOKUP($C148,[1]APELACIÓN!$C:$AM,7,0)="SI",VLOOKUP($C148,[1]APELACIÓN!$C:$AM,14,0)&lt;&gt;""),VLOOKUP($C148,[1]APELACIÓN!$C:$AM,32,0),VLOOKUP($C148,[1]CONSOLIDADO!$C$16:$BX$465,53,0)),0)</f>
        <v>0</v>
      </c>
      <c r="U148" s="70">
        <f>IFERROR(IF(AND(VLOOKUP($C148,[1]APELACIÓN!$C:$AM,7,0)="SI",VLOOKUP($C148,[1]APELACIÓN!$C:$AM,15,0)&lt;&gt;""),VLOOKUP($C148,[1]APELACIÓN!$C:$AM,33,0),VLOOKUP($C148,[1]CONSOLIDADO!$C$16:$BX$465,54,0)),0)</f>
        <v>0</v>
      </c>
      <c r="V148" s="70">
        <f>IFERROR(IF(AND(VLOOKUP($C148,[1]APELACIÓN!$C:$AM,7,0)="SI",VLOOKUP($C148,[1]APELACIÓN!$C:$AM,16,0)&lt;&gt;""),VLOOKUP($C148,[1]APELACIÓN!$C:$AM,34,0),VLOOKUP($C148,[1]CONSOLIDADO!$C$16:$BX$465,55,0)),0)</f>
        <v>0</v>
      </c>
      <c r="W148" s="70">
        <f t="shared" si="24"/>
        <v>0</v>
      </c>
      <c r="X148" s="68">
        <f>ROUND(IFERROR(VLOOKUP($W148,[1]PARAMETROS!$Q$12:$S$82,2,0),0),2)</f>
        <v>0</v>
      </c>
      <c r="Y148" s="69">
        <f t="shared" si="25"/>
        <v>0</v>
      </c>
      <c r="Z148" s="71">
        <f t="shared" si="26"/>
        <v>0</v>
      </c>
      <c r="AA148" s="72" t="str">
        <f>IFERROR(IF(VLOOKUP($C148,[1]APELACIÓN!$C$16:$I$465,5,0)="","",VLOOKUP($C148,[1]APELACIÓN!$C$16:$I$465,5,0)),0)</f>
        <v/>
      </c>
      <c r="AB148" s="72" t="str">
        <f>IFERROR(IF(VLOOKUP($C148,[1]APELACIÓN!$C$16:$I$465,7,0)="","",VLOOKUP($C148,[1]APELACIÓN!$C$16:$I$465,7,0)),0)</f>
        <v/>
      </c>
      <c r="AC148" s="73" t="str">
        <f>IF($C148="","",[1]CONSOLIDADO!BP148)</f>
        <v/>
      </c>
      <c r="AD148" s="74" t="str">
        <f>IF($C148="","",[1]CONSOLIDADO!BQ148)</f>
        <v/>
      </c>
      <c r="AE148" s="74" t="str">
        <f>IF($C148="","",[1]CONSOLIDADO!BR148)</f>
        <v/>
      </c>
      <c r="AF148" s="74" t="str">
        <f>IF($C148="","",[1]CONSOLIDADO!BS148)</f>
        <v/>
      </c>
      <c r="AG148" s="74" t="str">
        <f>IF($C148="","",[1]CONSOLIDADO!BT148)</f>
        <v/>
      </c>
      <c r="AH148" s="73" t="str">
        <f>IF($C148="","",[1]CONSOLIDADO!BU148)</f>
        <v/>
      </c>
      <c r="AI148" s="73" t="str">
        <f>IF($C148="","",[1]CONSOLIDADO!BV148)</f>
        <v/>
      </c>
      <c r="AJ148" s="74" t="str">
        <f>IF($C148="","",[1]CONSOLIDADO!BW148)</f>
        <v/>
      </c>
      <c r="AK148" s="75" t="str">
        <f>IF($C148="","",[1]CONSOLIDADO!BX148)</f>
        <v/>
      </c>
    </row>
    <row r="149" spans="1:37" ht="14.45" customHeight="1" x14ac:dyDescent="0.2">
      <c r="A149" s="62">
        <v>134</v>
      </c>
      <c r="B149" s="63"/>
      <c r="C149" s="64"/>
      <c r="D149" s="63"/>
      <c r="E149" s="65" t="str">
        <f>IFERROR(VLOOKUP($C149,[1]CONSOLIDADO!$C$16:$K$465,9,0),"")</f>
        <v/>
      </c>
      <c r="F149" s="66">
        <f>IFERROR(IF(AND(VLOOKUP($C149,[1]APELACIÓN!$C:$AM,7,0)="SI",VLOOKUP($C149,[1]APELACIÓN!$C:$AM,10,0)&lt;&gt;""),VLOOKUP($C149,[1]APELACIÓN!$C:$AM,20,0),VLOOKUP($C149,[1]CONSOLIDADO!$C$16:$BX$465,39,0)),0)</f>
        <v>0</v>
      </c>
      <c r="G149" s="67">
        <f>ROUND(IFERROR(IF($F149&gt;39,200,VLOOKUP($F149,[1]PARAMETROS!$A$12:$K$55,2,0)),0),2)</f>
        <v>0</v>
      </c>
      <c r="H149" s="67">
        <f t="shared" si="18"/>
        <v>0</v>
      </c>
      <c r="I149" s="66">
        <f>IFERROR(IF(AND(VLOOKUP($C149,[1]APELACIÓN!$C:$AM,7,0)="SI",VLOOKUP($C149,[1]APELACIÓN!$C:$AM,11,0)&lt;&gt;""),VLOOKUP($C149,[1]APELACIÓN!$C:$AM,23,0),VLOOKUP($C149,[1]CONSOLIDADO!$C$16:$BX$465,42,0)),0)</f>
        <v>0</v>
      </c>
      <c r="J149" s="67">
        <f>ROUND(IFERROR(IF($I149&gt;39,200,VLOOKUP($I149,[1]PARAMETROS!$A$12:$K$55,6,0)),0),2)</f>
        <v>0</v>
      </c>
      <c r="K149" s="67">
        <f t="shared" si="19"/>
        <v>0</v>
      </c>
      <c r="L149" s="66">
        <f>IFERROR(IF(AND(VLOOKUP($C149,[1]APELACIÓN!$C:$AM,7,0)="SI",VLOOKUP($C149,[1]APELACIÓN!$C:$AM,12,0)&lt;&gt;""),VLOOKUP($C149,[1]APELACIÓN!$C:$AM,26,0),VLOOKUP($C149,[1]CONSOLIDADO!$C$16:$BX$465,45,0)),0)</f>
        <v>0</v>
      </c>
      <c r="M149" s="68">
        <f>ROUND(IFERROR(IF($L149&gt;39,200,VLOOKUP($L149,[1]PARAMETROS!$A$12:$K$55,10,0)),0),2)</f>
        <v>0</v>
      </c>
      <c r="N149" s="68">
        <f t="shared" si="20"/>
        <v>0</v>
      </c>
      <c r="O149" s="68">
        <f t="shared" si="21"/>
        <v>0</v>
      </c>
      <c r="P149" s="69">
        <f t="shared" si="22"/>
        <v>0</v>
      </c>
      <c r="Q149" s="66">
        <f>IFERROR(IF(AND(VLOOKUP($C149,[1]APELACIÓN!$C:$AM,7,0)="SI",VLOOKUP($C149,[1]APELACIÓN!$C:$AM,13,0)&lt;&gt;""),VLOOKUP($C149,[1]APELACIÓN!$C:$AM,29,0),VLOOKUP($C149,[1]CONSOLIDADO!$C$16:$BX$465,50,0)),0)</f>
        <v>0</v>
      </c>
      <c r="R149" s="68">
        <f>ROUND(IFERROR(IF($Q149&gt;110,100,VLOOKUP($Q149,[1]PARAMETROS!$M$12:$O$122,2,0)),0),2)</f>
        <v>0</v>
      </c>
      <c r="S149" s="69">
        <f t="shared" si="23"/>
        <v>0</v>
      </c>
      <c r="T149" s="70">
        <f>IFERROR(IF(AND(VLOOKUP($C149,[1]APELACIÓN!$C:$AM,7,0)="SI",VLOOKUP($C149,[1]APELACIÓN!$C:$AM,14,0)&lt;&gt;""),VLOOKUP($C149,[1]APELACIÓN!$C:$AM,32,0),VLOOKUP($C149,[1]CONSOLIDADO!$C$16:$BX$465,53,0)),0)</f>
        <v>0</v>
      </c>
      <c r="U149" s="70">
        <f>IFERROR(IF(AND(VLOOKUP($C149,[1]APELACIÓN!$C:$AM,7,0)="SI",VLOOKUP($C149,[1]APELACIÓN!$C:$AM,15,0)&lt;&gt;""),VLOOKUP($C149,[1]APELACIÓN!$C:$AM,33,0),VLOOKUP($C149,[1]CONSOLIDADO!$C$16:$BX$465,54,0)),0)</f>
        <v>0</v>
      </c>
      <c r="V149" s="70">
        <f>IFERROR(IF(AND(VLOOKUP($C149,[1]APELACIÓN!$C:$AM,7,0)="SI",VLOOKUP($C149,[1]APELACIÓN!$C:$AM,16,0)&lt;&gt;""),VLOOKUP($C149,[1]APELACIÓN!$C:$AM,34,0),VLOOKUP($C149,[1]CONSOLIDADO!$C$16:$BX$465,55,0)),0)</f>
        <v>0</v>
      </c>
      <c r="W149" s="70">
        <f t="shared" si="24"/>
        <v>0</v>
      </c>
      <c r="X149" s="68">
        <f>ROUND(IFERROR(VLOOKUP($W149,[1]PARAMETROS!$Q$12:$S$82,2,0),0),2)</f>
        <v>0</v>
      </c>
      <c r="Y149" s="69">
        <f t="shared" si="25"/>
        <v>0</v>
      </c>
      <c r="Z149" s="71">
        <f t="shared" si="26"/>
        <v>0</v>
      </c>
      <c r="AA149" s="72" t="str">
        <f>IFERROR(IF(VLOOKUP($C149,[1]APELACIÓN!$C$16:$I$465,5,0)="","",VLOOKUP($C149,[1]APELACIÓN!$C$16:$I$465,5,0)),0)</f>
        <v/>
      </c>
      <c r="AB149" s="72" t="str">
        <f>IFERROR(IF(VLOOKUP($C149,[1]APELACIÓN!$C$16:$I$465,7,0)="","",VLOOKUP($C149,[1]APELACIÓN!$C$16:$I$465,7,0)),0)</f>
        <v/>
      </c>
      <c r="AC149" s="73" t="str">
        <f>IF($C149="","",[1]CONSOLIDADO!BP149)</f>
        <v/>
      </c>
      <c r="AD149" s="74" t="str">
        <f>IF($C149="","",[1]CONSOLIDADO!BQ149)</f>
        <v/>
      </c>
      <c r="AE149" s="74" t="str">
        <f>IF($C149="","",[1]CONSOLIDADO!BR149)</f>
        <v/>
      </c>
      <c r="AF149" s="74" t="str">
        <f>IF($C149="","",[1]CONSOLIDADO!BS149)</f>
        <v/>
      </c>
      <c r="AG149" s="74" t="str">
        <f>IF($C149="","",[1]CONSOLIDADO!BT149)</f>
        <v/>
      </c>
      <c r="AH149" s="73" t="str">
        <f>IF($C149="","",[1]CONSOLIDADO!BU149)</f>
        <v/>
      </c>
      <c r="AI149" s="73" t="str">
        <f>IF($C149="","",[1]CONSOLIDADO!BV149)</f>
        <v/>
      </c>
      <c r="AJ149" s="74" t="str">
        <f>IF($C149="","",[1]CONSOLIDADO!BW149)</f>
        <v/>
      </c>
      <c r="AK149" s="75" t="str">
        <f>IF($C149="","",[1]CONSOLIDADO!BX149)</f>
        <v/>
      </c>
    </row>
    <row r="150" spans="1:37" ht="14.45" customHeight="1" x14ac:dyDescent="0.2">
      <c r="A150" s="62">
        <v>135</v>
      </c>
      <c r="B150" s="63"/>
      <c r="C150" s="64"/>
      <c r="D150" s="63"/>
      <c r="E150" s="65" t="str">
        <f>IFERROR(VLOOKUP($C150,[1]CONSOLIDADO!$C$16:$K$465,9,0),"")</f>
        <v/>
      </c>
      <c r="F150" s="66">
        <f>IFERROR(IF(AND(VLOOKUP($C150,[1]APELACIÓN!$C:$AM,7,0)="SI",VLOOKUP($C150,[1]APELACIÓN!$C:$AM,10,0)&lt;&gt;""),VLOOKUP($C150,[1]APELACIÓN!$C:$AM,20,0),VLOOKUP($C150,[1]CONSOLIDADO!$C$16:$BX$465,39,0)),0)</f>
        <v>0</v>
      </c>
      <c r="G150" s="67">
        <f>ROUND(IFERROR(IF($F150&gt;39,200,VLOOKUP($F150,[1]PARAMETROS!$A$12:$K$55,2,0)),0),2)</f>
        <v>0</v>
      </c>
      <c r="H150" s="67">
        <f t="shared" si="18"/>
        <v>0</v>
      </c>
      <c r="I150" s="66">
        <f>IFERROR(IF(AND(VLOOKUP($C150,[1]APELACIÓN!$C:$AM,7,0)="SI",VLOOKUP($C150,[1]APELACIÓN!$C:$AM,11,0)&lt;&gt;""),VLOOKUP($C150,[1]APELACIÓN!$C:$AM,23,0),VLOOKUP($C150,[1]CONSOLIDADO!$C$16:$BX$465,42,0)),0)</f>
        <v>0</v>
      </c>
      <c r="J150" s="67">
        <f>ROUND(IFERROR(IF($I150&gt;39,200,VLOOKUP($I150,[1]PARAMETROS!$A$12:$K$55,6,0)),0),2)</f>
        <v>0</v>
      </c>
      <c r="K150" s="67">
        <f t="shared" si="19"/>
        <v>0</v>
      </c>
      <c r="L150" s="66">
        <f>IFERROR(IF(AND(VLOOKUP($C150,[1]APELACIÓN!$C:$AM,7,0)="SI",VLOOKUP($C150,[1]APELACIÓN!$C:$AM,12,0)&lt;&gt;""),VLOOKUP($C150,[1]APELACIÓN!$C:$AM,26,0),VLOOKUP($C150,[1]CONSOLIDADO!$C$16:$BX$465,45,0)),0)</f>
        <v>0</v>
      </c>
      <c r="M150" s="68">
        <f>ROUND(IFERROR(IF($L150&gt;39,200,VLOOKUP($L150,[1]PARAMETROS!$A$12:$K$55,10,0)),0),2)</f>
        <v>0</v>
      </c>
      <c r="N150" s="68">
        <f t="shared" si="20"/>
        <v>0</v>
      </c>
      <c r="O150" s="68">
        <f t="shared" si="21"/>
        <v>0</v>
      </c>
      <c r="P150" s="69">
        <f t="shared" si="22"/>
        <v>0</v>
      </c>
      <c r="Q150" s="66">
        <f>IFERROR(IF(AND(VLOOKUP($C150,[1]APELACIÓN!$C:$AM,7,0)="SI",VLOOKUP($C150,[1]APELACIÓN!$C:$AM,13,0)&lt;&gt;""),VLOOKUP($C150,[1]APELACIÓN!$C:$AM,29,0),VLOOKUP($C150,[1]CONSOLIDADO!$C$16:$BX$465,50,0)),0)</f>
        <v>0</v>
      </c>
      <c r="R150" s="68">
        <f>ROUND(IFERROR(IF($Q150&gt;110,100,VLOOKUP($Q150,[1]PARAMETROS!$M$12:$O$122,2,0)),0),2)</f>
        <v>0</v>
      </c>
      <c r="S150" s="69">
        <f t="shared" si="23"/>
        <v>0</v>
      </c>
      <c r="T150" s="70">
        <f>IFERROR(IF(AND(VLOOKUP($C150,[1]APELACIÓN!$C:$AM,7,0)="SI",VLOOKUP($C150,[1]APELACIÓN!$C:$AM,14,0)&lt;&gt;""),VLOOKUP($C150,[1]APELACIÓN!$C:$AM,32,0),VLOOKUP($C150,[1]CONSOLIDADO!$C$16:$BX$465,53,0)),0)</f>
        <v>0</v>
      </c>
      <c r="U150" s="70">
        <f>IFERROR(IF(AND(VLOOKUP($C150,[1]APELACIÓN!$C:$AM,7,0)="SI",VLOOKUP($C150,[1]APELACIÓN!$C:$AM,15,0)&lt;&gt;""),VLOOKUP($C150,[1]APELACIÓN!$C:$AM,33,0),VLOOKUP($C150,[1]CONSOLIDADO!$C$16:$BX$465,54,0)),0)</f>
        <v>0</v>
      </c>
      <c r="V150" s="70">
        <f>IFERROR(IF(AND(VLOOKUP($C150,[1]APELACIÓN!$C:$AM,7,0)="SI",VLOOKUP($C150,[1]APELACIÓN!$C:$AM,16,0)&lt;&gt;""),VLOOKUP($C150,[1]APELACIÓN!$C:$AM,34,0),VLOOKUP($C150,[1]CONSOLIDADO!$C$16:$BX$465,55,0)),0)</f>
        <v>0</v>
      </c>
      <c r="W150" s="70">
        <f t="shared" si="24"/>
        <v>0</v>
      </c>
      <c r="X150" s="68">
        <f>ROUND(IFERROR(VLOOKUP($W150,[1]PARAMETROS!$Q$12:$S$82,2,0),0),2)</f>
        <v>0</v>
      </c>
      <c r="Y150" s="69">
        <f t="shared" si="25"/>
        <v>0</v>
      </c>
      <c r="Z150" s="71">
        <f t="shared" si="26"/>
        <v>0</v>
      </c>
      <c r="AA150" s="72" t="str">
        <f>IFERROR(IF(VLOOKUP($C150,[1]APELACIÓN!$C$16:$I$465,5,0)="","",VLOOKUP($C150,[1]APELACIÓN!$C$16:$I$465,5,0)),0)</f>
        <v/>
      </c>
      <c r="AB150" s="72" t="str">
        <f>IFERROR(IF(VLOOKUP($C150,[1]APELACIÓN!$C$16:$I$465,7,0)="","",VLOOKUP($C150,[1]APELACIÓN!$C$16:$I$465,7,0)),0)</f>
        <v/>
      </c>
      <c r="AC150" s="73" t="str">
        <f>IF($C150="","",[1]CONSOLIDADO!BP150)</f>
        <v/>
      </c>
      <c r="AD150" s="74" t="str">
        <f>IF($C150="","",[1]CONSOLIDADO!BQ150)</f>
        <v/>
      </c>
      <c r="AE150" s="74" t="str">
        <f>IF($C150="","",[1]CONSOLIDADO!BR150)</f>
        <v/>
      </c>
      <c r="AF150" s="74" t="str">
        <f>IF($C150="","",[1]CONSOLIDADO!BS150)</f>
        <v/>
      </c>
      <c r="AG150" s="74" t="str">
        <f>IF($C150="","",[1]CONSOLIDADO!BT150)</f>
        <v/>
      </c>
      <c r="AH150" s="73" t="str">
        <f>IF($C150="","",[1]CONSOLIDADO!BU150)</f>
        <v/>
      </c>
      <c r="AI150" s="73" t="str">
        <f>IF($C150="","",[1]CONSOLIDADO!BV150)</f>
        <v/>
      </c>
      <c r="AJ150" s="74" t="str">
        <f>IF($C150="","",[1]CONSOLIDADO!BW150)</f>
        <v/>
      </c>
      <c r="AK150" s="75" t="str">
        <f>IF($C150="","",[1]CONSOLIDADO!BX150)</f>
        <v/>
      </c>
    </row>
    <row r="151" spans="1:37" ht="14.45" customHeight="1" x14ac:dyDescent="0.2">
      <c r="A151" s="62">
        <v>136</v>
      </c>
      <c r="B151" s="63"/>
      <c r="C151" s="64"/>
      <c r="D151" s="63"/>
      <c r="E151" s="65" t="str">
        <f>IFERROR(VLOOKUP($C151,[1]CONSOLIDADO!$C$16:$K$465,9,0),"")</f>
        <v/>
      </c>
      <c r="F151" s="66">
        <f>IFERROR(IF(AND(VLOOKUP($C151,[1]APELACIÓN!$C:$AM,7,0)="SI",VLOOKUP($C151,[1]APELACIÓN!$C:$AM,10,0)&lt;&gt;""),VLOOKUP($C151,[1]APELACIÓN!$C:$AM,20,0),VLOOKUP($C151,[1]CONSOLIDADO!$C$16:$BX$465,39,0)),0)</f>
        <v>0</v>
      </c>
      <c r="G151" s="67">
        <f>ROUND(IFERROR(IF($F151&gt;39,200,VLOOKUP($F151,[1]PARAMETROS!$A$12:$K$55,2,0)),0),2)</f>
        <v>0</v>
      </c>
      <c r="H151" s="67">
        <f t="shared" si="18"/>
        <v>0</v>
      </c>
      <c r="I151" s="66">
        <f>IFERROR(IF(AND(VLOOKUP($C151,[1]APELACIÓN!$C:$AM,7,0)="SI",VLOOKUP($C151,[1]APELACIÓN!$C:$AM,11,0)&lt;&gt;""),VLOOKUP($C151,[1]APELACIÓN!$C:$AM,23,0),VLOOKUP($C151,[1]CONSOLIDADO!$C$16:$BX$465,42,0)),0)</f>
        <v>0</v>
      </c>
      <c r="J151" s="67">
        <f>ROUND(IFERROR(IF($I151&gt;39,200,VLOOKUP($I151,[1]PARAMETROS!$A$12:$K$55,6,0)),0),2)</f>
        <v>0</v>
      </c>
      <c r="K151" s="67">
        <f t="shared" si="19"/>
        <v>0</v>
      </c>
      <c r="L151" s="66">
        <f>IFERROR(IF(AND(VLOOKUP($C151,[1]APELACIÓN!$C:$AM,7,0)="SI",VLOOKUP($C151,[1]APELACIÓN!$C:$AM,12,0)&lt;&gt;""),VLOOKUP($C151,[1]APELACIÓN!$C:$AM,26,0),VLOOKUP($C151,[1]CONSOLIDADO!$C$16:$BX$465,45,0)),0)</f>
        <v>0</v>
      </c>
      <c r="M151" s="68">
        <f>ROUND(IFERROR(IF($L151&gt;39,200,VLOOKUP($L151,[1]PARAMETROS!$A$12:$K$55,10,0)),0),2)</f>
        <v>0</v>
      </c>
      <c r="N151" s="68">
        <f t="shared" si="20"/>
        <v>0</v>
      </c>
      <c r="O151" s="68">
        <f t="shared" si="21"/>
        <v>0</v>
      </c>
      <c r="P151" s="69">
        <f t="shared" si="22"/>
        <v>0</v>
      </c>
      <c r="Q151" s="66">
        <f>IFERROR(IF(AND(VLOOKUP($C151,[1]APELACIÓN!$C:$AM,7,0)="SI",VLOOKUP($C151,[1]APELACIÓN!$C:$AM,13,0)&lt;&gt;""),VLOOKUP($C151,[1]APELACIÓN!$C:$AM,29,0),VLOOKUP($C151,[1]CONSOLIDADO!$C$16:$BX$465,50,0)),0)</f>
        <v>0</v>
      </c>
      <c r="R151" s="68">
        <f>ROUND(IFERROR(IF($Q151&gt;110,100,VLOOKUP($Q151,[1]PARAMETROS!$M$12:$O$122,2,0)),0),2)</f>
        <v>0</v>
      </c>
      <c r="S151" s="69">
        <f t="shared" si="23"/>
        <v>0</v>
      </c>
      <c r="T151" s="70">
        <f>IFERROR(IF(AND(VLOOKUP($C151,[1]APELACIÓN!$C:$AM,7,0)="SI",VLOOKUP($C151,[1]APELACIÓN!$C:$AM,14,0)&lt;&gt;""),VLOOKUP($C151,[1]APELACIÓN!$C:$AM,32,0),VLOOKUP($C151,[1]CONSOLIDADO!$C$16:$BX$465,53,0)),0)</f>
        <v>0</v>
      </c>
      <c r="U151" s="70">
        <f>IFERROR(IF(AND(VLOOKUP($C151,[1]APELACIÓN!$C:$AM,7,0)="SI",VLOOKUP($C151,[1]APELACIÓN!$C:$AM,15,0)&lt;&gt;""),VLOOKUP($C151,[1]APELACIÓN!$C:$AM,33,0),VLOOKUP($C151,[1]CONSOLIDADO!$C$16:$BX$465,54,0)),0)</f>
        <v>0</v>
      </c>
      <c r="V151" s="70">
        <f>IFERROR(IF(AND(VLOOKUP($C151,[1]APELACIÓN!$C:$AM,7,0)="SI",VLOOKUP($C151,[1]APELACIÓN!$C:$AM,16,0)&lt;&gt;""),VLOOKUP($C151,[1]APELACIÓN!$C:$AM,34,0),VLOOKUP($C151,[1]CONSOLIDADO!$C$16:$BX$465,55,0)),0)</f>
        <v>0</v>
      </c>
      <c r="W151" s="70">
        <f t="shared" si="24"/>
        <v>0</v>
      </c>
      <c r="X151" s="68">
        <f>ROUND(IFERROR(VLOOKUP($W151,[1]PARAMETROS!$Q$12:$S$82,2,0),0),2)</f>
        <v>0</v>
      </c>
      <c r="Y151" s="69">
        <f t="shared" si="25"/>
        <v>0</v>
      </c>
      <c r="Z151" s="71">
        <f t="shared" si="26"/>
        <v>0</v>
      </c>
      <c r="AA151" s="72" t="str">
        <f>IFERROR(IF(VLOOKUP($C151,[1]APELACIÓN!$C$16:$I$465,5,0)="","",VLOOKUP($C151,[1]APELACIÓN!$C$16:$I$465,5,0)),0)</f>
        <v/>
      </c>
      <c r="AB151" s="72" t="str">
        <f>IFERROR(IF(VLOOKUP($C151,[1]APELACIÓN!$C$16:$I$465,7,0)="","",VLOOKUP($C151,[1]APELACIÓN!$C$16:$I$465,7,0)),0)</f>
        <v/>
      </c>
      <c r="AC151" s="73" t="str">
        <f>IF($C151="","",[1]CONSOLIDADO!BP151)</f>
        <v/>
      </c>
      <c r="AD151" s="74" t="str">
        <f>IF($C151="","",[1]CONSOLIDADO!BQ151)</f>
        <v/>
      </c>
      <c r="AE151" s="74" t="str">
        <f>IF($C151="","",[1]CONSOLIDADO!BR151)</f>
        <v/>
      </c>
      <c r="AF151" s="74" t="str">
        <f>IF($C151="","",[1]CONSOLIDADO!BS151)</f>
        <v/>
      </c>
      <c r="AG151" s="74" t="str">
        <f>IF($C151="","",[1]CONSOLIDADO!BT151)</f>
        <v/>
      </c>
      <c r="AH151" s="73" t="str">
        <f>IF($C151="","",[1]CONSOLIDADO!BU151)</f>
        <v/>
      </c>
      <c r="AI151" s="73" t="str">
        <f>IF($C151="","",[1]CONSOLIDADO!BV151)</f>
        <v/>
      </c>
      <c r="AJ151" s="74" t="str">
        <f>IF($C151="","",[1]CONSOLIDADO!BW151)</f>
        <v/>
      </c>
      <c r="AK151" s="75" t="str">
        <f>IF($C151="","",[1]CONSOLIDADO!BX151)</f>
        <v/>
      </c>
    </row>
    <row r="152" spans="1:37" ht="14.45" customHeight="1" x14ac:dyDescent="0.2">
      <c r="A152" s="62">
        <v>137</v>
      </c>
      <c r="B152" s="63"/>
      <c r="C152" s="64"/>
      <c r="D152" s="63"/>
      <c r="E152" s="65" t="str">
        <f>IFERROR(VLOOKUP($C152,[1]CONSOLIDADO!$C$16:$K$465,9,0),"")</f>
        <v/>
      </c>
      <c r="F152" s="66">
        <f>IFERROR(IF(AND(VLOOKUP($C152,[1]APELACIÓN!$C:$AM,7,0)="SI",VLOOKUP($C152,[1]APELACIÓN!$C:$AM,10,0)&lt;&gt;""),VLOOKUP($C152,[1]APELACIÓN!$C:$AM,20,0),VLOOKUP($C152,[1]CONSOLIDADO!$C$16:$BX$465,39,0)),0)</f>
        <v>0</v>
      </c>
      <c r="G152" s="67">
        <f>ROUND(IFERROR(IF($F152&gt;39,200,VLOOKUP($F152,[1]PARAMETROS!$A$12:$K$55,2,0)),0),2)</f>
        <v>0</v>
      </c>
      <c r="H152" s="67">
        <f t="shared" si="18"/>
        <v>0</v>
      </c>
      <c r="I152" s="66">
        <f>IFERROR(IF(AND(VLOOKUP($C152,[1]APELACIÓN!$C:$AM,7,0)="SI",VLOOKUP($C152,[1]APELACIÓN!$C:$AM,11,0)&lt;&gt;""),VLOOKUP($C152,[1]APELACIÓN!$C:$AM,23,0),VLOOKUP($C152,[1]CONSOLIDADO!$C$16:$BX$465,42,0)),0)</f>
        <v>0</v>
      </c>
      <c r="J152" s="67">
        <f>ROUND(IFERROR(IF($I152&gt;39,200,VLOOKUP($I152,[1]PARAMETROS!$A$12:$K$55,6,0)),0),2)</f>
        <v>0</v>
      </c>
      <c r="K152" s="67">
        <f t="shared" si="19"/>
        <v>0</v>
      </c>
      <c r="L152" s="66">
        <f>IFERROR(IF(AND(VLOOKUP($C152,[1]APELACIÓN!$C:$AM,7,0)="SI",VLOOKUP($C152,[1]APELACIÓN!$C:$AM,12,0)&lt;&gt;""),VLOOKUP($C152,[1]APELACIÓN!$C:$AM,26,0),VLOOKUP($C152,[1]CONSOLIDADO!$C$16:$BX$465,45,0)),0)</f>
        <v>0</v>
      </c>
      <c r="M152" s="68">
        <f>ROUND(IFERROR(IF($L152&gt;39,200,VLOOKUP($L152,[1]PARAMETROS!$A$12:$K$55,10,0)),0),2)</f>
        <v>0</v>
      </c>
      <c r="N152" s="68">
        <f t="shared" si="20"/>
        <v>0</v>
      </c>
      <c r="O152" s="68">
        <f t="shared" si="21"/>
        <v>0</v>
      </c>
      <c r="P152" s="69">
        <f t="shared" si="22"/>
        <v>0</v>
      </c>
      <c r="Q152" s="66">
        <f>IFERROR(IF(AND(VLOOKUP($C152,[1]APELACIÓN!$C:$AM,7,0)="SI",VLOOKUP($C152,[1]APELACIÓN!$C:$AM,13,0)&lt;&gt;""),VLOOKUP($C152,[1]APELACIÓN!$C:$AM,29,0),VLOOKUP($C152,[1]CONSOLIDADO!$C$16:$BX$465,50,0)),0)</f>
        <v>0</v>
      </c>
      <c r="R152" s="68">
        <f>ROUND(IFERROR(IF($Q152&gt;110,100,VLOOKUP($Q152,[1]PARAMETROS!$M$12:$O$122,2,0)),0),2)</f>
        <v>0</v>
      </c>
      <c r="S152" s="69">
        <f t="shared" si="23"/>
        <v>0</v>
      </c>
      <c r="T152" s="70">
        <f>IFERROR(IF(AND(VLOOKUP($C152,[1]APELACIÓN!$C:$AM,7,0)="SI",VLOOKUP($C152,[1]APELACIÓN!$C:$AM,14,0)&lt;&gt;""),VLOOKUP($C152,[1]APELACIÓN!$C:$AM,32,0),VLOOKUP($C152,[1]CONSOLIDADO!$C$16:$BX$465,53,0)),0)</f>
        <v>0</v>
      </c>
      <c r="U152" s="70">
        <f>IFERROR(IF(AND(VLOOKUP($C152,[1]APELACIÓN!$C:$AM,7,0)="SI",VLOOKUP($C152,[1]APELACIÓN!$C:$AM,15,0)&lt;&gt;""),VLOOKUP($C152,[1]APELACIÓN!$C:$AM,33,0),VLOOKUP($C152,[1]CONSOLIDADO!$C$16:$BX$465,54,0)),0)</f>
        <v>0</v>
      </c>
      <c r="V152" s="70">
        <f>IFERROR(IF(AND(VLOOKUP($C152,[1]APELACIÓN!$C:$AM,7,0)="SI",VLOOKUP($C152,[1]APELACIÓN!$C:$AM,16,0)&lt;&gt;""),VLOOKUP($C152,[1]APELACIÓN!$C:$AM,34,0),VLOOKUP($C152,[1]CONSOLIDADO!$C$16:$BX$465,55,0)),0)</f>
        <v>0</v>
      </c>
      <c r="W152" s="70">
        <f t="shared" si="24"/>
        <v>0</v>
      </c>
      <c r="X152" s="68">
        <f>ROUND(IFERROR(VLOOKUP($W152,[1]PARAMETROS!$Q$12:$S$82,2,0),0),2)</f>
        <v>0</v>
      </c>
      <c r="Y152" s="69">
        <f t="shared" si="25"/>
        <v>0</v>
      </c>
      <c r="Z152" s="71">
        <f t="shared" si="26"/>
        <v>0</v>
      </c>
      <c r="AA152" s="72" t="str">
        <f>IFERROR(IF(VLOOKUP($C152,[1]APELACIÓN!$C$16:$I$465,5,0)="","",VLOOKUP($C152,[1]APELACIÓN!$C$16:$I$465,5,0)),0)</f>
        <v/>
      </c>
      <c r="AB152" s="72" t="str">
        <f>IFERROR(IF(VLOOKUP($C152,[1]APELACIÓN!$C$16:$I$465,7,0)="","",VLOOKUP($C152,[1]APELACIÓN!$C$16:$I$465,7,0)),0)</f>
        <v/>
      </c>
      <c r="AC152" s="73" t="str">
        <f>IF($C152="","",[1]CONSOLIDADO!BP152)</f>
        <v/>
      </c>
      <c r="AD152" s="74" t="str">
        <f>IF($C152="","",[1]CONSOLIDADO!BQ152)</f>
        <v/>
      </c>
      <c r="AE152" s="74" t="str">
        <f>IF($C152="","",[1]CONSOLIDADO!BR152)</f>
        <v/>
      </c>
      <c r="AF152" s="74" t="str">
        <f>IF($C152="","",[1]CONSOLIDADO!BS152)</f>
        <v/>
      </c>
      <c r="AG152" s="74" t="str">
        <f>IF($C152="","",[1]CONSOLIDADO!BT152)</f>
        <v/>
      </c>
      <c r="AH152" s="73" t="str">
        <f>IF($C152="","",[1]CONSOLIDADO!BU152)</f>
        <v/>
      </c>
      <c r="AI152" s="73" t="str">
        <f>IF($C152="","",[1]CONSOLIDADO!BV152)</f>
        <v/>
      </c>
      <c r="AJ152" s="74" t="str">
        <f>IF($C152="","",[1]CONSOLIDADO!BW152)</f>
        <v/>
      </c>
      <c r="AK152" s="75" t="str">
        <f>IF($C152="","",[1]CONSOLIDADO!BX152)</f>
        <v/>
      </c>
    </row>
    <row r="153" spans="1:37" ht="14.45" customHeight="1" x14ac:dyDescent="0.2">
      <c r="A153" s="62">
        <v>138</v>
      </c>
      <c r="B153" s="63"/>
      <c r="C153" s="64"/>
      <c r="D153" s="63"/>
      <c r="E153" s="65" t="str">
        <f>IFERROR(VLOOKUP($C153,[1]CONSOLIDADO!$C$16:$K$465,9,0),"")</f>
        <v/>
      </c>
      <c r="F153" s="66">
        <f>IFERROR(IF(AND(VLOOKUP($C153,[1]APELACIÓN!$C:$AM,7,0)="SI",VLOOKUP($C153,[1]APELACIÓN!$C:$AM,10,0)&lt;&gt;""),VLOOKUP($C153,[1]APELACIÓN!$C:$AM,20,0),VLOOKUP($C153,[1]CONSOLIDADO!$C$16:$BX$465,39,0)),0)</f>
        <v>0</v>
      </c>
      <c r="G153" s="67">
        <f>ROUND(IFERROR(IF($F153&gt;39,200,VLOOKUP($F153,[1]PARAMETROS!$A$12:$K$55,2,0)),0),2)</f>
        <v>0</v>
      </c>
      <c r="H153" s="67">
        <f t="shared" si="18"/>
        <v>0</v>
      </c>
      <c r="I153" s="66">
        <f>IFERROR(IF(AND(VLOOKUP($C153,[1]APELACIÓN!$C:$AM,7,0)="SI",VLOOKUP($C153,[1]APELACIÓN!$C:$AM,11,0)&lt;&gt;""),VLOOKUP($C153,[1]APELACIÓN!$C:$AM,23,0),VLOOKUP($C153,[1]CONSOLIDADO!$C$16:$BX$465,42,0)),0)</f>
        <v>0</v>
      </c>
      <c r="J153" s="67">
        <f>ROUND(IFERROR(IF($I153&gt;39,200,VLOOKUP($I153,[1]PARAMETROS!$A$12:$K$55,6,0)),0),2)</f>
        <v>0</v>
      </c>
      <c r="K153" s="67">
        <f t="shared" si="19"/>
        <v>0</v>
      </c>
      <c r="L153" s="66">
        <f>IFERROR(IF(AND(VLOOKUP($C153,[1]APELACIÓN!$C:$AM,7,0)="SI",VLOOKUP($C153,[1]APELACIÓN!$C:$AM,12,0)&lt;&gt;""),VLOOKUP($C153,[1]APELACIÓN!$C:$AM,26,0),VLOOKUP($C153,[1]CONSOLIDADO!$C$16:$BX$465,45,0)),0)</f>
        <v>0</v>
      </c>
      <c r="M153" s="68">
        <f>ROUND(IFERROR(IF($L153&gt;39,200,VLOOKUP($L153,[1]PARAMETROS!$A$12:$K$55,10,0)),0),2)</f>
        <v>0</v>
      </c>
      <c r="N153" s="68">
        <f t="shared" si="20"/>
        <v>0</v>
      </c>
      <c r="O153" s="68">
        <f t="shared" si="21"/>
        <v>0</v>
      </c>
      <c r="P153" s="69">
        <f t="shared" si="22"/>
        <v>0</v>
      </c>
      <c r="Q153" s="66">
        <f>IFERROR(IF(AND(VLOOKUP($C153,[1]APELACIÓN!$C:$AM,7,0)="SI",VLOOKUP($C153,[1]APELACIÓN!$C:$AM,13,0)&lt;&gt;""),VLOOKUP($C153,[1]APELACIÓN!$C:$AM,29,0),VLOOKUP($C153,[1]CONSOLIDADO!$C$16:$BX$465,50,0)),0)</f>
        <v>0</v>
      </c>
      <c r="R153" s="68">
        <f>ROUND(IFERROR(IF($Q153&gt;110,100,VLOOKUP($Q153,[1]PARAMETROS!$M$12:$O$122,2,0)),0),2)</f>
        <v>0</v>
      </c>
      <c r="S153" s="69">
        <f t="shared" si="23"/>
        <v>0</v>
      </c>
      <c r="T153" s="70">
        <f>IFERROR(IF(AND(VLOOKUP($C153,[1]APELACIÓN!$C:$AM,7,0)="SI",VLOOKUP($C153,[1]APELACIÓN!$C:$AM,14,0)&lt;&gt;""),VLOOKUP($C153,[1]APELACIÓN!$C:$AM,32,0),VLOOKUP($C153,[1]CONSOLIDADO!$C$16:$BX$465,53,0)),0)</f>
        <v>0</v>
      </c>
      <c r="U153" s="70">
        <f>IFERROR(IF(AND(VLOOKUP($C153,[1]APELACIÓN!$C:$AM,7,0)="SI",VLOOKUP($C153,[1]APELACIÓN!$C:$AM,15,0)&lt;&gt;""),VLOOKUP($C153,[1]APELACIÓN!$C:$AM,33,0),VLOOKUP($C153,[1]CONSOLIDADO!$C$16:$BX$465,54,0)),0)</f>
        <v>0</v>
      </c>
      <c r="V153" s="70">
        <f>IFERROR(IF(AND(VLOOKUP($C153,[1]APELACIÓN!$C:$AM,7,0)="SI",VLOOKUP($C153,[1]APELACIÓN!$C:$AM,16,0)&lt;&gt;""),VLOOKUP($C153,[1]APELACIÓN!$C:$AM,34,0),VLOOKUP($C153,[1]CONSOLIDADO!$C$16:$BX$465,55,0)),0)</f>
        <v>0</v>
      </c>
      <c r="W153" s="70">
        <f t="shared" si="24"/>
        <v>0</v>
      </c>
      <c r="X153" s="68">
        <f>ROUND(IFERROR(VLOOKUP($W153,[1]PARAMETROS!$Q$12:$S$82,2,0),0),2)</f>
        <v>0</v>
      </c>
      <c r="Y153" s="69">
        <f t="shared" si="25"/>
        <v>0</v>
      </c>
      <c r="Z153" s="71">
        <f t="shared" si="26"/>
        <v>0</v>
      </c>
      <c r="AA153" s="72" t="str">
        <f>IFERROR(IF(VLOOKUP($C153,[1]APELACIÓN!$C$16:$I$465,5,0)="","",VLOOKUP($C153,[1]APELACIÓN!$C$16:$I$465,5,0)),0)</f>
        <v/>
      </c>
      <c r="AB153" s="72" t="str">
        <f>IFERROR(IF(VLOOKUP($C153,[1]APELACIÓN!$C$16:$I$465,7,0)="","",VLOOKUP($C153,[1]APELACIÓN!$C$16:$I$465,7,0)),0)</f>
        <v/>
      </c>
      <c r="AC153" s="73" t="str">
        <f>IF($C153="","",[1]CONSOLIDADO!BP153)</f>
        <v/>
      </c>
      <c r="AD153" s="74" t="str">
        <f>IF($C153="","",[1]CONSOLIDADO!BQ153)</f>
        <v/>
      </c>
      <c r="AE153" s="74" t="str">
        <f>IF($C153="","",[1]CONSOLIDADO!BR153)</f>
        <v/>
      </c>
      <c r="AF153" s="74" t="str">
        <f>IF($C153="","",[1]CONSOLIDADO!BS153)</f>
        <v/>
      </c>
      <c r="AG153" s="74" t="str">
        <f>IF($C153="","",[1]CONSOLIDADO!BT153)</f>
        <v/>
      </c>
      <c r="AH153" s="73" t="str">
        <f>IF($C153="","",[1]CONSOLIDADO!BU153)</f>
        <v/>
      </c>
      <c r="AI153" s="73" t="str">
        <f>IF($C153="","",[1]CONSOLIDADO!BV153)</f>
        <v/>
      </c>
      <c r="AJ153" s="74" t="str">
        <f>IF($C153="","",[1]CONSOLIDADO!BW153)</f>
        <v/>
      </c>
      <c r="AK153" s="75" t="str">
        <f>IF($C153="","",[1]CONSOLIDADO!BX153)</f>
        <v/>
      </c>
    </row>
    <row r="154" spans="1:37" ht="14.45" customHeight="1" x14ac:dyDescent="0.2">
      <c r="A154" s="62">
        <v>139</v>
      </c>
      <c r="B154" s="63"/>
      <c r="C154" s="64"/>
      <c r="D154" s="63"/>
      <c r="E154" s="65" t="str">
        <f>IFERROR(VLOOKUP($C154,[1]CONSOLIDADO!$C$16:$K$465,9,0),"")</f>
        <v/>
      </c>
      <c r="F154" s="66">
        <f>IFERROR(IF(AND(VLOOKUP($C154,[1]APELACIÓN!$C:$AM,7,0)="SI",VLOOKUP($C154,[1]APELACIÓN!$C:$AM,10,0)&lt;&gt;""),VLOOKUP($C154,[1]APELACIÓN!$C:$AM,20,0),VLOOKUP($C154,[1]CONSOLIDADO!$C$16:$BX$465,39,0)),0)</f>
        <v>0</v>
      </c>
      <c r="G154" s="67">
        <f>ROUND(IFERROR(IF($F154&gt;39,200,VLOOKUP($F154,[1]PARAMETROS!$A$12:$K$55,2,0)),0),2)</f>
        <v>0</v>
      </c>
      <c r="H154" s="67">
        <f t="shared" si="18"/>
        <v>0</v>
      </c>
      <c r="I154" s="66">
        <f>IFERROR(IF(AND(VLOOKUP($C154,[1]APELACIÓN!$C:$AM,7,0)="SI",VLOOKUP($C154,[1]APELACIÓN!$C:$AM,11,0)&lt;&gt;""),VLOOKUP($C154,[1]APELACIÓN!$C:$AM,23,0),VLOOKUP($C154,[1]CONSOLIDADO!$C$16:$BX$465,42,0)),0)</f>
        <v>0</v>
      </c>
      <c r="J154" s="67">
        <f>ROUND(IFERROR(IF($I154&gt;39,200,VLOOKUP($I154,[1]PARAMETROS!$A$12:$K$55,6,0)),0),2)</f>
        <v>0</v>
      </c>
      <c r="K154" s="67">
        <f t="shared" si="19"/>
        <v>0</v>
      </c>
      <c r="L154" s="66">
        <f>IFERROR(IF(AND(VLOOKUP($C154,[1]APELACIÓN!$C:$AM,7,0)="SI",VLOOKUP($C154,[1]APELACIÓN!$C:$AM,12,0)&lt;&gt;""),VLOOKUP($C154,[1]APELACIÓN!$C:$AM,26,0),VLOOKUP($C154,[1]CONSOLIDADO!$C$16:$BX$465,45,0)),0)</f>
        <v>0</v>
      </c>
      <c r="M154" s="68">
        <f>ROUND(IFERROR(IF($L154&gt;39,200,VLOOKUP($L154,[1]PARAMETROS!$A$12:$K$55,10,0)),0),2)</f>
        <v>0</v>
      </c>
      <c r="N154" s="68">
        <f t="shared" si="20"/>
        <v>0</v>
      </c>
      <c r="O154" s="68">
        <f t="shared" si="21"/>
        <v>0</v>
      </c>
      <c r="P154" s="69">
        <f t="shared" si="22"/>
        <v>0</v>
      </c>
      <c r="Q154" s="66">
        <f>IFERROR(IF(AND(VLOOKUP($C154,[1]APELACIÓN!$C:$AM,7,0)="SI",VLOOKUP($C154,[1]APELACIÓN!$C:$AM,13,0)&lt;&gt;""),VLOOKUP($C154,[1]APELACIÓN!$C:$AM,29,0),VLOOKUP($C154,[1]CONSOLIDADO!$C$16:$BX$465,50,0)),0)</f>
        <v>0</v>
      </c>
      <c r="R154" s="68">
        <f>ROUND(IFERROR(IF($Q154&gt;110,100,VLOOKUP($Q154,[1]PARAMETROS!$M$12:$O$122,2,0)),0),2)</f>
        <v>0</v>
      </c>
      <c r="S154" s="69">
        <f t="shared" si="23"/>
        <v>0</v>
      </c>
      <c r="T154" s="70">
        <f>IFERROR(IF(AND(VLOOKUP($C154,[1]APELACIÓN!$C:$AM,7,0)="SI",VLOOKUP($C154,[1]APELACIÓN!$C:$AM,14,0)&lt;&gt;""),VLOOKUP($C154,[1]APELACIÓN!$C:$AM,32,0),VLOOKUP($C154,[1]CONSOLIDADO!$C$16:$BX$465,53,0)),0)</f>
        <v>0</v>
      </c>
      <c r="U154" s="70">
        <f>IFERROR(IF(AND(VLOOKUP($C154,[1]APELACIÓN!$C:$AM,7,0)="SI",VLOOKUP($C154,[1]APELACIÓN!$C:$AM,15,0)&lt;&gt;""),VLOOKUP($C154,[1]APELACIÓN!$C:$AM,33,0),VLOOKUP($C154,[1]CONSOLIDADO!$C$16:$BX$465,54,0)),0)</f>
        <v>0</v>
      </c>
      <c r="V154" s="70">
        <f>IFERROR(IF(AND(VLOOKUP($C154,[1]APELACIÓN!$C:$AM,7,0)="SI",VLOOKUP($C154,[1]APELACIÓN!$C:$AM,16,0)&lt;&gt;""),VLOOKUP($C154,[1]APELACIÓN!$C:$AM,34,0),VLOOKUP($C154,[1]CONSOLIDADO!$C$16:$BX$465,55,0)),0)</f>
        <v>0</v>
      </c>
      <c r="W154" s="70">
        <f t="shared" si="24"/>
        <v>0</v>
      </c>
      <c r="X154" s="68">
        <f>ROUND(IFERROR(VLOOKUP($W154,[1]PARAMETROS!$Q$12:$S$82,2,0),0),2)</f>
        <v>0</v>
      </c>
      <c r="Y154" s="69">
        <f t="shared" si="25"/>
        <v>0</v>
      </c>
      <c r="Z154" s="71">
        <f t="shared" si="26"/>
        <v>0</v>
      </c>
      <c r="AA154" s="72" t="str">
        <f>IFERROR(IF(VLOOKUP($C154,[1]APELACIÓN!$C$16:$I$465,5,0)="","",VLOOKUP($C154,[1]APELACIÓN!$C$16:$I$465,5,0)),0)</f>
        <v/>
      </c>
      <c r="AB154" s="72" t="str">
        <f>IFERROR(IF(VLOOKUP($C154,[1]APELACIÓN!$C$16:$I$465,7,0)="","",VLOOKUP($C154,[1]APELACIÓN!$C$16:$I$465,7,0)),0)</f>
        <v/>
      </c>
      <c r="AC154" s="73" t="str">
        <f>IF($C154="","",[1]CONSOLIDADO!BP154)</f>
        <v/>
      </c>
      <c r="AD154" s="74" t="str">
        <f>IF($C154="","",[1]CONSOLIDADO!BQ154)</f>
        <v/>
      </c>
      <c r="AE154" s="74" t="str">
        <f>IF($C154="","",[1]CONSOLIDADO!BR154)</f>
        <v/>
      </c>
      <c r="AF154" s="74" t="str">
        <f>IF($C154="","",[1]CONSOLIDADO!BS154)</f>
        <v/>
      </c>
      <c r="AG154" s="74" t="str">
        <f>IF($C154="","",[1]CONSOLIDADO!BT154)</f>
        <v/>
      </c>
      <c r="AH154" s="73" t="str">
        <f>IF($C154="","",[1]CONSOLIDADO!BU154)</f>
        <v/>
      </c>
      <c r="AI154" s="73" t="str">
        <f>IF($C154="","",[1]CONSOLIDADO!BV154)</f>
        <v/>
      </c>
      <c r="AJ154" s="74" t="str">
        <f>IF($C154="","",[1]CONSOLIDADO!BW154)</f>
        <v/>
      </c>
      <c r="AK154" s="75" t="str">
        <f>IF($C154="","",[1]CONSOLIDADO!BX154)</f>
        <v/>
      </c>
    </row>
    <row r="155" spans="1:37" ht="14.45" customHeight="1" x14ac:dyDescent="0.2">
      <c r="A155" s="62">
        <v>140</v>
      </c>
      <c r="B155" s="63"/>
      <c r="C155" s="64"/>
      <c r="D155" s="63"/>
      <c r="E155" s="65" t="str">
        <f>IFERROR(VLOOKUP($C155,[1]CONSOLIDADO!$C$16:$K$465,9,0),"")</f>
        <v/>
      </c>
      <c r="F155" s="66">
        <f>IFERROR(IF(AND(VLOOKUP($C155,[1]APELACIÓN!$C:$AM,7,0)="SI",VLOOKUP($C155,[1]APELACIÓN!$C:$AM,10,0)&lt;&gt;""),VLOOKUP($C155,[1]APELACIÓN!$C:$AM,20,0),VLOOKUP($C155,[1]CONSOLIDADO!$C$16:$BX$465,39,0)),0)</f>
        <v>0</v>
      </c>
      <c r="G155" s="67">
        <f>ROUND(IFERROR(IF($F155&gt;39,200,VLOOKUP($F155,[1]PARAMETROS!$A$12:$K$55,2,0)),0),2)</f>
        <v>0</v>
      </c>
      <c r="H155" s="67">
        <f t="shared" si="18"/>
        <v>0</v>
      </c>
      <c r="I155" s="66">
        <f>IFERROR(IF(AND(VLOOKUP($C155,[1]APELACIÓN!$C:$AM,7,0)="SI",VLOOKUP($C155,[1]APELACIÓN!$C:$AM,11,0)&lt;&gt;""),VLOOKUP($C155,[1]APELACIÓN!$C:$AM,23,0),VLOOKUP($C155,[1]CONSOLIDADO!$C$16:$BX$465,42,0)),0)</f>
        <v>0</v>
      </c>
      <c r="J155" s="67">
        <f>ROUND(IFERROR(IF($I155&gt;39,200,VLOOKUP($I155,[1]PARAMETROS!$A$12:$K$55,6,0)),0),2)</f>
        <v>0</v>
      </c>
      <c r="K155" s="67">
        <f t="shared" si="19"/>
        <v>0</v>
      </c>
      <c r="L155" s="66">
        <f>IFERROR(IF(AND(VLOOKUP($C155,[1]APELACIÓN!$C:$AM,7,0)="SI",VLOOKUP($C155,[1]APELACIÓN!$C:$AM,12,0)&lt;&gt;""),VLOOKUP($C155,[1]APELACIÓN!$C:$AM,26,0),VLOOKUP($C155,[1]CONSOLIDADO!$C$16:$BX$465,45,0)),0)</f>
        <v>0</v>
      </c>
      <c r="M155" s="68">
        <f>ROUND(IFERROR(IF($L155&gt;39,200,VLOOKUP($L155,[1]PARAMETROS!$A$12:$K$55,10,0)),0),2)</f>
        <v>0</v>
      </c>
      <c r="N155" s="68">
        <f t="shared" si="20"/>
        <v>0</v>
      </c>
      <c r="O155" s="68">
        <f t="shared" si="21"/>
        <v>0</v>
      </c>
      <c r="P155" s="69">
        <f t="shared" si="22"/>
        <v>0</v>
      </c>
      <c r="Q155" s="66">
        <f>IFERROR(IF(AND(VLOOKUP($C155,[1]APELACIÓN!$C:$AM,7,0)="SI",VLOOKUP($C155,[1]APELACIÓN!$C:$AM,13,0)&lt;&gt;""),VLOOKUP($C155,[1]APELACIÓN!$C:$AM,29,0),VLOOKUP($C155,[1]CONSOLIDADO!$C$16:$BX$465,50,0)),0)</f>
        <v>0</v>
      </c>
      <c r="R155" s="68">
        <f>ROUND(IFERROR(IF($Q155&gt;110,100,VLOOKUP($Q155,[1]PARAMETROS!$M$12:$O$122,2,0)),0),2)</f>
        <v>0</v>
      </c>
      <c r="S155" s="69">
        <f t="shared" si="23"/>
        <v>0</v>
      </c>
      <c r="T155" s="70">
        <f>IFERROR(IF(AND(VLOOKUP($C155,[1]APELACIÓN!$C:$AM,7,0)="SI",VLOOKUP($C155,[1]APELACIÓN!$C:$AM,14,0)&lt;&gt;""),VLOOKUP($C155,[1]APELACIÓN!$C:$AM,32,0),VLOOKUP($C155,[1]CONSOLIDADO!$C$16:$BX$465,53,0)),0)</f>
        <v>0</v>
      </c>
      <c r="U155" s="70">
        <f>IFERROR(IF(AND(VLOOKUP($C155,[1]APELACIÓN!$C:$AM,7,0)="SI",VLOOKUP($C155,[1]APELACIÓN!$C:$AM,15,0)&lt;&gt;""),VLOOKUP($C155,[1]APELACIÓN!$C:$AM,33,0),VLOOKUP($C155,[1]CONSOLIDADO!$C$16:$BX$465,54,0)),0)</f>
        <v>0</v>
      </c>
      <c r="V155" s="70">
        <f>IFERROR(IF(AND(VLOOKUP($C155,[1]APELACIÓN!$C:$AM,7,0)="SI",VLOOKUP($C155,[1]APELACIÓN!$C:$AM,16,0)&lt;&gt;""),VLOOKUP($C155,[1]APELACIÓN!$C:$AM,34,0),VLOOKUP($C155,[1]CONSOLIDADO!$C$16:$BX$465,55,0)),0)</f>
        <v>0</v>
      </c>
      <c r="W155" s="70">
        <f t="shared" si="24"/>
        <v>0</v>
      </c>
      <c r="X155" s="68">
        <f>ROUND(IFERROR(VLOOKUP($W155,[1]PARAMETROS!$Q$12:$S$82,2,0),0),2)</f>
        <v>0</v>
      </c>
      <c r="Y155" s="69">
        <f t="shared" si="25"/>
        <v>0</v>
      </c>
      <c r="Z155" s="71">
        <f t="shared" si="26"/>
        <v>0</v>
      </c>
      <c r="AA155" s="72" t="str">
        <f>IFERROR(IF(VLOOKUP($C155,[1]APELACIÓN!$C$16:$I$465,5,0)="","",VLOOKUP($C155,[1]APELACIÓN!$C$16:$I$465,5,0)),0)</f>
        <v/>
      </c>
      <c r="AB155" s="72" t="str">
        <f>IFERROR(IF(VLOOKUP($C155,[1]APELACIÓN!$C$16:$I$465,7,0)="","",VLOOKUP($C155,[1]APELACIÓN!$C$16:$I$465,7,0)),0)</f>
        <v/>
      </c>
      <c r="AC155" s="73" t="str">
        <f>IF($C155="","",[1]CONSOLIDADO!BP155)</f>
        <v/>
      </c>
      <c r="AD155" s="74" t="str">
        <f>IF($C155="","",[1]CONSOLIDADO!BQ155)</f>
        <v/>
      </c>
      <c r="AE155" s="74" t="str">
        <f>IF($C155="","",[1]CONSOLIDADO!BR155)</f>
        <v/>
      </c>
      <c r="AF155" s="74" t="str">
        <f>IF($C155="","",[1]CONSOLIDADO!BS155)</f>
        <v/>
      </c>
      <c r="AG155" s="74" t="str">
        <f>IF($C155="","",[1]CONSOLIDADO!BT155)</f>
        <v/>
      </c>
      <c r="AH155" s="73" t="str">
        <f>IF($C155="","",[1]CONSOLIDADO!BU155)</f>
        <v/>
      </c>
      <c r="AI155" s="73" t="str">
        <f>IF($C155="","",[1]CONSOLIDADO!BV155)</f>
        <v/>
      </c>
      <c r="AJ155" s="74" t="str">
        <f>IF($C155="","",[1]CONSOLIDADO!BW155)</f>
        <v/>
      </c>
      <c r="AK155" s="75" t="str">
        <f>IF($C155="","",[1]CONSOLIDADO!BX155)</f>
        <v/>
      </c>
    </row>
    <row r="156" spans="1:37" ht="14.45" customHeight="1" x14ac:dyDescent="0.2">
      <c r="A156" s="62">
        <v>141</v>
      </c>
      <c r="B156" s="63"/>
      <c r="C156" s="64"/>
      <c r="D156" s="63"/>
      <c r="E156" s="65" t="str">
        <f>IFERROR(VLOOKUP($C156,[1]CONSOLIDADO!$C$16:$K$465,9,0),"")</f>
        <v/>
      </c>
      <c r="F156" s="66">
        <f>IFERROR(IF(AND(VLOOKUP($C156,[1]APELACIÓN!$C:$AM,7,0)="SI",VLOOKUP($C156,[1]APELACIÓN!$C:$AM,10,0)&lt;&gt;""),VLOOKUP($C156,[1]APELACIÓN!$C:$AM,20,0),VLOOKUP($C156,[1]CONSOLIDADO!$C$16:$BX$465,39,0)),0)</f>
        <v>0</v>
      </c>
      <c r="G156" s="67">
        <f>ROUND(IFERROR(IF($F156&gt;39,200,VLOOKUP($F156,[1]PARAMETROS!$A$12:$K$55,2,0)),0),2)</f>
        <v>0</v>
      </c>
      <c r="H156" s="67">
        <f t="shared" si="18"/>
        <v>0</v>
      </c>
      <c r="I156" s="66">
        <f>IFERROR(IF(AND(VLOOKUP($C156,[1]APELACIÓN!$C:$AM,7,0)="SI",VLOOKUP($C156,[1]APELACIÓN!$C:$AM,11,0)&lt;&gt;""),VLOOKUP($C156,[1]APELACIÓN!$C:$AM,23,0),VLOOKUP($C156,[1]CONSOLIDADO!$C$16:$BX$465,42,0)),0)</f>
        <v>0</v>
      </c>
      <c r="J156" s="67">
        <f>ROUND(IFERROR(IF($I156&gt;39,200,VLOOKUP($I156,[1]PARAMETROS!$A$12:$K$55,6,0)),0),2)</f>
        <v>0</v>
      </c>
      <c r="K156" s="67">
        <f t="shared" si="19"/>
        <v>0</v>
      </c>
      <c r="L156" s="66">
        <f>IFERROR(IF(AND(VLOOKUP($C156,[1]APELACIÓN!$C:$AM,7,0)="SI",VLOOKUP($C156,[1]APELACIÓN!$C:$AM,12,0)&lt;&gt;""),VLOOKUP($C156,[1]APELACIÓN!$C:$AM,26,0),VLOOKUP($C156,[1]CONSOLIDADO!$C$16:$BX$465,45,0)),0)</f>
        <v>0</v>
      </c>
      <c r="M156" s="68">
        <f>ROUND(IFERROR(IF($L156&gt;39,200,VLOOKUP($L156,[1]PARAMETROS!$A$12:$K$55,10,0)),0),2)</f>
        <v>0</v>
      </c>
      <c r="N156" s="68">
        <f t="shared" si="20"/>
        <v>0</v>
      </c>
      <c r="O156" s="68">
        <f t="shared" si="21"/>
        <v>0</v>
      </c>
      <c r="P156" s="69">
        <f t="shared" si="22"/>
        <v>0</v>
      </c>
      <c r="Q156" s="66">
        <f>IFERROR(IF(AND(VLOOKUP($C156,[1]APELACIÓN!$C:$AM,7,0)="SI",VLOOKUP($C156,[1]APELACIÓN!$C:$AM,13,0)&lt;&gt;""),VLOOKUP($C156,[1]APELACIÓN!$C:$AM,29,0),VLOOKUP($C156,[1]CONSOLIDADO!$C$16:$BX$465,50,0)),0)</f>
        <v>0</v>
      </c>
      <c r="R156" s="68">
        <f>ROUND(IFERROR(IF($Q156&gt;110,100,VLOOKUP($Q156,[1]PARAMETROS!$M$12:$O$122,2,0)),0),2)</f>
        <v>0</v>
      </c>
      <c r="S156" s="69">
        <f t="shared" si="23"/>
        <v>0</v>
      </c>
      <c r="T156" s="70">
        <f>IFERROR(IF(AND(VLOOKUP($C156,[1]APELACIÓN!$C:$AM,7,0)="SI",VLOOKUP($C156,[1]APELACIÓN!$C:$AM,14,0)&lt;&gt;""),VLOOKUP($C156,[1]APELACIÓN!$C:$AM,32,0),VLOOKUP($C156,[1]CONSOLIDADO!$C$16:$BX$465,53,0)),0)</f>
        <v>0</v>
      </c>
      <c r="U156" s="70">
        <f>IFERROR(IF(AND(VLOOKUP($C156,[1]APELACIÓN!$C:$AM,7,0)="SI",VLOOKUP($C156,[1]APELACIÓN!$C:$AM,15,0)&lt;&gt;""),VLOOKUP($C156,[1]APELACIÓN!$C:$AM,33,0),VLOOKUP($C156,[1]CONSOLIDADO!$C$16:$BX$465,54,0)),0)</f>
        <v>0</v>
      </c>
      <c r="V156" s="70">
        <f>IFERROR(IF(AND(VLOOKUP($C156,[1]APELACIÓN!$C:$AM,7,0)="SI",VLOOKUP($C156,[1]APELACIÓN!$C:$AM,16,0)&lt;&gt;""),VLOOKUP($C156,[1]APELACIÓN!$C:$AM,34,0),VLOOKUP($C156,[1]CONSOLIDADO!$C$16:$BX$465,55,0)),0)</f>
        <v>0</v>
      </c>
      <c r="W156" s="70">
        <f t="shared" si="24"/>
        <v>0</v>
      </c>
      <c r="X156" s="68">
        <f>ROUND(IFERROR(VLOOKUP($W156,[1]PARAMETROS!$Q$12:$S$82,2,0),0),2)</f>
        <v>0</v>
      </c>
      <c r="Y156" s="69">
        <f t="shared" si="25"/>
        <v>0</v>
      </c>
      <c r="Z156" s="71">
        <f t="shared" si="26"/>
        <v>0</v>
      </c>
      <c r="AA156" s="72" t="str">
        <f>IFERROR(IF(VLOOKUP($C156,[1]APELACIÓN!$C$16:$I$465,5,0)="","",VLOOKUP($C156,[1]APELACIÓN!$C$16:$I$465,5,0)),0)</f>
        <v/>
      </c>
      <c r="AB156" s="72" t="str">
        <f>IFERROR(IF(VLOOKUP($C156,[1]APELACIÓN!$C$16:$I$465,7,0)="","",VLOOKUP($C156,[1]APELACIÓN!$C$16:$I$465,7,0)),0)</f>
        <v/>
      </c>
      <c r="AC156" s="73" t="str">
        <f>IF($C156="","",[1]CONSOLIDADO!BP156)</f>
        <v/>
      </c>
      <c r="AD156" s="74" t="str">
        <f>IF($C156="","",[1]CONSOLIDADO!BQ156)</f>
        <v/>
      </c>
      <c r="AE156" s="74" t="str">
        <f>IF($C156="","",[1]CONSOLIDADO!BR156)</f>
        <v/>
      </c>
      <c r="AF156" s="74" t="str">
        <f>IF($C156="","",[1]CONSOLIDADO!BS156)</f>
        <v/>
      </c>
      <c r="AG156" s="74" t="str">
        <f>IF($C156="","",[1]CONSOLIDADO!BT156)</f>
        <v/>
      </c>
      <c r="AH156" s="73" t="str">
        <f>IF($C156="","",[1]CONSOLIDADO!BU156)</f>
        <v/>
      </c>
      <c r="AI156" s="73" t="str">
        <f>IF($C156="","",[1]CONSOLIDADO!BV156)</f>
        <v/>
      </c>
      <c r="AJ156" s="74" t="str">
        <f>IF($C156="","",[1]CONSOLIDADO!BW156)</f>
        <v/>
      </c>
      <c r="AK156" s="75" t="str">
        <f>IF($C156="","",[1]CONSOLIDADO!BX156)</f>
        <v/>
      </c>
    </row>
    <row r="157" spans="1:37" ht="14.45" customHeight="1" x14ac:dyDescent="0.2">
      <c r="A157" s="62">
        <v>142</v>
      </c>
      <c r="B157" s="63"/>
      <c r="C157" s="64"/>
      <c r="D157" s="63"/>
      <c r="E157" s="65" t="str">
        <f>IFERROR(VLOOKUP($C157,[1]CONSOLIDADO!$C$16:$K$465,9,0),"")</f>
        <v/>
      </c>
      <c r="F157" s="66">
        <f>IFERROR(IF(AND(VLOOKUP($C157,[1]APELACIÓN!$C:$AM,7,0)="SI",VLOOKUP($C157,[1]APELACIÓN!$C:$AM,10,0)&lt;&gt;""),VLOOKUP($C157,[1]APELACIÓN!$C:$AM,20,0),VLOOKUP($C157,[1]CONSOLIDADO!$C$16:$BX$465,39,0)),0)</f>
        <v>0</v>
      </c>
      <c r="G157" s="67">
        <f>ROUND(IFERROR(IF($F157&gt;39,200,VLOOKUP($F157,[1]PARAMETROS!$A$12:$K$55,2,0)),0),2)</f>
        <v>0</v>
      </c>
      <c r="H157" s="67">
        <f t="shared" si="18"/>
        <v>0</v>
      </c>
      <c r="I157" s="66">
        <f>IFERROR(IF(AND(VLOOKUP($C157,[1]APELACIÓN!$C:$AM,7,0)="SI",VLOOKUP($C157,[1]APELACIÓN!$C:$AM,11,0)&lt;&gt;""),VLOOKUP($C157,[1]APELACIÓN!$C:$AM,23,0),VLOOKUP($C157,[1]CONSOLIDADO!$C$16:$BX$465,42,0)),0)</f>
        <v>0</v>
      </c>
      <c r="J157" s="67">
        <f>ROUND(IFERROR(IF($I157&gt;39,200,VLOOKUP($I157,[1]PARAMETROS!$A$12:$K$55,6,0)),0),2)</f>
        <v>0</v>
      </c>
      <c r="K157" s="67">
        <f t="shared" si="19"/>
        <v>0</v>
      </c>
      <c r="L157" s="66">
        <f>IFERROR(IF(AND(VLOOKUP($C157,[1]APELACIÓN!$C:$AM,7,0)="SI",VLOOKUP($C157,[1]APELACIÓN!$C:$AM,12,0)&lt;&gt;""),VLOOKUP($C157,[1]APELACIÓN!$C:$AM,26,0),VLOOKUP($C157,[1]CONSOLIDADO!$C$16:$BX$465,45,0)),0)</f>
        <v>0</v>
      </c>
      <c r="M157" s="68">
        <f>ROUND(IFERROR(IF($L157&gt;39,200,VLOOKUP($L157,[1]PARAMETROS!$A$12:$K$55,10,0)),0),2)</f>
        <v>0</v>
      </c>
      <c r="N157" s="68">
        <f t="shared" si="20"/>
        <v>0</v>
      </c>
      <c r="O157" s="68">
        <f t="shared" si="21"/>
        <v>0</v>
      </c>
      <c r="P157" s="69">
        <f t="shared" si="22"/>
        <v>0</v>
      </c>
      <c r="Q157" s="66">
        <f>IFERROR(IF(AND(VLOOKUP($C157,[1]APELACIÓN!$C:$AM,7,0)="SI",VLOOKUP($C157,[1]APELACIÓN!$C:$AM,13,0)&lt;&gt;""),VLOOKUP($C157,[1]APELACIÓN!$C:$AM,29,0),VLOOKUP($C157,[1]CONSOLIDADO!$C$16:$BX$465,50,0)),0)</f>
        <v>0</v>
      </c>
      <c r="R157" s="68">
        <f>ROUND(IFERROR(IF($Q157&gt;110,100,VLOOKUP($Q157,[1]PARAMETROS!$M$12:$O$122,2,0)),0),2)</f>
        <v>0</v>
      </c>
      <c r="S157" s="69">
        <f t="shared" si="23"/>
        <v>0</v>
      </c>
      <c r="T157" s="70">
        <f>IFERROR(IF(AND(VLOOKUP($C157,[1]APELACIÓN!$C:$AM,7,0)="SI",VLOOKUP($C157,[1]APELACIÓN!$C:$AM,14,0)&lt;&gt;""),VLOOKUP($C157,[1]APELACIÓN!$C:$AM,32,0),VLOOKUP($C157,[1]CONSOLIDADO!$C$16:$BX$465,53,0)),0)</f>
        <v>0</v>
      </c>
      <c r="U157" s="70">
        <f>IFERROR(IF(AND(VLOOKUP($C157,[1]APELACIÓN!$C:$AM,7,0)="SI",VLOOKUP($C157,[1]APELACIÓN!$C:$AM,15,0)&lt;&gt;""),VLOOKUP($C157,[1]APELACIÓN!$C:$AM,33,0),VLOOKUP($C157,[1]CONSOLIDADO!$C$16:$BX$465,54,0)),0)</f>
        <v>0</v>
      </c>
      <c r="V157" s="70">
        <f>IFERROR(IF(AND(VLOOKUP($C157,[1]APELACIÓN!$C:$AM,7,0)="SI",VLOOKUP($C157,[1]APELACIÓN!$C:$AM,16,0)&lt;&gt;""),VLOOKUP($C157,[1]APELACIÓN!$C:$AM,34,0),VLOOKUP($C157,[1]CONSOLIDADO!$C$16:$BX$465,55,0)),0)</f>
        <v>0</v>
      </c>
      <c r="W157" s="70">
        <f t="shared" si="24"/>
        <v>0</v>
      </c>
      <c r="X157" s="68">
        <f>ROUND(IFERROR(VLOOKUP($W157,[1]PARAMETROS!$Q$12:$S$82,2,0),0),2)</f>
        <v>0</v>
      </c>
      <c r="Y157" s="69">
        <f t="shared" si="25"/>
        <v>0</v>
      </c>
      <c r="Z157" s="71">
        <f t="shared" si="26"/>
        <v>0</v>
      </c>
      <c r="AA157" s="72" t="str">
        <f>IFERROR(IF(VLOOKUP($C157,[1]APELACIÓN!$C$16:$I$465,5,0)="","",VLOOKUP($C157,[1]APELACIÓN!$C$16:$I$465,5,0)),0)</f>
        <v/>
      </c>
      <c r="AB157" s="72" t="str">
        <f>IFERROR(IF(VLOOKUP($C157,[1]APELACIÓN!$C$16:$I$465,7,0)="","",VLOOKUP($C157,[1]APELACIÓN!$C$16:$I$465,7,0)),0)</f>
        <v/>
      </c>
      <c r="AC157" s="73" t="str">
        <f>IF($C157="","",[1]CONSOLIDADO!BP157)</f>
        <v/>
      </c>
      <c r="AD157" s="74" t="str">
        <f>IF($C157="","",[1]CONSOLIDADO!BQ157)</f>
        <v/>
      </c>
      <c r="AE157" s="74" t="str">
        <f>IF($C157="","",[1]CONSOLIDADO!BR157)</f>
        <v/>
      </c>
      <c r="AF157" s="74" t="str">
        <f>IF($C157="","",[1]CONSOLIDADO!BS157)</f>
        <v/>
      </c>
      <c r="AG157" s="74" t="str">
        <f>IF($C157="","",[1]CONSOLIDADO!BT157)</f>
        <v/>
      </c>
      <c r="AH157" s="73" t="str">
        <f>IF($C157="","",[1]CONSOLIDADO!BU157)</f>
        <v/>
      </c>
      <c r="AI157" s="73" t="str">
        <f>IF($C157="","",[1]CONSOLIDADO!BV157)</f>
        <v/>
      </c>
      <c r="AJ157" s="74" t="str">
        <f>IF($C157="","",[1]CONSOLIDADO!BW157)</f>
        <v/>
      </c>
      <c r="AK157" s="75" t="str">
        <f>IF($C157="","",[1]CONSOLIDADO!BX157)</f>
        <v/>
      </c>
    </row>
    <row r="158" spans="1:37" ht="14.45" customHeight="1" x14ac:dyDescent="0.2">
      <c r="A158" s="62">
        <v>143</v>
      </c>
      <c r="B158" s="63"/>
      <c r="C158" s="64"/>
      <c r="D158" s="63"/>
      <c r="E158" s="65" t="str">
        <f>IFERROR(VLOOKUP($C158,[1]CONSOLIDADO!$C$16:$K$465,9,0),"")</f>
        <v/>
      </c>
      <c r="F158" s="66">
        <f>IFERROR(IF(AND(VLOOKUP($C158,[1]APELACIÓN!$C:$AM,7,0)="SI",VLOOKUP($C158,[1]APELACIÓN!$C:$AM,10,0)&lt;&gt;""),VLOOKUP($C158,[1]APELACIÓN!$C:$AM,20,0),VLOOKUP($C158,[1]CONSOLIDADO!$C$16:$BX$465,39,0)),0)</f>
        <v>0</v>
      </c>
      <c r="G158" s="67">
        <f>ROUND(IFERROR(IF($F158&gt;39,200,VLOOKUP($F158,[1]PARAMETROS!$A$12:$K$55,2,0)),0),2)</f>
        <v>0</v>
      </c>
      <c r="H158" s="67">
        <f t="shared" si="18"/>
        <v>0</v>
      </c>
      <c r="I158" s="66">
        <f>IFERROR(IF(AND(VLOOKUP($C158,[1]APELACIÓN!$C:$AM,7,0)="SI",VLOOKUP($C158,[1]APELACIÓN!$C:$AM,11,0)&lt;&gt;""),VLOOKUP($C158,[1]APELACIÓN!$C:$AM,23,0),VLOOKUP($C158,[1]CONSOLIDADO!$C$16:$BX$465,42,0)),0)</f>
        <v>0</v>
      </c>
      <c r="J158" s="67">
        <f>ROUND(IFERROR(IF($I158&gt;39,200,VLOOKUP($I158,[1]PARAMETROS!$A$12:$K$55,6,0)),0),2)</f>
        <v>0</v>
      </c>
      <c r="K158" s="67">
        <f t="shared" si="19"/>
        <v>0</v>
      </c>
      <c r="L158" s="66">
        <f>IFERROR(IF(AND(VLOOKUP($C158,[1]APELACIÓN!$C:$AM,7,0)="SI",VLOOKUP($C158,[1]APELACIÓN!$C:$AM,12,0)&lt;&gt;""),VLOOKUP($C158,[1]APELACIÓN!$C:$AM,26,0),VLOOKUP($C158,[1]CONSOLIDADO!$C$16:$BX$465,45,0)),0)</f>
        <v>0</v>
      </c>
      <c r="M158" s="68">
        <f>ROUND(IFERROR(IF($L158&gt;39,200,VLOOKUP($L158,[1]PARAMETROS!$A$12:$K$55,10,0)),0),2)</f>
        <v>0</v>
      </c>
      <c r="N158" s="68">
        <f t="shared" si="20"/>
        <v>0</v>
      </c>
      <c r="O158" s="68">
        <f t="shared" si="21"/>
        <v>0</v>
      </c>
      <c r="P158" s="69">
        <f t="shared" si="22"/>
        <v>0</v>
      </c>
      <c r="Q158" s="66">
        <f>IFERROR(IF(AND(VLOOKUP($C158,[1]APELACIÓN!$C:$AM,7,0)="SI",VLOOKUP($C158,[1]APELACIÓN!$C:$AM,13,0)&lt;&gt;""),VLOOKUP($C158,[1]APELACIÓN!$C:$AM,29,0),VLOOKUP($C158,[1]CONSOLIDADO!$C$16:$BX$465,50,0)),0)</f>
        <v>0</v>
      </c>
      <c r="R158" s="68">
        <f>ROUND(IFERROR(IF($Q158&gt;110,100,VLOOKUP($Q158,[1]PARAMETROS!$M$12:$O$122,2,0)),0),2)</f>
        <v>0</v>
      </c>
      <c r="S158" s="69">
        <f t="shared" si="23"/>
        <v>0</v>
      </c>
      <c r="T158" s="70">
        <f>IFERROR(IF(AND(VLOOKUP($C158,[1]APELACIÓN!$C:$AM,7,0)="SI",VLOOKUP($C158,[1]APELACIÓN!$C:$AM,14,0)&lt;&gt;""),VLOOKUP($C158,[1]APELACIÓN!$C:$AM,32,0),VLOOKUP($C158,[1]CONSOLIDADO!$C$16:$BX$465,53,0)),0)</f>
        <v>0</v>
      </c>
      <c r="U158" s="70">
        <f>IFERROR(IF(AND(VLOOKUP($C158,[1]APELACIÓN!$C:$AM,7,0)="SI",VLOOKUP($C158,[1]APELACIÓN!$C:$AM,15,0)&lt;&gt;""),VLOOKUP($C158,[1]APELACIÓN!$C:$AM,33,0),VLOOKUP($C158,[1]CONSOLIDADO!$C$16:$BX$465,54,0)),0)</f>
        <v>0</v>
      </c>
      <c r="V158" s="70">
        <f>IFERROR(IF(AND(VLOOKUP($C158,[1]APELACIÓN!$C:$AM,7,0)="SI",VLOOKUP($C158,[1]APELACIÓN!$C:$AM,16,0)&lt;&gt;""),VLOOKUP($C158,[1]APELACIÓN!$C:$AM,34,0),VLOOKUP($C158,[1]CONSOLIDADO!$C$16:$BX$465,55,0)),0)</f>
        <v>0</v>
      </c>
      <c r="W158" s="70">
        <f t="shared" si="24"/>
        <v>0</v>
      </c>
      <c r="X158" s="68">
        <f>ROUND(IFERROR(VLOOKUP($W158,[1]PARAMETROS!$Q$12:$S$82,2,0),0),2)</f>
        <v>0</v>
      </c>
      <c r="Y158" s="69">
        <f t="shared" si="25"/>
        <v>0</v>
      </c>
      <c r="Z158" s="71">
        <f t="shared" si="26"/>
        <v>0</v>
      </c>
      <c r="AA158" s="72" t="str">
        <f>IFERROR(IF(VLOOKUP($C158,[1]APELACIÓN!$C$16:$I$465,5,0)="","",VLOOKUP($C158,[1]APELACIÓN!$C$16:$I$465,5,0)),0)</f>
        <v/>
      </c>
      <c r="AB158" s="72" t="str">
        <f>IFERROR(IF(VLOOKUP($C158,[1]APELACIÓN!$C$16:$I$465,7,0)="","",VLOOKUP($C158,[1]APELACIÓN!$C$16:$I$465,7,0)),0)</f>
        <v/>
      </c>
      <c r="AC158" s="73" t="str">
        <f>IF($C158="","",[1]CONSOLIDADO!BP158)</f>
        <v/>
      </c>
      <c r="AD158" s="74" t="str">
        <f>IF($C158="","",[1]CONSOLIDADO!BQ158)</f>
        <v/>
      </c>
      <c r="AE158" s="74" t="str">
        <f>IF($C158="","",[1]CONSOLIDADO!BR158)</f>
        <v/>
      </c>
      <c r="AF158" s="74" t="str">
        <f>IF($C158="","",[1]CONSOLIDADO!BS158)</f>
        <v/>
      </c>
      <c r="AG158" s="74" t="str">
        <f>IF($C158="","",[1]CONSOLIDADO!BT158)</f>
        <v/>
      </c>
      <c r="AH158" s="73" t="str">
        <f>IF($C158="","",[1]CONSOLIDADO!BU158)</f>
        <v/>
      </c>
      <c r="AI158" s="73" t="str">
        <f>IF($C158="","",[1]CONSOLIDADO!BV158)</f>
        <v/>
      </c>
      <c r="AJ158" s="74" t="str">
        <f>IF($C158="","",[1]CONSOLIDADO!BW158)</f>
        <v/>
      </c>
      <c r="AK158" s="75" t="str">
        <f>IF($C158="","",[1]CONSOLIDADO!BX158)</f>
        <v/>
      </c>
    </row>
    <row r="159" spans="1:37" ht="14.45" customHeight="1" x14ac:dyDescent="0.2">
      <c r="A159" s="62">
        <v>144</v>
      </c>
      <c r="B159" s="63"/>
      <c r="C159" s="64"/>
      <c r="D159" s="63"/>
      <c r="E159" s="65" t="str">
        <f>IFERROR(VLOOKUP($C159,[1]CONSOLIDADO!$C$16:$K$465,9,0),"")</f>
        <v/>
      </c>
      <c r="F159" s="66">
        <f>IFERROR(IF(AND(VLOOKUP($C159,[1]APELACIÓN!$C:$AM,7,0)="SI",VLOOKUP($C159,[1]APELACIÓN!$C:$AM,10,0)&lt;&gt;""),VLOOKUP($C159,[1]APELACIÓN!$C:$AM,20,0),VLOOKUP($C159,[1]CONSOLIDADO!$C$16:$BX$465,39,0)),0)</f>
        <v>0</v>
      </c>
      <c r="G159" s="67">
        <f>ROUND(IFERROR(IF($F159&gt;39,200,VLOOKUP($F159,[1]PARAMETROS!$A$12:$K$55,2,0)),0),2)</f>
        <v>0</v>
      </c>
      <c r="H159" s="67">
        <f t="shared" si="18"/>
        <v>0</v>
      </c>
      <c r="I159" s="66">
        <f>IFERROR(IF(AND(VLOOKUP($C159,[1]APELACIÓN!$C:$AM,7,0)="SI",VLOOKUP($C159,[1]APELACIÓN!$C:$AM,11,0)&lt;&gt;""),VLOOKUP($C159,[1]APELACIÓN!$C:$AM,23,0),VLOOKUP($C159,[1]CONSOLIDADO!$C$16:$BX$465,42,0)),0)</f>
        <v>0</v>
      </c>
      <c r="J159" s="67">
        <f>ROUND(IFERROR(IF($I159&gt;39,200,VLOOKUP($I159,[1]PARAMETROS!$A$12:$K$55,6,0)),0),2)</f>
        <v>0</v>
      </c>
      <c r="K159" s="67">
        <f t="shared" si="19"/>
        <v>0</v>
      </c>
      <c r="L159" s="66">
        <f>IFERROR(IF(AND(VLOOKUP($C159,[1]APELACIÓN!$C:$AM,7,0)="SI",VLOOKUP($C159,[1]APELACIÓN!$C:$AM,12,0)&lt;&gt;""),VLOOKUP($C159,[1]APELACIÓN!$C:$AM,26,0),VLOOKUP($C159,[1]CONSOLIDADO!$C$16:$BX$465,45,0)),0)</f>
        <v>0</v>
      </c>
      <c r="M159" s="68">
        <f>ROUND(IFERROR(IF($L159&gt;39,200,VLOOKUP($L159,[1]PARAMETROS!$A$12:$K$55,10,0)),0),2)</f>
        <v>0</v>
      </c>
      <c r="N159" s="68">
        <f t="shared" si="20"/>
        <v>0</v>
      </c>
      <c r="O159" s="68">
        <f t="shared" si="21"/>
        <v>0</v>
      </c>
      <c r="P159" s="69">
        <f t="shared" si="22"/>
        <v>0</v>
      </c>
      <c r="Q159" s="66">
        <f>IFERROR(IF(AND(VLOOKUP($C159,[1]APELACIÓN!$C:$AM,7,0)="SI",VLOOKUP($C159,[1]APELACIÓN!$C:$AM,13,0)&lt;&gt;""),VLOOKUP($C159,[1]APELACIÓN!$C:$AM,29,0),VLOOKUP($C159,[1]CONSOLIDADO!$C$16:$BX$465,50,0)),0)</f>
        <v>0</v>
      </c>
      <c r="R159" s="68">
        <f>ROUND(IFERROR(IF($Q159&gt;110,100,VLOOKUP($Q159,[1]PARAMETROS!$M$12:$O$122,2,0)),0),2)</f>
        <v>0</v>
      </c>
      <c r="S159" s="69">
        <f t="shared" si="23"/>
        <v>0</v>
      </c>
      <c r="T159" s="70">
        <f>IFERROR(IF(AND(VLOOKUP($C159,[1]APELACIÓN!$C:$AM,7,0)="SI",VLOOKUP($C159,[1]APELACIÓN!$C:$AM,14,0)&lt;&gt;""),VLOOKUP($C159,[1]APELACIÓN!$C:$AM,32,0),VLOOKUP($C159,[1]CONSOLIDADO!$C$16:$BX$465,53,0)),0)</f>
        <v>0</v>
      </c>
      <c r="U159" s="70">
        <f>IFERROR(IF(AND(VLOOKUP($C159,[1]APELACIÓN!$C:$AM,7,0)="SI",VLOOKUP($C159,[1]APELACIÓN!$C:$AM,15,0)&lt;&gt;""),VLOOKUP($C159,[1]APELACIÓN!$C:$AM,33,0),VLOOKUP($C159,[1]CONSOLIDADO!$C$16:$BX$465,54,0)),0)</f>
        <v>0</v>
      </c>
      <c r="V159" s="70">
        <f>IFERROR(IF(AND(VLOOKUP($C159,[1]APELACIÓN!$C:$AM,7,0)="SI",VLOOKUP($C159,[1]APELACIÓN!$C:$AM,16,0)&lt;&gt;""),VLOOKUP($C159,[1]APELACIÓN!$C:$AM,34,0),VLOOKUP($C159,[1]CONSOLIDADO!$C$16:$BX$465,55,0)),0)</f>
        <v>0</v>
      </c>
      <c r="W159" s="70">
        <f t="shared" si="24"/>
        <v>0</v>
      </c>
      <c r="X159" s="68">
        <f>ROUND(IFERROR(VLOOKUP($W159,[1]PARAMETROS!$Q$12:$S$82,2,0),0),2)</f>
        <v>0</v>
      </c>
      <c r="Y159" s="69">
        <f t="shared" si="25"/>
        <v>0</v>
      </c>
      <c r="Z159" s="71">
        <f t="shared" si="26"/>
        <v>0</v>
      </c>
      <c r="AA159" s="72" t="str">
        <f>IFERROR(IF(VLOOKUP($C159,[1]APELACIÓN!$C$16:$I$465,5,0)="","",VLOOKUP($C159,[1]APELACIÓN!$C$16:$I$465,5,0)),0)</f>
        <v/>
      </c>
      <c r="AB159" s="72" t="str">
        <f>IFERROR(IF(VLOOKUP($C159,[1]APELACIÓN!$C$16:$I$465,7,0)="","",VLOOKUP($C159,[1]APELACIÓN!$C$16:$I$465,7,0)),0)</f>
        <v/>
      </c>
      <c r="AC159" s="73" t="str">
        <f>IF($C159="","",[1]CONSOLIDADO!BP159)</f>
        <v/>
      </c>
      <c r="AD159" s="74" t="str">
        <f>IF($C159="","",[1]CONSOLIDADO!BQ159)</f>
        <v/>
      </c>
      <c r="AE159" s="74" t="str">
        <f>IF($C159="","",[1]CONSOLIDADO!BR159)</f>
        <v/>
      </c>
      <c r="AF159" s="74" t="str">
        <f>IF($C159="","",[1]CONSOLIDADO!BS159)</f>
        <v/>
      </c>
      <c r="AG159" s="74" t="str">
        <f>IF($C159="","",[1]CONSOLIDADO!BT159)</f>
        <v/>
      </c>
      <c r="AH159" s="73" t="str">
        <f>IF($C159="","",[1]CONSOLIDADO!BU159)</f>
        <v/>
      </c>
      <c r="AI159" s="73" t="str">
        <f>IF($C159="","",[1]CONSOLIDADO!BV159)</f>
        <v/>
      </c>
      <c r="AJ159" s="74" t="str">
        <f>IF($C159="","",[1]CONSOLIDADO!BW159)</f>
        <v/>
      </c>
      <c r="AK159" s="75" t="str">
        <f>IF($C159="","",[1]CONSOLIDADO!BX159)</f>
        <v/>
      </c>
    </row>
    <row r="160" spans="1:37" ht="14.45" customHeight="1" x14ac:dyDescent="0.2">
      <c r="A160" s="62">
        <v>145</v>
      </c>
      <c r="B160" s="63"/>
      <c r="C160" s="64"/>
      <c r="D160" s="63"/>
      <c r="E160" s="65" t="str">
        <f>IFERROR(VLOOKUP($C160,[1]CONSOLIDADO!$C$16:$K$465,9,0),"")</f>
        <v/>
      </c>
      <c r="F160" s="66">
        <f>IFERROR(IF(AND(VLOOKUP($C160,[1]APELACIÓN!$C:$AM,7,0)="SI",VLOOKUP($C160,[1]APELACIÓN!$C:$AM,10,0)&lt;&gt;""),VLOOKUP($C160,[1]APELACIÓN!$C:$AM,20,0),VLOOKUP($C160,[1]CONSOLIDADO!$C$16:$BX$465,39,0)),0)</f>
        <v>0</v>
      </c>
      <c r="G160" s="67">
        <f>ROUND(IFERROR(IF($F160&gt;39,200,VLOOKUP($F160,[1]PARAMETROS!$A$12:$K$55,2,0)),0),2)</f>
        <v>0</v>
      </c>
      <c r="H160" s="67">
        <f t="shared" si="18"/>
        <v>0</v>
      </c>
      <c r="I160" s="66">
        <f>IFERROR(IF(AND(VLOOKUP($C160,[1]APELACIÓN!$C:$AM,7,0)="SI",VLOOKUP($C160,[1]APELACIÓN!$C:$AM,11,0)&lt;&gt;""),VLOOKUP($C160,[1]APELACIÓN!$C:$AM,23,0),VLOOKUP($C160,[1]CONSOLIDADO!$C$16:$BX$465,42,0)),0)</f>
        <v>0</v>
      </c>
      <c r="J160" s="67">
        <f>ROUND(IFERROR(IF($I160&gt;39,200,VLOOKUP($I160,[1]PARAMETROS!$A$12:$K$55,6,0)),0),2)</f>
        <v>0</v>
      </c>
      <c r="K160" s="67">
        <f t="shared" si="19"/>
        <v>0</v>
      </c>
      <c r="L160" s="66">
        <f>IFERROR(IF(AND(VLOOKUP($C160,[1]APELACIÓN!$C:$AM,7,0)="SI",VLOOKUP($C160,[1]APELACIÓN!$C:$AM,12,0)&lt;&gt;""),VLOOKUP($C160,[1]APELACIÓN!$C:$AM,26,0),VLOOKUP($C160,[1]CONSOLIDADO!$C$16:$BX$465,45,0)),0)</f>
        <v>0</v>
      </c>
      <c r="M160" s="68">
        <f>ROUND(IFERROR(IF($L160&gt;39,200,VLOOKUP($L160,[1]PARAMETROS!$A$12:$K$55,10,0)),0),2)</f>
        <v>0</v>
      </c>
      <c r="N160" s="68">
        <f t="shared" si="20"/>
        <v>0</v>
      </c>
      <c r="O160" s="68">
        <f t="shared" si="21"/>
        <v>0</v>
      </c>
      <c r="P160" s="69">
        <f t="shared" si="22"/>
        <v>0</v>
      </c>
      <c r="Q160" s="66">
        <f>IFERROR(IF(AND(VLOOKUP($C160,[1]APELACIÓN!$C:$AM,7,0)="SI",VLOOKUP($C160,[1]APELACIÓN!$C:$AM,13,0)&lt;&gt;""),VLOOKUP($C160,[1]APELACIÓN!$C:$AM,29,0),VLOOKUP($C160,[1]CONSOLIDADO!$C$16:$BX$465,50,0)),0)</f>
        <v>0</v>
      </c>
      <c r="R160" s="68">
        <f>ROUND(IFERROR(IF($Q160&gt;110,100,VLOOKUP($Q160,[1]PARAMETROS!$M$12:$O$122,2,0)),0),2)</f>
        <v>0</v>
      </c>
      <c r="S160" s="69">
        <f t="shared" si="23"/>
        <v>0</v>
      </c>
      <c r="T160" s="70">
        <f>IFERROR(IF(AND(VLOOKUP($C160,[1]APELACIÓN!$C:$AM,7,0)="SI",VLOOKUP($C160,[1]APELACIÓN!$C:$AM,14,0)&lt;&gt;""),VLOOKUP($C160,[1]APELACIÓN!$C:$AM,32,0),VLOOKUP($C160,[1]CONSOLIDADO!$C$16:$BX$465,53,0)),0)</f>
        <v>0</v>
      </c>
      <c r="U160" s="70">
        <f>IFERROR(IF(AND(VLOOKUP($C160,[1]APELACIÓN!$C:$AM,7,0)="SI",VLOOKUP($C160,[1]APELACIÓN!$C:$AM,15,0)&lt;&gt;""),VLOOKUP($C160,[1]APELACIÓN!$C:$AM,33,0),VLOOKUP($C160,[1]CONSOLIDADO!$C$16:$BX$465,54,0)),0)</f>
        <v>0</v>
      </c>
      <c r="V160" s="70">
        <f>IFERROR(IF(AND(VLOOKUP($C160,[1]APELACIÓN!$C:$AM,7,0)="SI",VLOOKUP($C160,[1]APELACIÓN!$C:$AM,16,0)&lt;&gt;""),VLOOKUP($C160,[1]APELACIÓN!$C:$AM,34,0),VLOOKUP($C160,[1]CONSOLIDADO!$C$16:$BX$465,55,0)),0)</f>
        <v>0</v>
      </c>
      <c r="W160" s="70">
        <f t="shared" si="24"/>
        <v>0</v>
      </c>
      <c r="X160" s="68">
        <f>ROUND(IFERROR(VLOOKUP($W160,[1]PARAMETROS!$Q$12:$S$82,2,0),0),2)</f>
        <v>0</v>
      </c>
      <c r="Y160" s="69">
        <f t="shared" si="25"/>
        <v>0</v>
      </c>
      <c r="Z160" s="71">
        <f t="shared" si="26"/>
        <v>0</v>
      </c>
      <c r="AA160" s="72" t="str">
        <f>IFERROR(IF(VLOOKUP($C160,[1]APELACIÓN!$C$16:$I$465,5,0)="","",VLOOKUP($C160,[1]APELACIÓN!$C$16:$I$465,5,0)),0)</f>
        <v/>
      </c>
      <c r="AB160" s="72" t="str">
        <f>IFERROR(IF(VLOOKUP($C160,[1]APELACIÓN!$C$16:$I$465,7,0)="","",VLOOKUP($C160,[1]APELACIÓN!$C$16:$I$465,7,0)),0)</f>
        <v/>
      </c>
      <c r="AC160" s="73" t="str">
        <f>IF($C160="","",[1]CONSOLIDADO!BP160)</f>
        <v/>
      </c>
      <c r="AD160" s="74" t="str">
        <f>IF($C160="","",[1]CONSOLIDADO!BQ160)</f>
        <v/>
      </c>
      <c r="AE160" s="74" t="str">
        <f>IF($C160="","",[1]CONSOLIDADO!BR160)</f>
        <v/>
      </c>
      <c r="AF160" s="74" t="str">
        <f>IF($C160="","",[1]CONSOLIDADO!BS160)</f>
        <v/>
      </c>
      <c r="AG160" s="74" t="str">
        <f>IF($C160="","",[1]CONSOLIDADO!BT160)</f>
        <v/>
      </c>
      <c r="AH160" s="73" t="str">
        <f>IF($C160="","",[1]CONSOLIDADO!BU160)</f>
        <v/>
      </c>
      <c r="AI160" s="73" t="str">
        <f>IF($C160="","",[1]CONSOLIDADO!BV160)</f>
        <v/>
      </c>
      <c r="AJ160" s="74" t="str">
        <f>IF($C160="","",[1]CONSOLIDADO!BW160)</f>
        <v/>
      </c>
      <c r="AK160" s="75" t="str">
        <f>IF($C160="","",[1]CONSOLIDADO!BX160)</f>
        <v/>
      </c>
    </row>
    <row r="161" spans="1:37" ht="14.45" customHeight="1" x14ac:dyDescent="0.2">
      <c r="A161" s="62">
        <v>146</v>
      </c>
      <c r="B161" s="63"/>
      <c r="C161" s="64"/>
      <c r="D161" s="63"/>
      <c r="E161" s="65" t="str">
        <f>IFERROR(VLOOKUP($C161,[1]CONSOLIDADO!$C$16:$K$465,9,0),"")</f>
        <v/>
      </c>
      <c r="F161" s="66">
        <f>IFERROR(IF(AND(VLOOKUP($C161,[1]APELACIÓN!$C:$AM,7,0)="SI",VLOOKUP($C161,[1]APELACIÓN!$C:$AM,10,0)&lt;&gt;""),VLOOKUP($C161,[1]APELACIÓN!$C:$AM,20,0),VLOOKUP($C161,[1]CONSOLIDADO!$C$16:$BX$465,39,0)),0)</f>
        <v>0</v>
      </c>
      <c r="G161" s="67">
        <f>ROUND(IFERROR(IF($F161&gt;39,200,VLOOKUP($F161,[1]PARAMETROS!$A$12:$K$55,2,0)),0),2)</f>
        <v>0</v>
      </c>
      <c r="H161" s="67">
        <f t="shared" si="18"/>
        <v>0</v>
      </c>
      <c r="I161" s="66">
        <f>IFERROR(IF(AND(VLOOKUP($C161,[1]APELACIÓN!$C:$AM,7,0)="SI",VLOOKUP($C161,[1]APELACIÓN!$C:$AM,11,0)&lt;&gt;""),VLOOKUP($C161,[1]APELACIÓN!$C:$AM,23,0),VLOOKUP($C161,[1]CONSOLIDADO!$C$16:$BX$465,42,0)),0)</f>
        <v>0</v>
      </c>
      <c r="J161" s="67">
        <f>ROUND(IFERROR(IF($I161&gt;39,200,VLOOKUP($I161,[1]PARAMETROS!$A$12:$K$55,6,0)),0),2)</f>
        <v>0</v>
      </c>
      <c r="K161" s="67">
        <f t="shared" si="19"/>
        <v>0</v>
      </c>
      <c r="L161" s="66">
        <f>IFERROR(IF(AND(VLOOKUP($C161,[1]APELACIÓN!$C:$AM,7,0)="SI",VLOOKUP($C161,[1]APELACIÓN!$C:$AM,12,0)&lt;&gt;""),VLOOKUP($C161,[1]APELACIÓN!$C:$AM,26,0),VLOOKUP($C161,[1]CONSOLIDADO!$C$16:$BX$465,45,0)),0)</f>
        <v>0</v>
      </c>
      <c r="M161" s="68">
        <f>ROUND(IFERROR(IF($L161&gt;39,200,VLOOKUP($L161,[1]PARAMETROS!$A$12:$K$55,10,0)),0),2)</f>
        <v>0</v>
      </c>
      <c r="N161" s="68">
        <f t="shared" si="20"/>
        <v>0</v>
      </c>
      <c r="O161" s="68">
        <f t="shared" si="21"/>
        <v>0</v>
      </c>
      <c r="P161" s="69">
        <f t="shared" si="22"/>
        <v>0</v>
      </c>
      <c r="Q161" s="66">
        <f>IFERROR(IF(AND(VLOOKUP($C161,[1]APELACIÓN!$C:$AM,7,0)="SI",VLOOKUP($C161,[1]APELACIÓN!$C:$AM,13,0)&lt;&gt;""),VLOOKUP($C161,[1]APELACIÓN!$C:$AM,29,0),VLOOKUP($C161,[1]CONSOLIDADO!$C$16:$BX$465,50,0)),0)</f>
        <v>0</v>
      </c>
      <c r="R161" s="68">
        <f>ROUND(IFERROR(IF($Q161&gt;110,100,VLOOKUP($Q161,[1]PARAMETROS!$M$12:$O$122,2,0)),0),2)</f>
        <v>0</v>
      </c>
      <c r="S161" s="69">
        <f t="shared" si="23"/>
        <v>0</v>
      </c>
      <c r="T161" s="70">
        <f>IFERROR(IF(AND(VLOOKUP($C161,[1]APELACIÓN!$C:$AM,7,0)="SI",VLOOKUP($C161,[1]APELACIÓN!$C:$AM,14,0)&lt;&gt;""),VLOOKUP($C161,[1]APELACIÓN!$C:$AM,32,0),VLOOKUP($C161,[1]CONSOLIDADO!$C$16:$BX$465,53,0)),0)</f>
        <v>0</v>
      </c>
      <c r="U161" s="70">
        <f>IFERROR(IF(AND(VLOOKUP($C161,[1]APELACIÓN!$C:$AM,7,0)="SI",VLOOKUP($C161,[1]APELACIÓN!$C:$AM,15,0)&lt;&gt;""),VLOOKUP($C161,[1]APELACIÓN!$C:$AM,33,0),VLOOKUP($C161,[1]CONSOLIDADO!$C$16:$BX$465,54,0)),0)</f>
        <v>0</v>
      </c>
      <c r="V161" s="70">
        <f>IFERROR(IF(AND(VLOOKUP($C161,[1]APELACIÓN!$C:$AM,7,0)="SI",VLOOKUP($C161,[1]APELACIÓN!$C:$AM,16,0)&lt;&gt;""),VLOOKUP($C161,[1]APELACIÓN!$C:$AM,34,0),VLOOKUP($C161,[1]CONSOLIDADO!$C$16:$BX$465,55,0)),0)</f>
        <v>0</v>
      </c>
      <c r="W161" s="70">
        <f t="shared" si="24"/>
        <v>0</v>
      </c>
      <c r="X161" s="68">
        <f>ROUND(IFERROR(VLOOKUP($W161,[1]PARAMETROS!$Q$12:$S$82,2,0),0),2)</f>
        <v>0</v>
      </c>
      <c r="Y161" s="69">
        <f t="shared" si="25"/>
        <v>0</v>
      </c>
      <c r="Z161" s="71">
        <f t="shared" si="26"/>
        <v>0</v>
      </c>
      <c r="AA161" s="72" t="str">
        <f>IFERROR(IF(VLOOKUP($C161,[1]APELACIÓN!$C$16:$I$465,5,0)="","",VLOOKUP($C161,[1]APELACIÓN!$C$16:$I$465,5,0)),0)</f>
        <v/>
      </c>
      <c r="AB161" s="72" t="str">
        <f>IFERROR(IF(VLOOKUP($C161,[1]APELACIÓN!$C$16:$I$465,7,0)="","",VLOOKUP($C161,[1]APELACIÓN!$C$16:$I$465,7,0)),0)</f>
        <v/>
      </c>
      <c r="AC161" s="73" t="str">
        <f>IF($C161="","",[1]CONSOLIDADO!BP161)</f>
        <v/>
      </c>
      <c r="AD161" s="74" t="str">
        <f>IF($C161="","",[1]CONSOLIDADO!BQ161)</f>
        <v/>
      </c>
      <c r="AE161" s="74" t="str">
        <f>IF($C161="","",[1]CONSOLIDADO!BR161)</f>
        <v/>
      </c>
      <c r="AF161" s="74" t="str">
        <f>IF($C161="","",[1]CONSOLIDADO!BS161)</f>
        <v/>
      </c>
      <c r="AG161" s="74" t="str">
        <f>IF($C161="","",[1]CONSOLIDADO!BT161)</f>
        <v/>
      </c>
      <c r="AH161" s="73" t="str">
        <f>IF($C161="","",[1]CONSOLIDADO!BU161)</f>
        <v/>
      </c>
      <c r="AI161" s="73" t="str">
        <f>IF($C161="","",[1]CONSOLIDADO!BV161)</f>
        <v/>
      </c>
      <c r="AJ161" s="74" t="str">
        <f>IF($C161="","",[1]CONSOLIDADO!BW161)</f>
        <v/>
      </c>
      <c r="AK161" s="75" t="str">
        <f>IF($C161="","",[1]CONSOLIDADO!BX161)</f>
        <v/>
      </c>
    </row>
    <row r="162" spans="1:37" ht="14.45" customHeight="1" x14ac:dyDescent="0.2">
      <c r="A162" s="62">
        <v>147</v>
      </c>
      <c r="B162" s="63"/>
      <c r="C162" s="64"/>
      <c r="D162" s="63"/>
      <c r="E162" s="65" t="str">
        <f>IFERROR(VLOOKUP($C162,[1]CONSOLIDADO!$C$16:$K$465,9,0),"")</f>
        <v/>
      </c>
      <c r="F162" s="66">
        <f>IFERROR(IF(AND(VLOOKUP($C162,[1]APELACIÓN!$C:$AM,7,0)="SI",VLOOKUP($C162,[1]APELACIÓN!$C:$AM,10,0)&lt;&gt;""),VLOOKUP($C162,[1]APELACIÓN!$C:$AM,20,0),VLOOKUP($C162,[1]CONSOLIDADO!$C$16:$BX$465,39,0)),0)</f>
        <v>0</v>
      </c>
      <c r="G162" s="67">
        <f>ROUND(IFERROR(IF($F162&gt;39,200,VLOOKUP($F162,[1]PARAMETROS!$A$12:$K$55,2,0)),0),2)</f>
        <v>0</v>
      </c>
      <c r="H162" s="67">
        <f t="shared" si="18"/>
        <v>0</v>
      </c>
      <c r="I162" s="66">
        <f>IFERROR(IF(AND(VLOOKUP($C162,[1]APELACIÓN!$C:$AM,7,0)="SI",VLOOKUP($C162,[1]APELACIÓN!$C:$AM,11,0)&lt;&gt;""),VLOOKUP($C162,[1]APELACIÓN!$C:$AM,23,0),VLOOKUP($C162,[1]CONSOLIDADO!$C$16:$BX$465,42,0)),0)</f>
        <v>0</v>
      </c>
      <c r="J162" s="67">
        <f>ROUND(IFERROR(IF($I162&gt;39,200,VLOOKUP($I162,[1]PARAMETROS!$A$12:$K$55,6,0)),0),2)</f>
        <v>0</v>
      </c>
      <c r="K162" s="67">
        <f t="shared" si="19"/>
        <v>0</v>
      </c>
      <c r="L162" s="66">
        <f>IFERROR(IF(AND(VLOOKUP($C162,[1]APELACIÓN!$C:$AM,7,0)="SI",VLOOKUP($C162,[1]APELACIÓN!$C:$AM,12,0)&lt;&gt;""),VLOOKUP($C162,[1]APELACIÓN!$C:$AM,26,0),VLOOKUP($C162,[1]CONSOLIDADO!$C$16:$BX$465,45,0)),0)</f>
        <v>0</v>
      </c>
      <c r="M162" s="68">
        <f>ROUND(IFERROR(IF($L162&gt;39,200,VLOOKUP($L162,[1]PARAMETROS!$A$12:$K$55,10,0)),0),2)</f>
        <v>0</v>
      </c>
      <c r="N162" s="68">
        <f t="shared" si="20"/>
        <v>0</v>
      </c>
      <c r="O162" s="68">
        <f t="shared" si="21"/>
        <v>0</v>
      </c>
      <c r="P162" s="69">
        <f t="shared" si="22"/>
        <v>0</v>
      </c>
      <c r="Q162" s="66">
        <f>IFERROR(IF(AND(VLOOKUP($C162,[1]APELACIÓN!$C:$AM,7,0)="SI",VLOOKUP($C162,[1]APELACIÓN!$C:$AM,13,0)&lt;&gt;""),VLOOKUP($C162,[1]APELACIÓN!$C:$AM,29,0),VLOOKUP($C162,[1]CONSOLIDADO!$C$16:$BX$465,50,0)),0)</f>
        <v>0</v>
      </c>
      <c r="R162" s="68">
        <f>ROUND(IFERROR(IF($Q162&gt;110,100,VLOOKUP($Q162,[1]PARAMETROS!$M$12:$O$122,2,0)),0),2)</f>
        <v>0</v>
      </c>
      <c r="S162" s="69">
        <f t="shared" si="23"/>
        <v>0</v>
      </c>
      <c r="T162" s="70">
        <f>IFERROR(IF(AND(VLOOKUP($C162,[1]APELACIÓN!$C:$AM,7,0)="SI",VLOOKUP($C162,[1]APELACIÓN!$C:$AM,14,0)&lt;&gt;""),VLOOKUP($C162,[1]APELACIÓN!$C:$AM,32,0),VLOOKUP($C162,[1]CONSOLIDADO!$C$16:$BX$465,53,0)),0)</f>
        <v>0</v>
      </c>
      <c r="U162" s="70">
        <f>IFERROR(IF(AND(VLOOKUP($C162,[1]APELACIÓN!$C:$AM,7,0)="SI",VLOOKUP($C162,[1]APELACIÓN!$C:$AM,15,0)&lt;&gt;""),VLOOKUP($C162,[1]APELACIÓN!$C:$AM,33,0),VLOOKUP($C162,[1]CONSOLIDADO!$C$16:$BX$465,54,0)),0)</f>
        <v>0</v>
      </c>
      <c r="V162" s="70">
        <f>IFERROR(IF(AND(VLOOKUP($C162,[1]APELACIÓN!$C:$AM,7,0)="SI",VLOOKUP($C162,[1]APELACIÓN!$C:$AM,16,0)&lt;&gt;""),VLOOKUP($C162,[1]APELACIÓN!$C:$AM,34,0),VLOOKUP($C162,[1]CONSOLIDADO!$C$16:$BX$465,55,0)),0)</f>
        <v>0</v>
      </c>
      <c r="W162" s="70">
        <f t="shared" si="24"/>
        <v>0</v>
      </c>
      <c r="X162" s="68">
        <f>ROUND(IFERROR(VLOOKUP($W162,[1]PARAMETROS!$Q$12:$S$82,2,0),0),2)</f>
        <v>0</v>
      </c>
      <c r="Y162" s="69">
        <f t="shared" si="25"/>
        <v>0</v>
      </c>
      <c r="Z162" s="71">
        <f t="shared" si="26"/>
        <v>0</v>
      </c>
      <c r="AA162" s="72" t="str">
        <f>IFERROR(IF(VLOOKUP($C162,[1]APELACIÓN!$C$16:$I$465,5,0)="","",VLOOKUP($C162,[1]APELACIÓN!$C$16:$I$465,5,0)),0)</f>
        <v/>
      </c>
      <c r="AB162" s="72" t="str">
        <f>IFERROR(IF(VLOOKUP($C162,[1]APELACIÓN!$C$16:$I$465,7,0)="","",VLOOKUP($C162,[1]APELACIÓN!$C$16:$I$465,7,0)),0)</f>
        <v/>
      </c>
      <c r="AC162" s="73" t="str">
        <f>IF($C162="","",[1]CONSOLIDADO!BP162)</f>
        <v/>
      </c>
      <c r="AD162" s="74" t="str">
        <f>IF($C162="","",[1]CONSOLIDADO!BQ162)</f>
        <v/>
      </c>
      <c r="AE162" s="74" t="str">
        <f>IF($C162="","",[1]CONSOLIDADO!BR162)</f>
        <v/>
      </c>
      <c r="AF162" s="74" t="str">
        <f>IF($C162="","",[1]CONSOLIDADO!BS162)</f>
        <v/>
      </c>
      <c r="AG162" s="74" t="str">
        <f>IF($C162="","",[1]CONSOLIDADO!BT162)</f>
        <v/>
      </c>
      <c r="AH162" s="73" t="str">
        <f>IF($C162="","",[1]CONSOLIDADO!BU162)</f>
        <v/>
      </c>
      <c r="AI162" s="73" t="str">
        <f>IF($C162="","",[1]CONSOLIDADO!BV162)</f>
        <v/>
      </c>
      <c r="AJ162" s="74" t="str">
        <f>IF($C162="","",[1]CONSOLIDADO!BW162)</f>
        <v/>
      </c>
      <c r="AK162" s="75" t="str">
        <f>IF($C162="","",[1]CONSOLIDADO!BX162)</f>
        <v/>
      </c>
    </row>
    <row r="163" spans="1:37" ht="14.45" customHeight="1" x14ac:dyDescent="0.2">
      <c r="A163" s="62">
        <v>148</v>
      </c>
      <c r="B163" s="63"/>
      <c r="C163" s="64"/>
      <c r="D163" s="63"/>
      <c r="E163" s="65" t="str">
        <f>IFERROR(VLOOKUP($C163,[1]CONSOLIDADO!$C$16:$K$465,9,0),"")</f>
        <v/>
      </c>
      <c r="F163" s="66">
        <f>IFERROR(IF(AND(VLOOKUP($C163,[1]APELACIÓN!$C:$AM,7,0)="SI",VLOOKUP($C163,[1]APELACIÓN!$C:$AM,10,0)&lt;&gt;""),VLOOKUP($C163,[1]APELACIÓN!$C:$AM,20,0),VLOOKUP($C163,[1]CONSOLIDADO!$C$16:$BX$465,39,0)),0)</f>
        <v>0</v>
      </c>
      <c r="G163" s="67">
        <f>ROUND(IFERROR(IF($F163&gt;39,200,VLOOKUP($F163,[1]PARAMETROS!$A$12:$K$55,2,0)),0),2)</f>
        <v>0</v>
      </c>
      <c r="H163" s="67">
        <f t="shared" si="18"/>
        <v>0</v>
      </c>
      <c r="I163" s="66">
        <f>IFERROR(IF(AND(VLOOKUP($C163,[1]APELACIÓN!$C:$AM,7,0)="SI",VLOOKUP($C163,[1]APELACIÓN!$C:$AM,11,0)&lt;&gt;""),VLOOKUP($C163,[1]APELACIÓN!$C:$AM,23,0),VLOOKUP($C163,[1]CONSOLIDADO!$C$16:$BX$465,42,0)),0)</f>
        <v>0</v>
      </c>
      <c r="J163" s="67">
        <f>ROUND(IFERROR(IF($I163&gt;39,200,VLOOKUP($I163,[1]PARAMETROS!$A$12:$K$55,6,0)),0),2)</f>
        <v>0</v>
      </c>
      <c r="K163" s="67">
        <f t="shared" si="19"/>
        <v>0</v>
      </c>
      <c r="L163" s="66">
        <f>IFERROR(IF(AND(VLOOKUP($C163,[1]APELACIÓN!$C:$AM,7,0)="SI",VLOOKUP($C163,[1]APELACIÓN!$C:$AM,12,0)&lt;&gt;""),VLOOKUP($C163,[1]APELACIÓN!$C:$AM,26,0),VLOOKUP($C163,[1]CONSOLIDADO!$C$16:$BX$465,45,0)),0)</f>
        <v>0</v>
      </c>
      <c r="M163" s="68">
        <f>ROUND(IFERROR(IF($L163&gt;39,200,VLOOKUP($L163,[1]PARAMETROS!$A$12:$K$55,10,0)),0),2)</f>
        <v>0</v>
      </c>
      <c r="N163" s="68">
        <f t="shared" si="20"/>
        <v>0</v>
      </c>
      <c r="O163" s="68">
        <f t="shared" si="21"/>
        <v>0</v>
      </c>
      <c r="P163" s="69">
        <f t="shared" si="22"/>
        <v>0</v>
      </c>
      <c r="Q163" s="66">
        <f>IFERROR(IF(AND(VLOOKUP($C163,[1]APELACIÓN!$C:$AM,7,0)="SI",VLOOKUP($C163,[1]APELACIÓN!$C:$AM,13,0)&lt;&gt;""),VLOOKUP($C163,[1]APELACIÓN!$C:$AM,29,0),VLOOKUP($C163,[1]CONSOLIDADO!$C$16:$BX$465,50,0)),0)</f>
        <v>0</v>
      </c>
      <c r="R163" s="68">
        <f>ROUND(IFERROR(IF($Q163&gt;110,100,VLOOKUP($Q163,[1]PARAMETROS!$M$12:$O$122,2,0)),0),2)</f>
        <v>0</v>
      </c>
      <c r="S163" s="69">
        <f t="shared" si="23"/>
        <v>0</v>
      </c>
      <c r="T163" s="70">
        <f>IFERROR(IF(AND(VLOOKUP($C163,[1]APELACIÓN!$C:$AM,7,0)="SI",VLOOKUP($C163,[1]APELACIÓN!$C:$AM,14,0)&lt;&gt;""),VLOOKUP($C163,[1]APELACIÓN!$C:$AM,32,0),VLOOKUP($C163,[1]CONSOLIDADO!$C$16:$BX$465,53,0)),0)</f>
        <v>0</v>
      </c>
      <c r="U163" s="70">
        <f>IFERROR(IF(AND(VLOOKUP($C163,[1]APELACIÓN!$C:$AM,7,0)="SI",VLOOKUP($C163,[1]APELACIÓN!$C:$AM,15,0)&lt;&gt;""),VLOOKUP($C163,[1]APELACIÓN!$C:$AM,33,0),VLOOKUP($C163,[1]CONSOLIDADO!$C$16:$BX$465,54,0)),0)</f>
        <v>0</v>
      </c>
      <c r="V163" s="70">
        <f>IFERROR(IF(AND(VLOOKUP($C163,[1]APELACIÓN!$C:$AM,7,0)="SI",VLOOKUP($C163,[1]APELACIÓN!$C:$AM,16,0)&lt;&gt;""),VLOOKUP($C163,[1]APELACIÓN!$C:$AM,34,0),VLOOKUP($C163,[1]CONSOLIDADO!$C$16:$BX$465,55,0)),0)</f>
        <v>0</v>
      </c>
      <c r="W163" s="70">
        <f t="shared" si="24"/>
        <v>0</v>
      </c>
      <c r="X163" s="68">
        <f>ROUND(IFERROR(VLOOKUP($W163,[1]PARAMETROS!$Q$12:$S$82,2,0),0),2)</f>
        <v>0</v>
      </c>
      <c r="Y163" s="69">
        <f t="shared" si="25"/>
        <v>0</v>
      </c>
      <c r="Z163" s="71">
        <f t="shared" si="26"/>
        <v>0</v>
      </c>
      <c r="AA163" s="72" t="str">
        <f>IFERROR(IF(VLOOKUP($C163,[1]APELACIÓN!$C$16:$I$465,5,0)="","",VLOOKUP($C163,[1]APELACIÓN!$C$16:$I$465,5,0)),0)</f>
        <v/>
      </c>
      <c r="AB163" s="72" t="str">
        <f>IFERROR(IF(VLOOKUP($C163,[1]APELACIÓN!$C$16:$I$465,7,0)="","",VLOOKUP($C163,[1]APELACIÓN!$C$16:$I$465,7,0)),0)</f>
        <v/>
      </c>
      <c r="AC163" s="73" t="str">
        <f>IF($C163="","",[1]CONSOLIDADO!BP163)</f>
        <v/>
      </c>
      <c r="AD163" s="74" t="str">
        <f>IF($C163="","",[1]CONSOLIDADO!BQ163)</f>
        <v/>
      </c>
      <c r="AE163" s="74" t="str">
        <f>IF($C163="","",[1]CONSOLIDADO!BR163)</f>
        <v/>
      </c>
      <c r="AF163" s="74" t="str">
        <f>IF($C163="","",[1]CONSOLIDADO!BS163)</f>
        <v/>
      </c>
      <c r="AG163" s="74" t="str">
        <f>IF($C163="","",[1]CONSOLIDADO!BT163)</f>
        <v/>
      </c>
      <c r="AH163" s="73" t="str">
        <f>IF($C163="","",[1]CONSOLIDADO!BU163)</f>
        <v/>
      </c>
      <c r="AI163" s="73" t="str">
        <f>IF($C163="","",[1]CONSOLIDADO!BV163)</f>
        <v/>
      </c>
      <c r="AJ163" s="74" t="str">
        <f>IF($C163="","",[1]CONSOLIDADO!BW163)</f>
        <v/>
      </c>
      <c r="AK163" s="75" t="str">
        <f>IF($C163="","",[1]CONSOLIDADO!BX163)</f>
        <v/>
      </c>
    </row>
    <row r="164" spans="1:37" ht="14.45" customHeight="1" x14ac:dyDescent="0.2">
      <c r="A164" s="62">
        <v>149</v>
      </c>
      <c r="B164" s="63"/>
      <c r="C164" s="64"/>
      <c r="D164" s="63"/>
      <c r="E164" s="65" t="str">
        <f>IFERROR(VLOOKUP($C164,[1]CONSOLIDADO!$C$16:$K$465,9,0),"")</f>
        <v/>
      </c>
      <c r="F164" s="66">
        <f>IFERROR(IF(AND(VLOOKUP($C164,[1]APELACIÓN!$C:$AM,7,0)="SI",VLOOKUP($C164,[1]APELACIÓN!$C:$AM,10,0)&lt;&gt;""),VLOOKUP($C164,[1]APELACIÓN!$C:$AM,20,0),VLOOKUP($C164,[1]CONSOLIDADO!$C$16:$BX$465,39,0)),0)</f>
        <v>0</v>
      </c>
      <c r="G164" s="67">
        <f>ROUND(IFERROR(IF($F164&gt;39,200,VLOOKUP($F164,[1]PARAMETROS!$A$12:$K$55,2,0)),0),2)</f>
        <v>0</v>
      </c>
      <c r="H164" s="67">
        <f t="shared" si="18"/>
        <v>0</v>
      </c>
      <c r="I164" s="66">
        <f>IFERROR(IF(AND(VLOOKUP($C164,[1]APELACIÓN!$C:$AM,7,0)="SI",VLOOKUP($C164,[1]APELACIÓN!$C:$AM,11,0)&lt;&gt;""),VLOOKUP($C164,[1]APELACIÓN!$C:$AM,23,0),VLOOKUP($C164,[1]CONSOLIDADO!$C$16:$BX$465,42,0)),0)</f>
        <v>0</v>
      </c>
      <c r="J164" s="67">
        <f>ROUND(IFERROR(IF($I164&gt;39,200,VLOOKUP($I164,[1]PARAMETROS!$A$12:$K$55,6,0)),0),2)</f>
        <v>0</v>
      </c>
      <c r="K164" s="67">
        <f t="shared" si="19"/>
        <v>0</v>
      </c>
      <c r="L164" s="66">
        <f>IFERROR(IF(AND(VLOOKUP($C164,[1]APELACIÓN!$C:$AM,7,0)="SI",VLOOKUP($C164,[1]APELACIÓN!$C:$AM,12,0)&lt;&gt;""),VLOOKUP($C164,[1]APELACIÓN!$C:$AM,26,0),VLOOKUP($C164,[1]CONSOLIDADO!$C$16:$BX$465,45,0)),0)</f>
        <v>0</v>
      </c>
      <c r="M164" s="68">
        <f>ROUND(IFERROR(IF($L164&gt;39,200,VLOOKUP($L164,[1]PARAMETROS!$A$12:$K$55,10,0)),0),2)</f>
        <v>0</v>
      </c>
      <c r="N164" s="68">
        <f t="shared" si="20"/>
        <v>0</v>
      </c>
      <c r="O164" s="68">
        <f t="shared" si="21"/>
        <v>0</v>
      </c>
      <c r="P164" s="69">
        <f t="shared" si="22"/>
        <v>0</v>
      </c>
      <c r="Q164" s="66">
        <f>IFERROR(IF(AND(VLOOKUP($C164,[1]APELACIÓN!$C:$AM,7,0)="SI",VLOOKUP($C164,[1]APELACIÓN!$C:$AM,13,0)&lt;&gt;""),VLOOKUP($C164,[1]APELACIÓN!$C:$AM,29,0),VLOOKUP($C164,[1]CONSOLIDADO!$C$16:$BX$465,50,0)),0)</f>
        <v>0</v>
      </c>
      <c r="R164" s="68">
        <f>ROUND(IFERROR(IF($Q164&gt;110,100,VLOOKUP($Q164,[1]PARAMETROS!$M$12:$O$122,2,0)),0),2)</f>
        <v>0</v>
      </c>
      <c r="S164" s="69">
        <f t="shared" si="23"/>
        <v>0</v>
      </c>
      <c r="T164" s="70">
        <f>IFERROR(IF(AND(VLOOKUP($C164,[1]APELACIÓN!$C:$AM,7,0)="SI",VLOOKUP($C164,[1]APELACIÓN!$C:$AM,14,0)&lt;&gt;""),VLOOKUP($C164,[1]APELACIÓN!$C:$AM,32,0),VLOOKUP($C164,[1]CONSOLIDADO!$C$16:$BX$465,53,0)),0)</f>
        <v>0</v>
      </c>
      <c r="U164" s="70">
        <f>IFERROR(IF(AND(VLOOKUP($C164,[1]APELACIÓN!$C:$AM,7,0)="SI",VLOOKUP($C164,[1]APELACIÓN!$C:$AM,15,0)&lt;&gt;""),VLOOKUP($C164,[1]APELACIÓN!$C:$AM,33,0),VLOOKUP($C164,[1]CONSOLIDADO!$C$16:$BX$465,54,0)),0)</f>
        <v>0</v>
      </c>
      <c r="V164" s="70">
        <f>IFERROR(IF(AND(VLOOKUP($C164,[1]APELACIÓN!$C:$AM,7,0)="SI",VLOOKUP($C164,[1]APELACIÓN!$C:$AM,16,0)&lt;&gt;""),VLOOKUP($C164,[1]APELACIÓN!$C:$AM,34,0),VLOOKUP($C164,[1]CONSOLIDADO!$C$16:$BX$465,55,0)),0)</f>
        <v>0</v>
      </c>
      <c r="W164" s="70">
        <f t="shared" si="24"/>
        <v>0</v>
      </c>
      <c r="X164" s="68">
        <f>ROUND(IFERROR(VLOOKUP($W164,[1]PARAMETROS!$Q$12:$S$82,2,0),0),2)</f>
        <v>0</v>
      </c>
      <c r="Y164" s="69">
        <f t="shared" si="25"/>
        <v>0</v>
      </c>
      <c r="Z164" s="71">
        <f t="shared" si="26"/>
        <v>0</v>
      </c>
      <c r="AA164" s="72" t="str">
        <f>IFERROR(IF(VLOOKUP($C164,[1]APELACIÓN!$C$16:$I$465,5,0)="","",VLOOKUP($C164,[1]APELACIÓN!$C$16:$I$465,5,0)),0)</f>
        <v/>
      </c>
      <c r="AB164" s="72" t="str">
        <f>IFERROR(IF(VLOOKUP($C164,[1]APELACIÓN!$C$16:$I$465,7,0)="","",VLOOKUP($C164,[1]APELACIÓN!$C$16:$I$465,7,0)),0)</f>
        <v/>
      </c>
      <c r="AC164" s="73" t="str">
        <f>IF($C164="","",[1]CONSOLIDADO!BP164)</f>
        <v/>
      </c>
      <c r="AD164" s="74" t="str">
        <f>IF($C164="","",[1]CONSOLIDADO!BQ164)</f>
        <v/>
      </c>
      <c r="AE164" s="74" t="str">
        <f>IF($C164="","",[1]CONSOLIDADO!BR164)</f>
        <v/>
      </c>
      <c r="AF164" s="74" t="str">
        <f>IF($C164="","",[1]CONSOLIDADO!BS164)</f>
        <v/>
      </c>
      <c r="AG164" s="74" t="str">
        <f>IF($C164="","",[1]CONSOLIDADO!BT164)</f>
        <v/>
      </c>
      <c r="AH164" s="73" t="str">
        <f>IF($C164="","",[1]CONSOLIDADO!BU164)</f>
        <v/>
      </c>
      <c r="AI164" s="73" t="str">
        <f>IF($C164="","",[1]CONSOLIDADO!BV164)</f>
        <v/>
      </c>
      <c r="AJ164" s="74" t="str">
        <f>IF($C164="","",[1]CONSOLIDADO!BW164)</f>
        <v/>
      </c>
      <c r="AK164" s="75" t="str">
        <f>IF($C164="","",[1]CONSOLIDADO!BX164)</f>
        <v/>
      </c>
    </row>
    <row r="165" spans="1:37" ht="14.45" customHeight="1" x14ac:dyDescent="0.2">
      <c r="A165" s="62">
        <v>150</v>
      </c>
      <c r="B165" s="63"/>
      <c r="C165" s="64"/>
      <c r="D165" s="63"/>
      <c r="E165" s="65" t="str">
        <f>IFERROR(VLOOKUP($C165,[1]CONSOLIDADO!$C$16:$K$465,9,0),"")</f>
        <v/>
      </c>
      <c r="F165" s="66">
        <f>IFERROR(IF(AND(VLOOKUP($C165,[1]APELACIÓN!$C:$AM,7,0)="SI",VLOOKUP($C165,[1]APELACIÓN!$C:$AM,10,0)&lt;&gt;""),VLOOKUP($C165,[1]APELACIÓN!$C:$AM,20,0),VLOOKUP($C165,[1]CONSOLIDADO!$C$16:$BX$465,39,0)),0)</f>
        <v>0</v>
      </c>
      <c r="G165" s="67">
        <f>ROUND(IFERROR(IF($F165&gt;39,200,VLOOKUP($F165,[1]PARAMETROS!$A$12:$K$55,2,0)),0),2)</f>
        <v>0</v>
      </c>
      <c r="H165" s="67">
        <f t="shared" si="18"/>
        <v>0</v>
      </c>
      <c r="I165" s="66">
        <f>IFERROR(IF(AND(VLOOKUP($C165,[1]APELACIÓN!$C:$AM,7,0)="SI",VLOOKUP($C165,[1]APELACIÓN!$C:$AM,11,0)&lt;&gt;""),VLOOKUP($C165,[1]APELACIÓN!$C:$AM,23,0),VLOOKUP($C165,[1]CONSOLIDADO!$C$16:$BX$465,42,0)),0)</f>
        <v>0</v>
      </c>
      <c r="J165" s="67">
        <f>ROUND(IFERROR(IF($I165&gt;39,200,VLOOKUP($I165,[1]PARAMETROS!$A$12:$K$55,6,0)),0),2)</f>
        <v>0</v>
      </c>
      <c r="K165" s="67">
        <f t="shared" si="19"/>
        <v>0</v>
      </c>
      <c r="L165" s="66">
        <f>IFERROR(IF(AND(VLOOKUP($C165,[1]APELACIÓN!$C:$AM,7,0)="SI",VLOOKUP($C165,[1]APELACIÓN!$C:$AM,12,0)&lt;&gt;""),VLOOKUP($C165,[1]APELACIÓN!$C:$AM,26,0),VLOOKUP($C165,[1]CONSOLIDADO!$C$16:$BX$465,45,0)),0)</f>
        <v>0</v>
      </c>
      <c r="M165" s="68">
        <f>ROUND(IFERROR(IF($L165&gt;39,200,VLOOKUP($L165,[1]PARAMETROS!$A$12:$K$55,10,0)),0),2)</f>
        <v>0</v>
      </c>
      <c r="N165" s="68">
        <f t="shared" si="20"/>
        <v>0</v>
      </c>
      <c r="O165" s="68">
        <f t="shared" si="21"/>
        <v>0</v>
      </c>
      <c r="P165" s="69">
        <f t="shared" si="22"/>
        <v>0</v>
      </c>
      <c r="Q165" s="66">
        <f>IFERROR(IF(AND(VLOOKUP($C165,[1]APELACIÓN!$C:$AM,7,0)="SI",VLOOKUP($C165,[1]APELACIÓN!$C:$AM,13,0)&lt;&gt;""),VLOOKUP($C165,[1]APELACIÓN!$C:$AM,29,0),VLOOKUP($C165,[1]CONSOLIDADO!$C$16:$BX$465,50,0)),0)</f>
        <v>0</v>
      </c>
      <c r="R165" s="68">
        <f>ROUND(IFERROR(IF($Q165&gt;110,100,VLOOKUP($Q165,[1]PARAMETROS!$M$12:$O$122,2,0)),0),2)</f>
        <v>0</v>
      </c>
      <c r="S165" s="69">
        <f t="shared" si="23"/>
        <v>0</v>
      </c>
      <c r="T165" s="70">
        <f>IFERROR(IF(AND(VLOOKUP($C165,[1]APELACIÓN!$C:$AM,7,0)="SI",VLOOKUP($C165,[1]APELACIÓN!$C:$AM,14,0)&lt;&gt;""),VLOOKUP($C165,[1]APELACIÓN!$C:$AM,32,0),VLOOKUP($C165,[1]CONSOLIDADO!$C$16:$BX$465,53,0)),0)</f>
        <v>0</v>
      </c>
      <c r="U165" s="70">
        <f>IFERROR(IF(AND(VLOOKUP($C165,[1]APELACIÓN!$C:$AM,7,0)="SI",VLOOKUP($C165,[1]APELACIÓN!$C:$AM,15,0)&lt;&gt;""),VLOOKUP($C165,[1]APELACIÓN!$C:$AM,33,0),VLOOKUP($C165,[1]CONSOLIDADO!$C$16:$BX$465,54,0)),0)</f>
        <v>0</v>
      </c>
      <c r="V165" s="70">
        <f>IFERROR(IF(AND(VLOOKUP($C165,[1]APELACIÓN!$C:$AM,7,0)="SI",VLOOKUP($C165,[1]APELACIÓN!$C:$AM,16,0)&lt;&gt;""),VLOOKUP($C165,[1]APELACIÓN!$C:$AM,34,0),VLOOKUP($C165,[1]CONSOLIDADO!$C$16:$BX$465,55,0)),0)</f>
        <v>0</v>
      </c>
      <c r="W165" s="70">
        <f t="shared" si="24"/>
        <v>0</v>
      </c>
      <c r="X165" s="68">
        <f>ROUND(IFERROR(VLOOKUP($W165,[1]PARAMETROS!$Q$12:$S$82,2,0),0),2)</f>
        <v>0</v>
      </c>
      <c r="Y165" s="69">
        <f t="shared" si="25"/>
        <v>0</v>
      </c>
      <c r="Z165" s="71">
        <f t="shared" si="26"/>
        <v>0</v>
      </c>
      <c r="AA165" s="72" t="str">
        <f>IFERROR(IF(VLOOKUP($C165,[1]APELACIÓN!$C$16:$I$465,5,0)="","",VLOOKUP($C165,[1]APELACIÓN!$C$16:$I$465,5,0)),0)</f>
        <v/>
      </c>
      <c r="AB165" s="72" t="str">
        <f>IFERROR(IF(VLOOKUP($C165,[1]APELACIÓN!$C$16:$I$465,7,0)="","",VLOOKUP($C165,[1]APELACIÓN!$C$16:$I$465,7,0)),0)</f>
        <v/>
      </c>
      <c r="AC165" s="73" t="str">
        <f>IF($C165="","",[1]CONSOLIDADO!BP165)</f>
        <v/>
      </c>
      <c r="AD165" s="74" t="str">
        <f>IF($C165="","",[1]CONSOLIDADO!BQ165)</f>
        <v/>
      </c>
      <c r="AE165" s="74" t="str">
        <f>IF($C165="","",[1]CONSOLIDADO!BR165)</f>
        <v/>
      </c>
      <c r="AF165" s="74" t="str">
        <f>IF($C165="","",[1]CONSOLIDADO!BS165)</f>
        <v/>
      </c>
      <c r="AG165" s="74" t="str">
        <f>IF($C165="","",[1]CONSOLIDADO!BT165)</f>
        <v/>
      </c>
      <c r="AH165" s="73" t="str">
        <f>IF($C165="","",[1]CONSOLIDADO!BU165)</f>
        <v/>
      </c>
      <c r="AI165" s="73" t="str">
        <f>IF($C165="","",[1]CONSOLIDADO!BV165)</f>
        <v/>
      </c>
      <c r="AJ165" s="74" t="str">
        <f>IF($C165="","",[1]CONSOLIDADO!BW165)</f>
        <v/>
      </c>
      <c r="AK165" s="75" t="str">
        <f>IF($C165="","",[1]CONSOLIDADO!BX165)</f>
        <v/>
      </c>
    </row>
    <row r="166" spans="1:37" ht="14.45" customHeight="1" x14ac:dyDescent="0.2">
      <c r="A166" s="62">
        <v>151</v>
      </c>
      <c r="B166" s="63"/>
      <c r="C166" s="64"/>
      <c r="D166" s="63"/>
      <c r="E166" s="65" t="str">
        <f>IFERROR(VLOOKUP($C166,[1]CONSOLIDADO!$C$16:$K$465,9,0),"")</f>
        <v/>
      </c>
      <c r="F166" s="66">
        <f>IFERROR(IF(AND(VLOOKUP($C166,[1]APELACIÓN!$C:$AM,7,0)="SI",VLOOKUP($C166,[1]APELACIÓN!$C:$AM,10,0)&lt;&gt;""),VLOOKUP($C166,[1]APELACIÓN!$C:$AM,20,0),VLOOKUP($C166,[1]CONSOLIDADO!$C$16:$BX$465,39,0)),0)</f>
        <v>0</v>
      </c>
      <c r="G166" s="67">
        <f>ROUND(IFERROR(IF($F166&gt;39,200,VLOOKUP($F166,[1]PARAMETROS!$A$12:$K$55,2,0)),0),2)</f>
        <v>0</v>
      </c>
      <c r="H166" s="67">
        <f t="shared" si="18"/>
        <v>0</v>
      </c>
      <c r="I166" s="66">
        <f>IFERROR(IF(AND(VLOOKUP($C166,[1]APELACIÓN!$C:$AM,7,0)="SI",VLOOKUP($C166,[1]APELACIÓN!$C:$AM,11,0)&lt;&gt;""),VLOOKUP($C166,[1]APELACIÓN!$C:$AM,23,0),VLOOKUP($C166,[1]CONSOLIDADO!$C$16:$BX$465,42,0)),0)</f>
        <v>0</v>
      </c>
      <c r="J166" s="67">
        <f>ROUND(IFERROR(IF($I166&gt;39,200,VLOOKUP($I166,[1]PARAMETROS!$A$12:$K$55,6,0)),0),2)</f>
        <v>0</v>
      </c>
      <c r="K166" s="67">
        <f t="shared" si="19"/>
        <v>0</v>
      </c>
      <c r="L166" s="66">
        <f>IFERROR(IF(AND(VLOOKUP($C166,[1]APELACIÓN!$C:$AM,7,0)="SI",VLOOKUP($C166,[1]APELACIÓN!$C:$AM,12,0)&lt;&gt;""),VLOOKUP($C166,[1]APELACIÓN!$C:$AM,26,0),VLOOKUP($C166,[1]CONSOLIDADO!$C$16:$BX$465,45,0)),0)</f>
        <v>0</v>
      </c>
      <c r="M166" s="68">
        <f>ROUND(IFERROR(IF($L166&gt;39,200,VLOOKUP($L166,[1]PARAMETROS!$A$12:$K$55,10,0)),0),2)</f>
        <v>0</v>
      </c>
      <c r="N166" s="68">
        <f t="shared" si="20"/>
        <v>0</v>
      </c>
      <c r="O166" s="68">
        <f t="shared" si="21"/>
        <v>0</v>
      </c>
      <c r="P166" s="69">
        <f t="shared" si="22"/>
        <v>0</v>
      </c>
      <c r="Q166" s="66">
        <f>IFERROR(IF(AND(VLOOKUP($C166,[1]APELACIÓN!$C:$AM,7,0)="SI",VLOOKUP($C166,[1]APELACIÓN!$C:$AM,13,0)&lt;&gt;""),VLOOKUP($C166,[1]APELACIÓN!$C:$AM,29,0),VLOOKUP($C166,[1]CONSOLIDADO!$C$16:$BX$465,50,0)),0)</f>
        <v>0</v>
      </c>
      <c r="R166" s="68">
        <f>ROUND(IFERROR(IF($Q166&gt;110,100,VLOOKUP($Q166,[1]PARAMETROS!$M$12:$O$122,2,0)),0),2)</f>
        <v>0</v>
      </c>
      <c r="S166" s="69">
        <f t="shared" si="23"/>
        <v>0</v>
      </c>
      <c r="T166" s="70">
        <f>IFERROR(IF(AND(VLOOKUP($C166,[1]APELACIÓN!$C:$AM,7,0)="SI",VLOOKUP($C166,[1]APELACIÓN!$C:$AM,14,0)&lt;&gt;""),VLOOKUP($C166,[1]APELACIÓN!$C:$AM,32,0),VLOOKUP($C166,[1]CONSOLIDADO!$C$16:$BX$465,53,0)),0)</f>
        <v>0</v>
      </c>
      <c r="U166" s="70">
        <f>IFERROR(IF(AND(VLOOKUP($C166,[1]APELACIÓN!$C:$AM,7,0)="SI",VLOOKUP($C166,[1]APELACIÓN!$C:$AM,15,0)&lt;&gt;""),VLOOKUP($C166,[1]APELACIÓN!$C:$AM,33,0),VLOOKUP($C166,[1]CONSOLIDADO!$C$16:$BX$465,54,0)),0)</f>
        <v>0</v>
      </c>
      <c r="V166" s="70">
        <f>IFERROR(IF(AND(VLOOKUP($C166,[1]APELACIÓN!$C:$AM,7,0)="SI",VLOOKUP($C166,[1]APELACIÓN!$C:$AM,16,0)&lt;&gt;""),VLOOKUP($C166,[1]APELACIÓN!$C:$AM,34,0),VLOOKUP($C166,[1]CONSOLIDADO!$C$16:$BX$465,55,0)),0)</f>
        <v>0</v>
      </c>
      <c r="W166" s="70">
        <f t="shared" si="24"/>
        <v>0</v>
      </c>
      <c r="X166" s="68">
        <f>ROUND(IFERROR(VLOOKUP($W166,[1]PARAMETROS!$Q$12:$S$82,2,0),0),2)</f>
        <v>0</v>
      </c>
      <c r="Y166" s="69">
        <f t="shared" si="25"/>
        <v>0</v>
      </c>
      <c r="Z166" s="71">
        <f t="shared" si="26"/>
        <v>0</v>
      </c>
      <c r="AA166" s="72" t="str">
        <f>IFERROR(IF(VLOOKUP($C166,[1]APELACIÓN!$C$16:$I$465,5,0)="","",VLOOKUP($C166,[1]APELACIÓN!$C$16:$I$465,5,0)),0)</f>
        <v/>
      </c>
      <c r="AB166" s="72" t="str">
        <f>IFERROR(IF(VLOOKUP($C166,[1]APELACIÓN!$C$16:$I$465,7,0)="","",VLOOKUP($C166,[1]APELACIÓN!$C$16:$I$465,7,0)),0)</f>
        <v/>
      </c>
      <c r="AC166" s="73" t="str">
        <f>IF($C166="","",[1]CONSOLIDADO!BP166)</f>
        <v/>
      </c>
      <c r="AD166" s="74" t="str">
        <f>IF($C166="","",[1]CONSOLIDADO!BQ166)</f>
        <v/>
      </c>
      <c r="AE166" s="74" t="str">
        <f>IF($C166="","",[1]CONSOLIDADO!BR166)</f>
        <v/>
      </c>
      <c r="AF166" s="74" t="str">
        <f>IF($C166="","",[1]CONSOLIDADO!BS166)</f>
        <v/>
      </c>
      <c r="AG166" s="74" t="str">
        <f>IF($C166="","",[1]CONSOLIDADO!BT166)</f>
        <v/>
      </c>
      <c r="AH166" s="73" t="str">
        <f>IF($C166="","",[1]CONSOLIDADO!BU166)</f>
        <v/>
      </c>
      <c r="AI166" s="73" t="str">
        <f>IF($C166="","",[1]CONSOLIDADO!BV166)</f>
        <v/>
      </c>
      <c r="AJ166" s="74" t="str">
        <f>IF($C166="","",[1]CONSOLIDADO!BW166)</f>
        <v/>
      </c>
      <c r="AK166" s="75" t="str">
        <f>IF($C166="","",[1]CONSOLIDADO!BX166)</f>
        <v/>
      </c>
    </row>
    <row r="167" spans="1:37" ht="14.45" customHeight="1" x14ac:dyDescent="0.2">
      <c r="A167" s="62">
        <v>152</v>
      </c>
      <c r="B167" s="63"/>
      <c r="C167" s="64"/>
      <c r="D167" s="63"/>
      <c r="E167" s="65" t="str">
        <f>IFERROR(VLOOKUP($C167,[1]CONSOLIDADO!$C$16:$K$465,9,0),"")</f>
        <v/>
      </c>
      <c r="F167" s="66">
        <f>IFERROR(IF(AND(VLOOKUP($C167,[1]APELACIÓN!$C:$AM,7,0)="SI",VLOOKUP($C167,[1]APELACIÓN!$C:$AM,10,0)&lt;&gt;""),VLOOKUP($C167,[1]APELACIÓN!$C:$AM,20,0),VLOOKUP($C167,[1]CONSOLIDADO!$C$16:$BX$465,39,0)),0)</f>
        <v>0</v>
      </c>
      <c r="G167" s="67">
        <f>ROUND(IFERROR(IF($F167&gt;39,200,VLOOKUP($F167,[1]PARAMETROS!$A$12:$K$55,2,0)),0),2)</f>
        <v>0</v>
      </c>
      <c r="H167" s="67">
        <f t="shared" si="18"/>
        <v>0</v>
      </c>
      <c r="I167" s="66">
        <f>IFERROR(IF(AND(VLOOKUP($C167,[1]APELACIÓN!$C:$AM,7,0)="SI",VLOOKUP($C167,[1]APELACIÓN!$C:$AM,11,0)&lt;&gt;""),VLOOKUP($C167,[1]APELACIÓN!$C:$AM,23,0),VLOOKUP($C167,[1]CONSOLIDADO!$C$16:$BX$465,42,0)),0)</f>
        <v>0</v>
      </c>
      <c r="J167" s="67">
        <f>ROUND(IFERROR(IF($I167&gt;39,200,VLOOKUP($I167,[1]PARAMETROS!$A$12:$K$55,6,0)),0),2)</f>
        <v>0</v>
      </c>
      <c r="K167" s="67">
        <f t="shared" si="19"/>
        <v>0</v>
      </c>
      <c r="L167" s="66">
        <f>IFERROR(IF(AND(VLOOKUP($C167,[1]APELACIÓN!$C:$AM,7,0)="SI",VLOOKUP($C167,[1]APELACIÓN!$C:$AM,12,0)&lt;&gt;""),VLOOKUP($C167,[1]APELACIÓN!$C:$AM,26,0),VLOOKUP($C167,[1]CONSOLIDADO!$C$16:$BX$465,45,0)),0)</f>
        <v>0</v>
      </c>
      <c r="M167" s="68">
        <f>ROUND(IFERROR(IF($L167&gt;39,200,VLOOKUP($L167,[1]PARAMETROS!$A$12:$K$55,10,0)),0),2)</f>
        <v>0</v>
      </c>
      <c r="N167" s="68">
        <f t="shared" si="20"/>
        <v>0</v>
      </c>
      <c r="O167" s="68">
        <f t="shared" si="21"/>
        <v>0</v>
      </c>
      <c r="P167" s="69">
        <f t="shared" si="22"/>
        <v>0</v>
      </c>
      <c r="Q167" s="66">
        <f>IFERROR(IF(AND(VLOOKUP($C167,[1]APELACIÓN!$C:$AM,7,0)="SI",VLOOKUP($C167,[1]APELACIÓN!$C:$AM,13,0)&lt;&gt;""),VLOOKUP($C167,[1]APELACIÓN!$C:$AM,29,0),VLOOKUP($C167,[1]CONSOLIDADO!$C$16:$BX$465,50,0)),0)</f>
        <v>0</v>
      </c>
      <c r="R167" s="68">
        <f>ROUND(IFERROR(IF($Q167&gt;110,100,VLOOKUP($Q167,[1]PARAMETROS!$M$12:$O$122,2,0)),0),2)</f>
        <v>0</v>
      </c>
      <c r="S167" s="69">
        <f t="shared" si="23"/>
        <v>0</v>
      </c>
      <c r="T167" s="70">
        <f>IFERROR(IF(AND(VLOOKUP($C167,[1]APELACIÓN!$C:$AM,7,0)="SI",VLOOKUP($C167,[1]APELACIÓN!$C:$AM,14,0)&lt;&gt;""),VLOOKUP($C167,[1]APELACIÓN!$C:$AM,32,0),VLOOKUP($C167,[1]CONSOLIDADO!$C$16:$BX$465,53,0)),0)</f>
        <v>0</v>
      </c>
      <c r="U167" s="70">
        <f>IFERROR(IF(AND(VLOOKUP($C167,[1]APELACIÓN!$C:$AM,7,0)="SI",VLOOKUP($C167,[1]APELACIÓN!$C:$AM,15,0)&lt;&gt;""),VLOOKUP($C167,[1]APELACIÓN!$C:$AM,33,0),VLOOKUP($C167,[1]CONSOLIDADO!$C$16:$BX$465,54,0)),0)</f>
        <v>0</v>
      </c>
      <c r="V167" s="70">
        <f>IFERROR(IF(AND(VLOOKUP($C167,[1]APELACIÓN!$C:$AM,7,0)="SI",VLOOKUP($C167,[1]APELACIÓN!$C:$AM,16,0)&lt;&gt;""),VLOOKUP($C167,[1]APELACIÓN!$C:$AM,34,0),VLOOKUP($C167,[1]CONSOLIDADO!$C$16:$BX$465,55,0)),0)</f>
        <v>0</v>
      </c>
      <c r="W167" s="70">
        <f t="shared" si="24"/>
        <v>0</v>
      </c>
      <c r="X167" s="68">
        <f>ROUND(IFERROR(VLOOKUP($W167,[1]PARAMETROS!$Q$12:$S$82,2,0),0),2)</f>
        <v>0</v>
      </c>
      <c r="Y167" s="69">
        <f t="shared" si="25"/>
        <v>0</v>
      </c>
      <c r="Z167" s="71">
        <f t="shared" si="26"/>
        <v>0</v>
      </c>
      <c r="AA167" s="72" t="str">
        <f>IFERROR(IF(VLOOKUP($C167,[1]APELACIÓN!$C$16:$I$465,5,0)="","",VLOOKUP($C167,[1]APELACIÓN!$C$16:$I$465,5,0)),0)</f>
        <v/>
      </c>
      <c r="AB167" s="72" t="str">
        <f>IFERROR(IF(VLOOKUP($C167,[1]APELACIÓN!$C$16:$I$465,7,0)="","",VLOOKUP($C167,[1]APELACIÓN!$C$16:$I$465,7,0)),0)</f>
        <v/>
      </c>
      <c r="AC167" s="73" t="str">
        <f>IF($C167="","",[1]CONSOLIDADO!BP167)</f>
        <v/>
      </c>
      <c r="AD167" s="74" t="str">
        <f>IF($C167="","",[1]CONSOLIDADO!BQ167)</f>
        <v/>
      </c>
      <c r="AE167" s="74" t="str">
        <f>IF($C167="","",[1]CONSOLIDADO!BR167)</f>
        <v/>
      </c>
      <c r="AF167" s="74" t="str">
        <f>IF($C167="","",[1]CONSOLIDADO!BS167)</f>
        <v/>
      </c>
      <c r="AG167" s="74" t="str">
        <f>IF($C167="","",[1]CONSOLIDADO!BT167)</f>
        <v/>
      </c>
      <c r="AH167" s="73" t="str">
        <f>IF($C167="","",[1]CONSOLIDADO!BU167)</f>
        <v/>
      </c>
      <c r="AI167" s="73" t="str">
        <f>IF($C167="","",[1]CONSOLIDADO!BV167)</f>
        <v/>
      </c>
      <c r="AJ167" s="74" t="str">
        <f>IF($C167="","",[1]CONSOLIDADO!BW167)</f>
        <v/>
      </c>
      <c r="AK167" s="75" t="str">
        <f>IF($C167="","",[1]CONSOLIDADO!BX167)</f>
        <v/>
      </c>
    </row>
    <row r="168" spans="1:37" ht="14.45" customHeight="1" x14ac:dyDescent="0.2">
      <c r="A168" s="62">
        <v>153</v>
      </c>
      <c r="B168" s="63"/>
      <c r="C168" s="64"/>
      <c r="D168" s="63"/>
      <c r="E168" s="65" t="str">
        <f>IFERROR(VLOOKUP($C168,[1]CONSOLIDADO!$C$16:$K$465,9,0),"")</f>
        <v/>
      </c>
      <c r="F168" s="66">
        <f>IFERROR(IF(AND(VLOOKUP($C168,[1]APELACIÓN!$C:$AM,7,0)="SI",VLOOKUP($C168,[1]APELACIÓN!$C:$AM,10,0)&lt;&gt;""),VLOOKUP($C168,[1]APELACIÓN!$C:$AM,20,0),VLOOKUP($C168,[1]CONSOLIDADO!$C$16:$BX$465,39,0)),0)</f>
        <v>0</v>
      </c>
      <c r="G168" s="67">
        <f>ROUND(IFERROR(IF($F168&gt;39,200,VLOOKUP($F168,[1]PARAMETROS!$A$12:$K$55,2,0)),0),2)</f>
        <v>0</v>
      </c>
      <c r="H168" s="67">
        <f t="shared" si="18"/>
        <v>0</v>
      </c>
      <c r="I168" s="66">
        <f>IFERROR(IF(AND(VLOOKUP($C168,[1]APELACIÓN!$C:$AM,7,0)="SI",VLOOKUP($C168,[1]APELACIÓN!$C:$AM,11,0)&lt;&gt;""),VLOOKUP($C168,[1]APELACIÓN!$C:$AM,23,0),VLOOKUP($C168,[1]CONSOLIDADO!$C$16:$BX$465,42,0)),0)</f>
        <v>0</v>
      </c>
      <c r="J168" s="67">
        <f>ROUND(IFERROR(IF($I168&gt;39,200,VLOOKUP($I168,[1]PARAMETROS!$A$12:$K$55,6,0)),0),2)</f>
        <v>0</v>
      </c>
      <c r="K168" s="67">
        <f t="shared" si="19"/>
        <v>0</v>
      </c>
      <c r="L168" s="66">
        <f>IFERROR(IF(AND(VLOOKUP($C168,[1]APELACIÓN!$C:$AM,7,0)="SI",VLOOKUP($C168,[1]APELACIÓN!$C:$AM,12,0)&lt;&gt;""),VLOOKUP($C168,[1]APELACIÓN!$C:$AM,26,0),VLOOKUP($C168,[1]CONSOLIDADO!$C$16:$BX$465,45,0)),0)</f>
        <v>0</v>
      </c>
      <c r="M168" s="68">
        <f>ROUND(IFERROR(IF($L168&gt;39,200,VLOOKUP($L168,[1]PARAMETROS!$A$12:$K$55,10,0)),0),2)</f>
        <v>0</v>
      </c>
      <c r="N168" s="68">
        <f t="shared" si="20"/>
        <v>0</v>
      </c>
      <c r="O168" s="68">
        <f t="shared" si="21"/>
        <v>0</v>
      </c>
      <c r="P168" s="69">
        <f t="shared" si="22"/>
        <v>0</v>
      </c>
      <c r="Q168" s="66">
        <f>IFERROR(IF(AND(VLOOKUP($C168,[1]APELACIÓN!$C:$AM,7,0)="SI",VLOOKUP($C168,[1]APELACIÓN!$C:$AM,13,0)&lt;&gt;""),VLOOKUP($C168,[1]APELACIÓN!$C:$AM,29,0),VLOOKUP($C168,[1]CONSOLIDADO!$C$16:$BX$465,50,0)),0)</f>
        <v>0</v>
      </c>
      <c r="R168" s="68">
        <f>ROUND(IFERROR(IF($Q168&gt;110,100,VLOOKUP($Q168,[1]PARAMETROS!$M$12:$O$122,2,0)),0),2)</f>
        <v>0</v>
      </c>
      <c r="S168" s="69">
        <f t="shared" si="23"/>
        <v>0</v>
      </c>
      <c r="T168" s="70">
        <f>IFERROR(IF(AND(VLOOKUP($C168,[1]APELACIÓN!$C:$AM,7,0)="SI",VLOOKUP($C168,[1]APELACIÓN!$C:$AM,14,0)&lt;&gt;""),VLOOKUP($C168,[1]APELACIÓN!$C:$AM,32,0),VLOOKUP($C168,[1]CONSOLIDADO!$C$16:$BX$465,53,0)),0)</f>
        <v>0</v>
      </c>
      <c r="U168" s="70">
        <f>IFERROR(IF(AND(VLOOKUP($C168,[1]APELACIÓN!$C:$AM,7,0)="SI",VLOOKUP($C168,[1]APELACIÓN!$C:$AM,15,0)&lt;&gt;""),VLOOKUP($C168,[1]APELACIÓN!$C:$AM,33,0),VLOOKUP($C168,[1]CONSOLIDADO!$C$16:$BX$465,54,0)),0)</f>
        <v>0</v>
      </c>
      <c r="V168" s="70">
        <f>IFERROR(IF(AND(VLOOKUP($C168,[1]APELACIÓN!$C:$AM,7,0)="SI",VLOOKUP($C168,[1]APELACIÓN!$C:$AM,16,0)&lt;&gt;""),VLOOKUP($C168,[1]APELACIÓN!$C:$AM,34,0),VLOOKUP($C168,[1]CONSOLIDADO!$C$16:$BX$465,55,0)),0)</f>
        <v>0</v>
      </c>
      <c r="W168" s="70">
        <f t="shared" si="24"/>
        <v>0</v>
      </c>
      <c r="X168" s="68">
        <f>ROUND(IFERROR(VLOOKUP($W168,[1]PARAMETROS!$Q$12:$S$82,2,0),0),2)</f>
        <v>0</v>
      </c>
      <c r="Y168" s="69">
        <f t="shared" si="25"/>
        <v>0</v>
      </c>
      <c r="Z168" s="71">
        <f t="shared" si="26"/>
        <v>0</v>
      </c>
      <c r="AA168" s="72" t="str">
        <f>IFERROR(IF(VLOOKUP($C168,[1]APELACIÓN!$C$16:$I$465,5,0)="","",VLOOKUP($C168,[1]APELACIÓN!$C$16:$I$465,5,0)),0)</f>
        <v/>
      </c>
      <c r="AB168" s="72" t="str">
        <f>IFERROR(IF(VLOOKUP($C168,[1]APELACIÓN!$C$16:$I$465,7,0)="","",VLOOKUP($C168,[1]APELACIÓN!$C$16:$I$465,7,0)),0)</f>
        <v/>
      </c>
      <c r="AC168" s="73" t="str">
        <f>IF($C168="","",[1]CONSOLIDADO!BP168)</f>
        <v/>
      </c>
      <c r="AD168" s="74" t="str">
        <f>IF($C168="","",[1]CONSOLIDADO!BQ168)</f>
        <v/>
      </c>
      <c r="AE168" s="74" t="str">
        <f>IF($C168="","",[1]CONSOLIDADO!BR168)</f>
        <v/>
      </c>
      <c r="AF168" s="74" t="str">
        <f>IF($C168="","",[1]CONSOLIDADO!BS168)</f>
        <v/>
      </c>
      <c r="AG168" s="74" t="str">
        <f>IF($C168="","",[1]CONSOLIDADO!BT168)</f>
        <v/>
      </c>
      <c r="AH168" s="73" t="str">
        <f>IF($C168="","",[1]CONSOLIDADO!BU168)</f>
        <v/>
      </c>
      <c r="AI168" s="73" t="str">
        <f>IF($C168="","",[1]CONSOLIDADO!BV168)</f>
        <v/>
      </c>
      <c r="AJ168" s="74" t="str">
        <f>IF($C168="","",[1]CONSOLIDADO!BW168)</f>
        <v/>
      </c>
      <c r="AK168" s="75" t="str">
        <f>IF($C168="","",[1]CONSOLIDADO!BX168)</f>
        <v/>
      </c>
    </row>
    <row r="169" spans="1:37" ht="14.45" customHeight="1" x14ac:dyDescent="0.2">
      <c r="A169" s="62">
        <v>154</v>
      </c>
      <c r="B169" s="63"/>
      <c r="C169" s="64"/>
      <c r="D169" s="63"/>
      <c r="E169" s="65" t="str">
        <f>IFERROR(VLOOKUP($C169,[1]CONSOLIDADO!$C$16:$K$465,9,0),"")</f>
        <v/>
      </c>
      <c r="F169" s="66">
        <f>IFERROR(IF(AND(VLOOKUP($C169,[1]APELACIÓN!$C:$AM,7,0)="SI",VLOOKUP($C169,[1]APELACIÓN!$C:$AM,10,0)&lt;&gt;""),VLOOKUP($C169,[1]APELACIÓN!$C:$AM,20,0),VLOOKUP($C169,[1]CONSOLIDADO!$C$16:$BX$465,39,0)),0)</f>
        <v>0</v>
      </c>
      <c r="G169" s="67">
        <f>ROUND(IFERROR(IF($F169&gt;39,200,VLOOKUP($F169,[1]PARAMETROS!$A$12:$K$55,2,0)),0),2)</f>
        <v>0</v>
      </c>
      <c r="H169" s="67">
        <f t="shared" si="18"/>
        <v>0</v>
      </c>
      <c r="I169" s="66">
        <f>IFERROR(IF(AND(VLOOKUP($C169,[1]APELACIÓN!$C:$AM,7,0)="SI",VLOOKUP($C169,[1]APELACIÓN!$C:$AM,11,0)&lt;&gt;""),VLOOKUP($C169,[1]APELACIÓN!$C:$AM,23,0),VLOOKUP($C169,[1]CONSOLIDADO!$C$16:$BX$465,42,0)),0)</f>
        <v>0</v>
      </c>
      <c r="J169" s="67">
        <f>ROUND(IFERROR(IF($I169&gt;39,200,VLOOKUP($I169,[1]PARAMETROS!$A$12:$K$55,6,0)),0),2)</f>
        <v>0</v>
      </c>
      <c r="K169" s="67">
        <f t="shared" si="19"/>
        <v>0</v>
      </c>
      <c r="L169" s="66">
        <f>IFERROR(IF(AND(VLOOKUP($C169,[1]APELACIÓN!$C:$AM,7,0)="SI",VLOOKUP($C169,[1]APELACIÓN!$C:$AM,12,0)&lt;&gt;""),VLOOKUP($C169,[1]APELACIÓN!$C:$AM,26,0),VLOOKUP($C169,[1]CONSOLIDADO!$C$16:$BX$465,45,0)),0)</f>
        <v>0</v>
      </c>
      <c r="M169" s="68">
        <f>ROUND(IFERROR(IF($L169&gt;39,200,VLOOKUP($L169,[1]PARAMETROS!$A$12:$K$55,10,0)),0),2)</f>
        <v>0</v>
      </c>
      <c r="N169" s="68">
        <f t="shared" si="20"/>
        <v>0</v>
      </c>
      <c r="O169" s="68">
        <f t="shared" si="21"/>
        <v>0</v>
      </c>
      <c r="P169" s="69">
        <f t="shared" si="22"/>
        <v>0</v>
      </c>
      <c r="Q169" s="66">
        <f>IFERROR(IF(AND(VLOOKUP($C169,[1]APELACIÓN!$C:$AM,7,0)="SI",VLOOKUP($C169,[1]APELACIÓN!$C:$AM,13,0)&lt;&gt;""),VLOOKUP($C169,[1]APELACIÓN!$C:$AM,29,0),VLOOKUP($C169,[1]CONSOLIDADO!$C$16:$BX$465,50,0)),0)</f>
        <v>0</v>
      </c>
      <c r="R169" s="68">
        <f>ROUND(IFERROR(IF($Q169&gt;110,100,VLOOKUP($Q169,[1]PARAMETROS!$M$12:$O$122,2,0)),0),2)</f>
        <v>0</v>
      </c>
      <c r="S169" s="69">
        <f t="shared" si="23"/>
        <v>0</v>
      </c>
      <c r="T169" s="70">
        <f>IFERROR(IF(AND(VLOOKUP($C169,[1]APELACIÓN!$C:$AM,7,0)="SI",VLOOKUP($C169,[1]APELACIÓN!$C:$AM,14,0)&lt;&gt;""),VLOOKUP($C169,[1]APELACIÓN!$C:$AM,32,0),VLOOKUP($C169,[1]CONSOLIDADO!$C$16:$BX$465,53,0)),0)</f>
        <v>0</v>
      </c>
      <c r="U169" s="70">
        <f>IFERROR(IF(AND(VLOOKUP($C169,[1]APELACIÓN!$C:$AM,7,0)="SI",VLOOKUP($C169,[1]APELACIÓN!$C:$AM,15,0)&lt;&gt;""),VLOOKUP($C169,[1]APELACIÓN!$C:$AM,33,0),VLOOKUP($C169,[1]CONSOLIDADO!$C$16:$BX$465,54,0)),0)</f>
        <v>0</v>
      </c>
      <c r="V169" s="70">
        <f>IFERROR(IF(AND(VLOOKUP($C169,[1]APELACIÓN!$C:$AM,7,0)="SI",VLOOKUP($C169,[1]APELACIÓN!$C:$AM,16,0)&lt;&gt;""),VLOOKUP($C169,[1]APELACIÓN!$C:$AM,34,0),VLOOKUP($C169,[1]CONSOLIDADO!$C$16:$BX$465,55,0)),0)</f>
        <v>0</v>
      </c>
      <c r="W169" s="70">
        <f t="shared" si="24"/>
        <v>0</v>
      </c>
      <c r="X169" s="68">
        <f>ROUND(IFERROR(VLOOKUP($W169,[1]PARAMETROS!$Q$12:$S$82,2,0),0),2)</f>
        <v>0</v>
      </c>
      <c r="Y169" s="69">
        <f t="shared" si="25"/>
        <v>0</v>
      </c>
      <c r="Z169" s="71">
        <f t="shared" si="26"/>
        <v>0</v>
      </c>
      <c r="AA169" s="72" t="str">
        <f>IFERROR(IF(VLOOKUP($C169,[1]APELACIÓN!$C$16:$I$465,5,0)="","",VLOOKUP($C169,[1]APELACIÓN!$C$16:$I$465,5,0)),0)</f>
        <v/>
      </c>
      <c r="AB169" s="72" t="str">
        <f>IFERROR(IF(VLOOKUP($C169,[1]APELACIÓN!$C$16:$I$465,7,0)="","",VLOOKUP($C169,[1]APELACIÓN!$C$16:$I$465,7,0)),0)</f>
        <v/>
      </c>
      <c r="AC169" s="73" t="str">
        <f>IF($C169="","",[1]CONSOLIDADO!BP169)</f>
        <v/>
      </c>
      <c r="AD169" s="74" t="str">
        <f>IF($C169="","",[1]CONSOLIDADO!BQ169)</f>
        <v/>
      </c>
      <c r="AE169" s="74" t="str">
        <f>IF($C169="","",[1]CONSOLIDADO!BR169)</f>
        <v/>
      </c>
      <c r="AF169" s="74" t="str">
        <f>IF($C169="","",[1]CONSOLIDADO!BS169)</f>
        <v/>
      </c>
      <c r="AG169" s="74" t="str">
        <f>IF($C169="","",[1]CONSOLIDADO!BT169)</f>
        <v/>
      </c>
      <c r="AH169" s="73" t="str">
        <f>IF($C169="","",[1]CONSOLIDADO!BU169)</f>
        <v/>
      </c>
      <c r="AI169" s="73" t="str">
        <f>IF($C169="","",[1]CONSOLIDADO!BV169)</f>
        <v/>
      </c>
      <c r="AJ169" s="74" t="str">
        <f>IF($C169="","",[1]CONSOLIDADO!BW169)</f>
        <v/>
      </c>
      <c r="AK169" s="75" t="str">
        <f>IF($C169="","",[1]CONSOLIDADO!BX169)</f>
        <v/>
      </c>
    </row>
    <row r="170" spans="1:37" ht="14.45" customHeight="1" x14ac:dyDescent="0.2">
      <c r="A170" s="62">
        <v>155</v>
      </c>
      <c r="B170" s="63"/>
      <c r="C170" s="64"/>
      <c r="D170" s="63"/>
      <c r="E170" s="65" t="str">
        <f>IFERROR(VLOOKUP($C170,[1]CONSOLIDADO!$C$16:$K$465,9,0),"")</f>
        <v/>
      </c>
      <c r="F170" s="66">
        <f>IFERROR(IF(AND(VLOOKUP($C170,[1]APELACIÓN!$C:$AM,7,0)="SI",VLOOKUP($C170,[1]APELACIÓN!$C:$AM,10,0)&lt;&gt;""),VLOOKUP($C170,[1]APELACIÓN!$C:$AM,20,0),VLOOKUP($C170,[1]CONSOLIDADO!$C$16:$BX$465,39,0)),0)</f>
        <v>0</v>
      </c>
      <c r="G170" s="67">
        <f>ROUND(IFERROR(IF($F170&gt;39,200,VLOOKUP($F170,[1]PARAMETROS!$A$12:$K$55,2,0)),0),2)</f>
        <v>0</v>
      </c>
      <c r="H170" s="67">
        <f t="shared" si="18"/>
        <v>0</v>
      </c>
      <c r="I170" s="66">
        <f>IFERROR(IF(AND(VLOOKUP($C170,[1]APELACIÓN!$C:$AM,7,0)="SI",VLOOKUP($C170,[1]APELACIÓN!$C:$AM,11,0)&lt;&gt;""),VLOOKUP($C170,[1]APELACIÓN!$C:$AM,23,0),VLOOKUP($C170,[1]CONSOLIDADO!$C$16:$BX$465,42,0)),0)</f>
        <v>0</v>
      </c>
      <c r="J170" s="67">
        <f>ROUND(IFERROR(IF($I170&gt;39,200,VLOOKUP($I170,[1]PARAMETROS!$A$12:$K$55,6,0)),0),2)</f>
        <v>0</v>
      </c>
      <c r="K170" s="67">
        <f t="shared" si="19"/>
        <v>0</v>
      </c>
      <c r="L170" s="66">
        <f>IFERROR(IF(AND(VLOOKUP($C170,[1]APELACIÓN!$C:$AM,7,0)="SI",VLOOKUP($C170,[1]APELACIÓN!$C:$AM,12,0)&lt;&gt;""),VLOOKUP($C170,[1]APELACIÓN!$C:$AM,26,0),VLOOKUP($C170,[1]CONSOLIDADO!$C$16:$BX$465,45,0)),0)</f>
        <v>0</v>
      </c>
      <c r="M170" s="68">
        <f>ROUND(IFERROR(IF($L170&gt;39,200,VLOOKUP($L170,[1]PARAMETROS!$A$12:$K$55,10,0)),0),2)</f>
        <v>0</v>
      </c>
      <c r="N170" s="68">
        <f t="shared" si="20"/>
        <v>0</v>
      </c>
      <c r="O170" s="68">
        <f t="shared" si="21"/>
        <v>0</v>
      </c>
      <c r="P170" s="69">
        <f t="shared" si="22"/>
        <v>0</v>
      </c>
      <c r="Q170" s="66">
        <f>IFERROR(IF(AND(VLOOKUP($C170,[1]APELACIÓN!$C:$AM,7,0)="SI",VLOOKUP($C170,[1]APELACIÓN!$C:$AM,13,0)&lt;&gt;""),VLOOKUP($C170,[1]APELACIÓN!$C:$AM,29,0),VLOOKUP($C170,[1]CONSOLIDADO!$C$16:$BX$465,50,0)),0)</f>
        <v>0</v>
      </c>
      <c r="R170" s="68">
        <f>ROUND(IFERROR(IF($Q170&gt;110,100,VLOOKUP($Q170,[1]PARAMETROS!$M$12:$O$122,2,0)),0),2)</f>
        <v>0</v>
      </c>
      <c r="S170" s="69">
        <f t="shared" si="23"/>
        <v>0</v>
      </c>
      <c r="T170" s="70">
        <f>IFERROR(IF(AND(VLOOKUP($C170,[1]APELACIÓN!$C:$AM,7,0)="SI",VLOOKUP($C170,[1]APELACIÓN!$C:$AM,14,0)&lt;&gt;""),VLOOKUP($C170,[1]APELACIÓN!$C:$AM,32,0),VLOOKUP($C170,[1]CONSOLIDADO!$C$16:$BX$465,53,0)),0)</f>
        <v>0</v>
      </c>
      <c r="U170" s="70">
        <f>IFERROR(IF(AND(VLOOKUP($C170,[1]APELACIÓN!$C:$AM,7,0)="SI",VLOOKUP($C170,[1]APELACIÓN!$C:$AM,15,0)&lt;&gt;""),VLOOKUP($C170,[1]APELACIÓN!$C:$AM,33,0),VLOOKUP($C170,[1]CONSOLIDADO!$C$16:$BX$465,54,0)),0)</f>
        <v>0</v>
      </c>
      <c r="V170" s="70">
        <f>IFERROR(IF(AND(VLOOKUP($C170,[1]APELACIÓN!$C:$AM,7,0)="SI",VLOOKUP($C170,[1]APELACIÓN!$C:$AM,16,0)&lt;&gt;""),VLOOKUP($C170,[1]APELACIÓN!$C:$AM,34,0),VLOOKUP($C170,[1]CONSOLIDADO!$C$16:$BX$465,55,0)),0)</f>
        <v>0</v>
      </c>
      <c r="W170" s="70">
        <f t="shared" si="24"/>
        <v>0</v>
      </c>
      <c r="X170" s="68">
        <f>ROUND(IFERROR(VLOOKUP($W170,[1]PARAMETROS!$Q$12:$S$82,2,0),0),2)</f>
        <v>0</v>
      </c>
      <c r="Y170" s="69">
        <f t="shared" si="25"/>
        <v>0</v>
      </c>
      <c r="Z170" s="71">
        <f t="shared" si="26"/>
        <v>0</v>
      </c>
      <c r="AA170" s="72" t="str">
        <f>IFERROR(IF(VLOOKUP($C170,[1]APELACIÓN!$C$16:$I$465,5,0)="","",VLOOKUP($C170,[1]APELACIÓN!$C$16:$I$465,5,0)),0)</f>
        <v/>
      </c>
      <c r="AB170" s="72" t="str">
        <f>IFERROR(IF(VLOOKUP($C170,[1]APELACIÓN!$C$16:$I$465,7,0)="","",VLOOKUP($C170,[1]APELACIÓN!$C$16:$I$465,7,0)),0)</f>
        <v/>
      </c>
      <c r="AC170" s="73" t="str">
        <f>IF($C170="","",[1]CONSOLIDADO!BP170)</f>
        <v/>
      </c>
      <c r="AD170" s="74" t="str">
        <f>IF($C170="","",[1]CONSOLIDADO!BQ170)</f>
        <v/>
      </c>
      <c r="AE170" s="74" t="str">
        <f>IF($C170="","",[1]CONSOLIDADO!BR170)</f>
        <v/>
      </c>
      <c r="AF170" s="74" t="str">
        <f>IF($C170="","",[1]CONSOLIDADO!BS170)</f>
        <v/>
      </c>
      <c r="AG170" s="74" t="str">
        <f>IF($C170="","",[1]CONSOLIDADO!BT170)</f>
        <v/>
      </c>
      <c r="AH170" s="73" t="str">
        <f>IF($C170="","",[1]CONSOLIDADO!BU170)</f>
        <v/>
      </c>
      <c r="AI170" s="73" t="str">
        <f>IF($C170="","",[1]CONSOLIDADO!BV170)</f>
        <v/>
      </c>
      <c r="AJ170" s="74" t="str">
        <f>IF($C170="","",[1]CONSOLIDADO!BW170)</f>
        <v/>
      </c>
      <c r="AK170" s="75" t="str">
        <f>IF($C170="","",[1]CONSOLIDADO!BX170)</f>
        <v/>
      </c>
    </row>
    <row r="171" spans="1:37" ht="14.45" customHeight="1" x14ac:dyDescent="0.2">
      <c r="A171" s="62">
        <v>156</v>
      </c>
      <c r="B171" s="63"/>
      <c r="C171" s="64"/>
      <c r="D171" s="63"/>
      <c r="E171" s="65" t="str">
        <f>IFERROR(VLOOKUP($C171,[1]CONSOLIDADO!$C$16:$K$465,9,0),"")</f>
        <v/>
      </c>
      <c r="F171" s="66">
        <f>IFERROR(IF(AND(VLOOKUP($C171,[1]APELACIÓN!$C:$AM,7,0)="SI",VLOOKUP($C171,[1]APELACIÓN!$C:$AM,10,0)&lt;&gt;""),VLOOKUP($C171,[1]APELACIÓN!$C:$AM,20,0),VLOOKUP($C171,[1]CONSOLIDADO!$C$16:$BX$465,39,0)),0)</f>
        <v>0</v>
      </c>
      <c r="G171" s="67">
        <f>ROUND(IFERROR(IF($F171&gt;39,200,VLOOKUP($F171,[1]PARAMETROS!$A$12:$K$55,2,0)),0),2)</f>
        <v>0</v>
      </c>
      <c r="H171" s="67">
        <f t="shared" si="18"/>
        <v>0</v>
      </c>
      <c r="I171" s="66">
        <f>IFERROR(IF(AND(VLOOKUP($C171,[1]APELACIÓN!$C:$AM,7,0)="SI",VLOOKUP($C171,[1]APELACIÓN!$C:$AM,11,0)&lt;&gt;""),VLOOKUP($C171,[1]APELACIÓN!$C:$AM,23,0),VLOOKUP($C171,[1]CONSOLIDADO!$C$16:$BX$465,42,0)),0)</f>
        <v>0</v>
      </c>
      <c r="J171" s="67">
        <f>ROUND(IFERROR(IF($I171&gt;39,200,VLOOKUP($I171,[1]PARAMETROS!$A$12:$K$55,6,0)),0),2)</f>
        <v>0</v>
      </c>
      <c r="K171" s="67">
        <f t="shared" si="19"/>
        <v>0</v>
      </c>
      <c r="L171" s="66">
        <f>IFERROR(IF(AND(VLOOKUP($C171,[1]APELACIÓN!$C:$AM,7,0)="SI",VLOOKUP($C171,[1]APELACIÓN!$C:$AM,12,0)&lt;&gt;""),VLOOKUP($C171,[1]APELACIÓN!$C:$AM,26,0),VLOOKUP($C171,[1]CONSOLIDADO!$C$16:$BX$465,45,0)),0)</f>
        <v>0</v>
      </c>
      <c r="M171" s="68">
        <f>ROUND(IFERROR(IF($L171&gt;39,200,VLOOKUP($L171,[1]PARAMETROS!$A$12:$K$55,10,0)),0),2)</f>
        <v>0</v>
      </c>
      <c r="N171" s="68">
        <f t="shared" si="20"/>
        <v>0</v>
      </c>
      <c r="O171" s="68">
        <f t="shared" si="21"/>
        <v>0</v>
      </c>
      <c r="P171" s="69">
        <f t="shared" si="22"/>
        <v>0</v>
      </c>
      <c r="Q171" s="66">
        <f>IFERROR(IF(AND(VLOOKUP($C171,[1]APELACIÓN!$C:$AM,7,0)="SI",VLOOKUP($C171,[1]APELACIÓN!$C:$AM,13,0)&lt;&gt;""),VLOOKUP($C171,[1]APELACIÓN!$C:$AM,29,0),VLOOKUP($C171,[1]CONSOLIDADO!$C$16:$BX$465,50,0)),0)</f>
        <v>0</v>
      </c>
      <c r="R171" s="68">
        <f>ROUND(IFERROR(IF($Q171&gt;110,100,VLOOKUP($Q171,[1]PARAMETROS!$M$12:$O$122,2,0)),0),2)</f>
        <v>0</v>
      </c>
      <c r="S171" s="69">
        <f t="shared" si="23"/>
        <v>0</v>
      </c>
      <c r="T171" s="70">
        <f>IFERROR(IF(AND(VLOOKUP($C171,[1]APELACIÓN!$C:$AM,7,0)="SI",VLOOKUP($C171,[1]APELACIÓN!$C:$AM,14,0)&lt;&gt;""),VLOOKUP($C171,[1]APELACIÓN!$C:$AM,32,0),VLOOKUP($C171,[1]CONSOLIDADO!$C$16:$BX$465,53,0)),0)</f>
        <v>0</v>
      </c>
      <c r="U171" s="70">
        <f>IFERROR(IF(AND(VLOOKUP($C171,[1]APELACIÓN!$C:$AM,7,0)="SI",VLOOKUP($C171,[1]APELACIÓN!$C:$AM,15,0)&lt;&gt;""),VLOOKUP($C171,[1]APELACIÓN!$C:$AM,33,0),VLOOKUP($C171,[1]CONSOLIDADO!$C$16:$BX$465,54,0)),0)</f>
        <v>0</v>
      </c>
      <c r="V171" s="70">
        <f>IFERROR(IF(AND(VLOOKUP($C171,[1]APELACIÓN!$C:$AM,7,0)="SI",VLOOKUP($C171,[1]APELACIÓN!$C:$AM,16,0)&lt;&gt;""),VLOOKUP($C171,[1]APELACIÓN!$C:$AM,34,0),VLOOKUP($C171,[1]CONSOLIDADO!$C$16:$BX$465,55,0)),0)</f>
        <v>0</v>
      </c>
      <c r="W171" s="70">
        <f t="shared" si="24"/>
        <v>0</v>
      </c>
      <c r="X171" s="68">
        <f>ROUND(IFERROR(VLOOKUP($W171,[1]PARAMETROS!$Q$12:$S$82,2,0),0),2)</f>
        <v>0</v>
      </c>
      <c r="Y171" s="69">
        <f t="shared" si="25"/>
        <v>0</v>
      </c>
      <c r="Z171" s="71">
        <f t="shared" si="26"/>
        <v>0</v>
      </c>
      <c r="AA171" s="72" t="str">
        <f>IFERROR(IF(VLOOKUP($C171,[1]APELACIÓN!$C$16:$I$465,5,0)="","",VLOOKUP($C171,[1]APELACIÓN!$C$16:$I$465,5,0)),0)</f>
        <v/>
      </c>
      <c r="AB171" s="72" t="str">
        <f>IFERROR(IF(VLOOKUP($C171,[1]APELACIÓN!$C$16:$I$465,7,0)="","",VLOOKUP($C171,[1]APELACIÓN!$C$16:$I$465,7,0)),0)</f>
        <v/>
      </c>
      <c r="AC171" s="73" t="str">
        <f>IF($C171="","",[1]CONSOLIDADO!BP171)</f>
        <v/>
      </c>
      <c r="AD171" s="74" t="str">
        <f>IF($C171="","",[1]CONSOLIDADO!BQ171)</f>
        <v/>
      </c>
      <c r="AE171" s="74" t="str">
        <f>IF($C171="","",[1]CONSOLIDADO!BR171)</f>
        <v/>
      </c>
      <c r="AF171" s="74" t="str">
        <f>IF($C171="","",[1]CONSOLIDADO!BS171)</f>
        <v/>
      </c>
      <c r="AG171" s="74" t="str">
        <f>IF($C171="","",[1]CONSOLIDADO!BT171)</f>
        <v/>
      </c>
      <c r="AH171" s="73" t="str">
        <f>IF($C171="","",[1]CONSOLIDADO!BU171)</f>
        <v/>
      </c>
      <c r="AI171" s="73" t="str">
        <f>IF($C171="","",[1]CONSOLIDADO!BV171)</f>
        <v/>
      </c>
      <c r="AJ171" s="74" t="str">
        <f>IF($C171="","",[1]CONSOLIDADO!BW171)</f>
        <v/>
      </c>
      <c r="AK171" s="75" t="str">
        <f>IF($C171="","",[1]CONSOLIDADO!BX171)</f>
        <v/>
      </c>
    </row>
    <row r="172" spans="1:37" ht="14.45" customHeight="1" x14ac:dyDescent="0.2">
      <c r="A172" s="62">
        <v>157</v>
      </c>
      <c r="B172" s="63"/>
      <c r="C172" s="64"/>
      <c r="D172" s="63"/>
      <c r="E172" s="65" t="str">
        <f>IFERROR(VLOOKUP($C172,[1]CONSOLIDADO!$C$16:$K$465,9,0),"")</f>
        <v/>
      </c>
      <c r="F172" s="66">
        <f>IFERROR(IF(AND(VLOOKUP($C172,[1]APELACIÓN!$C:$AM,7,0)="SI",VLOOKUP($C172,[1]APELACIÓN!$C:$AM,10,0)&lt;&gt;""),VLOOKUP($C172,[1]APELACIÓN!$C:$AM,20,0),VLOOKUP($C172,[1]CONSOLIDADO!$C$16:$BX$465,39,0)),0)</f>
        <v>0</v>
      </c>
      <c r="G172" s="67">
        <f>ROUND(IFERROR(IF($F172&gt;39,200,VLOOKUP($F172,[1]PARAMETROS!$A$12:$K$55,2,0)),0),2)</f>
        <v>0</v>
      </c>
      <c r="H172" s="67">
        <f t="shared" si="18"/>
        <v>0</v>
      </c>
      <c r="I172" s="66">
        <f>IFERROR(IF(AND(VLOOKUP($C172,[1]APELACIÓN!$C:$AM,7,0)="SI",VLOOKUP($C172,[1]APELACIÓN!$C:$AM,11,0)&lt;&gt;""),VLOOKUP($C172,[1]APELACIÓN!$C:$AM,23,0),VLOOKUP($C172,[1]CONSOLIDADO!$C$16:$BX$465,42,0)),0)</f>
        <v>0</v>
      </c>
      <c r="J172" s="67">
        <f>ROUND(IFERROR(IF($I172&gt;39,200,VLOOKUP($I172,[1]PARAMETROS!$A$12:$K$55,6,0)),0),2)</f>
        <v>0</v>
      </c>
      <c r="K172" s="67">
        <f t="shared" si="19"/>
        <v>0</v>
      </c>
      <c r="L172" s="66">
        <f>IFERROR(IF(AND(VLOOKUP($C172,[1]APELACIÓN!$C:$AM,7,0)="SI",VLOOKUP($C172,[1]APELACIÓN!$C:$AM,12,0)&lt;&gt;""),VLOOKUP($C172,[1]APELACIÓN!$C:$AM,26,0),VLOOKUP($C172,[1]CONSOLIDADO!$C$16:$BX$465,45,0)),0)</f>
        <v>0</v>
      </c>
      <c r="M172" s="68">
        <f>ROUND(IFERROR(IF($L172&gt;39,200,VLOOKUP($L172,[1]PARAMETROS!$A$12:$K$55,10,0)),0),2)</f>
        <v>0</v>
      </c>
      <c r="N172" s="68">
        <f t="shared" si="20"/>
        <v>0</v>
      </c>
      <c r="O172" s="68">
        <f t="shared" si="21"/>
        <v>0</v>
      </c>
      <c r="P172" s="69">
        <f t="shared" si="22"/>
        <v>0</v>
      </c>
      <c r="Q172" s="66">
        <f>IFERROR(IF(AND(VLOOKUP($C172,[1]APELACIÓN!$C:$AM,7,0)="SI",VLOOKUP($C172,[1]APELACIÓN!$C:$AM,13,0)&lt;&gt;""),VLOOKUP($C172,[1]APELACIÓN!$C:$AM,29,0),VLOOKUP($C172,[1]CONSOLIDADO!$C$16:$BX$465,50,0)),0)</f>
        <v>0</v>
      </c>
      <c r="R172" s="68">
        <f>ROUND(IFERROR(IF($Q172&gt;110,100,VLOOKUP($Q172,[1]PARAMETROS!$M$12:$O$122,2,0)),0),2)</f>
        <v>0</v>
      </c>
      <c r="S172" s="69">
        <f t="shared" si="23"/>
        <v>0</v>
      </c>
      <c r="T172" s="70">
        <f>IFERROR(IF(AND(VLOOKUP($C172,[1]APELACIÓN!$C:$AM,7,0)="SI",VLOOKUP($C172,[1]APELACIÓN!$C:$AM,14,0)&lt;&gt;""),VLOOKUP($C172,[1]APELACIÓN!$C:$AM,32,0),VLOOKUP($C172,[1]CONSOLIDADO!$C$16:$BX$465,53,0)),0)</f>
        <v>0</v>
      </c>
      <c r="U172" s="70">
        <f>IFERROR(IF(AND(VLOOKUP($C172,[1]APELACIÓN!$C:$AM,7,0)="SI",VLOOKUP($C172,[1]APELACIÓN!$C:$AM,15,0)&lt;&gt;""),VLOOKUP($C172,[1]APELACIÓN!$C:$AM,33,0),VLOOKUP($C172,[1]CONSOLIDADO!$C$16:$BX$465,54,0)),0)</f>
        <v>0</v>
      </c>
      <c r="V172" s="70">
        <f>IFERROR(IF(AND(VLOOKUP($C172,[1]APELACIÓN!$C:$AM,7,0)="SI",VLOOKUP($C172,[1]APELACIÓN!$C:$AM,16,0)&lt;&gt;""),VLOOKUP($C172,[1]APELACIÓN!$C:$AM,34,0),VLOOKUP($C172,[1]CONSOLIDADO!$C$16:$BX$465,55,0)),0)</f>
        <v>0</v>
      </c>
      <c r="W172" s="70">
        <f t="shared" si="24"/>
        <v>0</v>
      </c>
      <c r="X172" s="68">
        <f>ROUND(IFERROR(VLOOKUP($W172,[1]PARAMETROS!$Q$12:$S$82,2,0),0),2)</f>
        <v>0</v>
      </c>
      <c r="Y172" s="69">
        <f t="shared" si="25"/>
        <v>0</v>
      </c>
      <c r="Z172" s="71">
        <f t="shared" si="26"/>
        <v>0</v>
      </c>
      <c r="AA172" s="72" t="str">
        <f>IFERROR(IF(VLOOKUP($C172,[1]APELACIÓN!$C$16:$I$465,5,0)="","",VLOOKUP($C172,[1]APELACIÓN!$C$16:$I$465,5,0)),0)</f>
        <v/>
      </c>
      <c r="AB172" s="72" t="str">
        <f>IFERROR(IF(VLOOKUP($C172,[1]APELACIÓN!$C$16:$I$465,7,0)="","",VLOOKUP($C172,[1]APELACIÓN!$C$16:$I$465,7,0)),0)</f>
        <v/>
      </c>
      <c r="AC172" s="73" t="str">
        <f>IF($C172="","",[1]CONSOLIDADO!BP172)</f>
        <v/>
      </c>
      <c r="AD172" s="74" t="str">
        <f>IF($C172="","",[1]CONSOLIDADO!BQ172)</f>
        <v/>
      </c>
      <c r="AE172" s="74" t="str">
        <f>IF($C172="","",[1]CONSOLIDADO!BR172)</f>
        <v/>
      </c>
      <c r="AF172" s="74" t="str">
        <f>IF($C172="","",[1]CONSOLIDADO!BS172)</f>
        <v/>
      </c>
      <c r="AG172" s="74" t="str">
        <f>IF($C172="","",[1]CONSOLIDADO!BT172)</f>
        <v/>
      </c>
      <c r="AH172" s="73" t="str">
        <f>IF($C172="","",[1]CONSOLIDADO!BU172)</f>
        <v/>
      </c>
      <c r="AI172" s="73" t="str">
        <f>IF($C172="","",[1]CONSOLIDADO!BV172)</f>
        <v/>
      </c>
      <c r="AJ172" s="74" t="str">
        <f>IF($C172="","",[1]CONSOLIDADO!BW172)</f>
        <v/>
      </c>
      <c r="AK172" s="75" t="str">
        <f>IF($C172="","",[1]CONSOLIDADO!BX172)</f>
        <v/>
      </c>
    </row>
    <row r="173" spans="1:37" ht="14.45" customHeight="1" x14ac:dyDescent="0.2">
      <c r="A173" s="62">
        <v>158</v>
      </c>
      <c r="B173" s="63"/>
      <c r="C173" s="64"/>
      <c r="D173" s="63"/>
      <c r="E173" s="65" t="str">
        <f>IFERROR(VLOOKUP($C173,[1]CONSOLIDADO!$C$16:$K$465,9,0),"")</f>
        <v/>
      </c>
      <c r="F173" s="66">
        <f>IFERROR(IF(AND(VLOOKUP($C173,[1]APELACIÓN!$C:$AM,7,0)="SI",VLOOKUP($C173,[1]APELACIÓN!$C:$AM,10,0)&lt;&gt;""),VLOOKUP($C173,[1]APELACIÓN!$C:$AM,20,0),VLOOKUP($C173,[1]CONSOLIDADO!$C$16:$BX$465,39,0)),0)</f>
        <v>0</v>
      </c>
      <c r="G173" s="67">
        <f>ROUND(IFERROR(IF($F173&gt;39,200,VLOOKUP($F173,[1]PARAMETROS!$A$12:$K$55,2,0)),0),2)</f>
        <v>0</v>
      </c>
      <c r="H173" s="67">
        <f t="shared" si="18"/>
        <v>0</v>
      </c>
      <c r="I173" s="66">
        <f>IFERROR(IF(AND(VLOOKUP($C173,[1]APELACIÓN!$C:$AM,7,0)="SI",VLOOKUP($C173,[1]APELACIÓN!$C:$AM,11,0)&lt;&gt;""),VLOOKUP($C173,[1]APELACIÓN!$C:$AM,23,0),VLOOKUP($C173,[1]CONSOLIDADO!$C$16:$BX$465,42,0)),0)</f>
        <v>0</v>
      </c>
      <c r="J173" s="67">
        <f>ROUND(IFERROR(IF($I173&gt;39,200,VLOOKUP($I173,[1]PARAMETROS!$A$12:$K$55,6,0)),0),2)</f>
        <v>0</v>
      </c>
      <c r="K173" s="67">
        <f t="shared" si="19"/>
        <v>0</v>
      </c>
      <c r="L173" s="66">
        <f>IFERROR(IF(AND(VLOOKUP($C173,[1]APELACIÓN!$C:$AM,7,0)="SI",VLOOKUP($C173,[1]APELACIÓN!$C:$AM,12,0)&lt;&gt;""),VLOOKUP($C173,[1]APELACIÓN!$C:$AM,26,0),VLOOKUP($C173,[1]CONSOLIDADO!$C$16:$BX$465,45,0)),0)</f>
        <v>0</v>
      </c>
      <c r="M173" s="68">
        <f>ROUND(IFERROR(IF($L173&gt;39,200,VLOOKUP($L173,[1]PARAMETROS!$A$12:$K$55,10,0)),0),2)</f>
        <v>0</v>
      </c>
      <c r="N173" s="68">
        <f t="shared" si="20"/>
        <v>0</v>
      </c>
      <c r="O173" s="68">
        <f t="shared" si="21"/>
        <v>0</v>
      </c>
      <c r="P173" s="69">
        <f t="shared" si="22"/>
        <v>0</v>
      </c>
      <c r="Q173" s="66">
        <f>IFERROR(IF(AND(VLOOKUP($C173,[1]APELACIÓN!$C:$AM,7,0)="SI",VLOOKUP($C173,[1]APELACIÓN!$C:$AM,13,0)&lt;&gt;""),VLOOKUP($C173,[1]APELACIÓN!$C:$AM,29,0),VLOOKUP($C173,[1]CONSOLIDADO!$C$16:$BX$465,50,0)),0)</f>
        <v>0</v>
      </c>
      <c r="R173" s="68">
        <f>ROUND(IFERROR(IF($Q173&gt;110,100,VLOOKUP($Q173,[1]PARAMETROS!$M$12:$O$122,2,0)),0),2)</f>
        <v>0</v>
      </c>
      <c r="S173" s="69">
        <f t="shared" si="23"/>
        <v>0</v>
      </c>
      <c r="T173" s="70">
        <f>IFERROR(IF(AND(VLOOKUP($C173,[1]APELACIÓN!$C:$AM,7,0)="SI",VLOOKUP($C173,[1]APELACIÓN!$C:$AM,14,0)&lt;&gt;""),VLOOKUP($C173,[1]APELACIÓN!$C:$AM,32,0),VLOOKUP($C173,[1]CONSOLIDADO!$C$16:$BX$465,53,0)),0)</f>
        <v>0</v>
      </c>
      <c r="U173" s="70">
        <f>IFERROR(IF(AND(VLOOKUP($C173,[1]APELACIÓN!$C:$AM,7,0)="SI",VLOOKUP($C173,[1]APELACIÓN!$C:$AM,15,0)&lt;&gt;""),VLOOKUP($C173,[1]APELACIÓN!$C:$AM,33,0),VLOOKUP($C173,[1]CONSOLIDADO!$C$16:$BX$465,54,0)),0)</f>
        <v>0</v>
      </c>
      <c r="V173" s="70">
        <f>IFERROR(IF(AND(VLOOKUP($C173,[1]APELACIÓN!$C:$AM,7,0)="SI",VLOOKUP($C173,[1]APELACIÓN!$C:$AM,16,0)&lt;&gt;""),VLOOKUP($C173,[1]APELACIÓN!$C:$AM,34,0),VLOOKUP($C173,[1]CONSOLIDADO!$C$16:$BX$465,55,0)),0)</f>
        <v>0</v>
      </c>
      <c r="W173" s="70">
        <f t="shared" si="24"/>
        <v>0</v>
      </c>
      <c r="X173" s="68">
        <f>ROUND(IFERROR(VLOOKUP($W173,[1]PARAMETROS!$Q$12:$S$82,2,0),0),2)</f>
        <v>0</v>
      </c>
      <c r="Y173" s="69">
        <f t="shared" si="25"/>
        <v>0</v>
      </c>
      <c r="Z173" s="71">
        <f t="shared" si="26"/>
        <v>0</v>
      </c>
      <c r="AA173" s="72" t="str">
        <f>IFERROR(IF(VLOOKUP($C173,[1]APELACIÓN!$C$16:$I$465,5,0)="","",VLOOKUP($C173,[1]APELACIÓN!$C$16:$I$465,5,0)),0)</f>
        <v/>
      </c>
      <c r="AB173" s="72" t="str">
        <f>IFERROR(IF(VLOOKUP($C173,[1]APELACIÓN!$C$16:$I$465,7,0)="","",VLOOKUP($C173,[1]APELACIÓN!$C$16:$I$465,7,0)),0)</f>
        <v/>
      </c>
      <c r="AC173" s="73" t="str">
        <f>IF($C173="","",[1]CONSOLIDADO!BP173)</f>
        <v/>
      </c>
      <c r="AD173" s="74" t="str">
        <f>IF($C173="","",[1]CONSOLIDADO!BQ173)</f>
        <v/>
      </c>
      <c r="AE173" s="74" t="str">
        <f>IF($C173="","",[1]CONSOLIDADO!BR173)</f>
        <v/>
      </c>
      <c r="AF173" s="74" t="str">
        <f>IF($C173="","",[1]CONSOLIDADO!BS173)</f>
        <v/>
      </c>
      <c r="AG173" s="74" t="str">
        <f>IF($C173="","",[1]CONSOLIDADO!BT173)</f>
        <v/>
      </c>
      <c r="AH173" s="73" t="str">
        <f>IF($C173="","",[1]CONSOLIDADO!BU173)</f>
        <v/>
      </c>
      <c r="AI173" s="73" t="str">
        <f>IF($C173="","",[1]CONSOLIDADO!BV173)</f>
        <v/>
      </c>
      <c r="AJ173" s="74" t="str">
        <f>IF($C173="","",[1]CONSOLIDADO!BW173)</f>
        <v/>
      </c>
      <c r="AK173" s="75" t="str">
        <f>IF($C173="","",[1]CONSOLIDADO!BX173)</f>
        <v/>
      </c>
    </row>
    <row r="174" spans="1:37" ht="14.45" customHeight="1" x14ac:dyDescent="0.2">
      <c r="A174" s="62">
        <v>159</v>
      </c>
      <c r="B174" s="63"/>
      <c r="C174" s="64"/>
      <c r="D174" s="63"/>
      <c r="E174" s="65" t="str">
        <f>IFERROR(VLOOKUP($C174,[1]CONSOLIDADO!$C$16:$K$465,9,0),"")</f>
        <v/>
      </c>
      <c r="F174" s="66">
        <f>IFERROR(IF(AND(VLOOKUP($C174,[1]APELACIÓN!$C:$AM,7,0)="SI",VLOOKUP($C174,[1]APELACIÓN!$C:$AM,10,0)&lt;&gt;""),VLOOKUP($C174,[1]APELACIÓN!$C:$AM,20,0),VLOOKUP($C174,[1]CONSOLIDADO!$C$16:$BX$465,39,0)),0)</f>
        <v>0</v>
      </c>
      <c r="G174" s="67">
        <f>ROUND(IFERROR(IF($F174&gt;39,200,VLOOKUP($F174,[1]PARAMETROS!$A$12:$K$55,2,0)),0),2)</f>
        <v>0</v>
      </c>
      <c r="H174" s="67">
        <f t="shared" si="18"/>
        <v>0</v>
      </c>
      <c r="I174" s="66">
        <f>IFERROR(IF(AND(VLOOKUP($C174,[1]APELACIÓN!$C:$AM,7,0)="SI",VLOOKUP($C174,[1]APELACIÓN!$C:$AM,11,0)&lt;&gt;""),VLOOKUP($C174,[1]APELACIÓN!$C:$AM,23,0),VLOOKUP($C174,[1]CONSOLIDADO!$C$16:$BX$465,42,0)),0)</f>
        <v>0</v>
      </c>
      <c r="J174" s="67">
        <f>ROUND(IFERROR(IF($I174&gt;39,200,VLOOKUP($I174,[1]PARAMETROS!$A$12:$K$55,6,0)),0),2)</f>
        <v>0</v>
      </c>
      <c r="K174" s="67">
        <f t="shared" si="19"/>
        <v>0</v>
      </c>
      <c r="L174" s="66">
        <f>IFERROR(IF(AND(VLOOKUP($C174,[1]APELACIÓN!$C:$AM,7,0)="SI",VLOOKUP($C174,[1]APELACIÓN!$C:$AM,12,0)&lt;&gt;""),VLOOKUP($C174,[1]APELACIÓN!$C:$AM,26,0),VLOOKUP($C174,[1]CONSOLIDADO!$C$16:$BX$465,45,0)),0)</f>
        <v>0</v>
      </c>
      <c r="M174" s="68">
        <f>ROUND(IFERROR(IF($L174&gt;39,200,VLOOKUP($L174,[1]PARAMETROS!$A$12:$K$55,10,0)),0),2)</f>
        <v>0</v>
      </c>
      <c r="N174" s="68">
        <f t="shared" si="20"/>
        <v>0</v>
      </c>
      <c r="O174" s="68">
        <f t="shared" si="21"/>
        <v>0</v>
      </c>
      <c r="P174" s="69">
        <f t="shared" si="22"/>
        <v>0</v>
      </c>
      <c r="Q174" s="66">
        <f>IFERROR(IF(AND(VLOOKUP($C174,[1]APELACIÓN!$C:$AM,7,0)="SI",VLOOKUP($C174,[1]APELACIÓN!$C:$AM,13,0)&lt;&gt;""),VLOOKUP($C174,[1]APELACIÓN!$C:$AM,29,0),VLOOKUP($C174,[1]CONSOLIDADO!$C$16:$BX$465,50,0)),0)</f>
        <v>0</v>
      </c>
      <c r="R174" s="68">
        <f>ROUND(IFERROR(IF($Q174&gt;110,100,VLOOKUP($Q174,[1]PARAMETROS!$M$12:$O$122,2,0)),0),2)</f>
        <v>0</v>
      </c>
      <c r="S174" s="69">
        <f t="shared" si="23"/>
        <v>0</v>
      </c>
      <c r="T174" s="70">
        <f>IFERROR(IF(AND(VLOOKUP($C174,[1]APELACIÓN!$C:$AM,7,0)="SI",VLOOKUP($C174,[1]APELACIÓN!$C:$AM,14,0)&lt;&gt;""),VLOOKUP($C174,[1]APELACIÓN!$C:$AM,32,0),VLOOKUP($C174,[1]CONSOLIDADO!$C$16:$BX$465,53,0)),0)</f>
        <v>0</v>
      </c>
      <c r="U174" s="70">
        <f>IFERROR(IF(AND(VLOOKUP($C174,[1]APELACIÓN!$C:$AM,7,0)="SI",VLOOKUP($C174,[1]APELACIÓN!$C:$AM,15,0)&lt;&gt;""),VLOOKUP($C174,[1]APELACIÓN!$C:$AM,33,0),VLOOKUP($C174,[1]CONSOLIDADO!$C$16:$BX$465,54,0)),0)</f>
        <v>0</v>
      </c>
      <c r="V174" s="70">
        <f>IFERROR(IF(AND(VLOOKUP($C174,[1]APELACIÓN!$C:$AM,7,0)="SI",VLOOKUP($C174,[1]APELACIÓN!$C:$AM,16,0)&lt;&gt;""),VLOOKUP($C174,[1]APELACIÓN!$C:$AM,34,0),VLOOKUP($C174,[1]CONSOLIDADO!$C$16:$BX$465,55,0)),0)</f>
        <v>0</v>
      </c>
      <c r="W174" s="70">
        <f t="shared" si="24"/>
        <v>0</v>
      </c>
      <c r="X174" s="68">
        <f>ROUND(IFERROR(VLOOKUP($W174,[1]PARAMETROS!$Q$12:$S$82,2,0),0),2)</f>
        <v>0</v>
      </c>
      <c r="Y174" s="69">
        <f t="shared" si="25"/>
        <v>0</v>
      </c>
      <c r="Z174" s="71">
        <f t="shared" si="26"/>
        <v>0</v>
      </c>
      <c r="AA174" s="72" t="str">
        <f>IFERROR(IF(VLOOKUP($C174,[1]APELACIÓN!$C$16:$I$465,5,0)="","",VLOOKUP($C174,[1]APELACIÓN!$C$16:$I$465,5,0)),0)</f>
        <v/>
      </c>
      <c r="AB174" s="72" t="str">
        <f>IFERROR(IF(VLOOKUP($C174,[1]APELACIÓN!$C$16:$I$465,7,0)="","",VLOOKUP($C174,[1]APELACIÓN!$C$16:$I$465,7,0)),0)</f>
        <v/>
      </c>
      <c r="AC174" s="73" t="str">
        <f>IF($C174="","",[1]CONSOLIDADO!BP174)</f>
        <v/>
      </c>
      <c r="AD174" s="74" t="str">
        <f>IF($C174="","",[1]CONSOLIDADO!BQ174)</f>
        <v/>
      </c>
      <c r="AE174" s="74" t="str">
        <f>IF($C174="","",[1]CONSOLIDADO!BR174)</f>
        <v/>
      </c>
      <c r="AF174" s="74" t="str">
        <f>IF($C174="","",[1]CONSOLIDADO!BS174)</f>
        <v/>
      </c>
      <c r="AG174" s="74" t="str">
        <f>IF($C174="","",[1]CONSOLIDADO!BT174)</f>
        <v/>
      </c>
      <c r="AH174" s="73" t="str">
        <f>IF($C174="","",[1]CONSOLIDADO!BU174)</f>
        <v/>
      </c>
      <c r="AI174" s="73" t="str">
        <f>IF($C174="","",[1]CONSOLIDADO!BV174)</f>
        <v/>
      </c>
      <c r="AJ174" s="74" t="str">
        <f>IF($C174="","",[1]CONSOLIDADO!BW174)</f>
        <v/>
      </c>
      <c r="AK174" s="75" t="str">
        <f>IF($C174="","",[1]CONSOLIDADO!BX174)</f>
        <v/>
      </c>
    </row>
    <row r="175" spans="1:37" ht="14.45" customHeight="1" x14ac:dyDescent="0.2">
      <c r="A175" s="62">
        <v>160</v>
      </c>
      <c r="B175" s="63"/>
      <c r="C175" s="64"/>
      <c r="D175" s="63"/>
      <c r="E175" s="65" t="str">
        <f>IFERROR(VLOOKUP($C175,[1]CONSOLIDADO!$C$16:$K$465,9,0),"")</f>
        <v/>
      </c>
      <c r="F175" s="66">
        <f>IFERROR(IF(AND(VLOOKUP($C175,[1]APELACIÓN!$C:$AM,7,0)="SI",VLOOKUP($C175,[1]APELACIÓN!$C:$AM,10,0)&lt;&gt;""),VLOOKUP($C175,[1]APELACIÓN!$C:$AM,20,0),VLOOKUP($C175,[1]CONSOLIDADO!$C$16:$BX$465,39,0)),0)</f>
        <v>0</v>
      </c>
      <c r="G175" s="67">
        <f>ROUND(IFERROR(IF($F175&gt;39,200,VLOOKUP($F175,[1]PARAMETROS!$A$12:$K$55,2,0)),0),2)</f>
        <v>0</v>
      </c>
      <c r="H175" s="67">
        <f t="shared" si="18"/>
        <v>0</v>
      </c>
      <c r="I175" s="66">
        <f>IFERROR(IF(AND(VLOOKUP($C175,[1]APELACIÓN!$C:$AM,7,0)="SI",VLOOKUP($C175,[1]APELACIÓN!$C:$AM,11,0)&lt;&gt;""),VLOOKUP($C175,[1]APELACIÓN!$C:$AM,23,0),VLOOKUP($C175,[1]CONSOLIDADO!$C$16:$BX$465,42,0)),0)</f>
        <v>0</v>
      </c>
      <c r="J175" s="67">
        <f>ROUND(IFERROR(IF($I175&gt;39,200,VLOOKUP($I175,[1]PARAMETROS!$A$12:$K$55,6,0)),0),2)</f>
        <v>0</v>
      </c>
      <c r="K175" s="67">
        <f t="shared" si="19"/>
        <v>0</v>
      </c>
      <c r="L175" s="66">
        <f>IFERROR(IF(AND(VLOOKUP($C175,[1]APELACIÓN!$C:$AM,7,0)="SI",VLOOKUP($C175,[1]APELACIÓN!$C:$AM,12,0)&lt;&gt;""),VLOOKUP($C175,[1]APELACIÓN!$C:$AM,26,0),VLOOKUP($C175,[1]CONSOLIDADO!$C$16:$BX$465,45,0)),0)</f>
        <v>0</v>
      </c>
      <c r="M175" s="68">
        <f>ROUND(IFERROR(IF($L175&gt;39,200,VLOOKUP($L175,[1]PARAMETROS!$A$12:$K$55,10,0)),0),2)</f>
        <v>0</v>
      </c>
      <c r="N175" s="68">
        <f t="shared" si="20"/>
        <v>0</v>
      </c>
      <c r="O175" s="68">
        <f t="shared" si="21"/>
        <v>0</v>
      </c>
      <c r="P175" s="69">
        <f t="shared" si="22"/>
        <v>0</v>
      </c>
      <c r="Q175" s="66">
        <f>IFERROR(IF(AND(VLOOKUP($C175,[1]APELACIÓN!$C:$AM,7,0)="SI",VLOOKUP($C175,[1]APELACIÓN!$C:$AM,13,0)&lt;&gt;""),VLOOKUP($C175,[1]APELACIÓN!$C:$AM,29,0),VLOOKUP($C175,[1]CONSOLIDADO!$C$16:$BX$465,50,0)),0)</f>
        <v>0</v>
      </c>
      <c r="R175" s="68">
        <f>ROUND(IFERROR(IF($Q175&gt;110,100,VLOOKUP($Q175,[1]PARAMETROS!$M$12:$O$122,2,0)),0),2)</f>
        <v>0</v>
      </c>
      <c r="S175" s="69">
        <f t="shared" si="23"/>
        <v>0</v>
      </c>
      <c r="T175" s="70">
        <f>IFERROR(IF(AND(VLOOKUP($C175,[1]APELACIÓN!$C:$AM,7,0)="SI",VLOOKUP($C175,[1]APELACIÓN!$C:$AM,14,0)&lt;&gt;""),VLOOKUP($C175,[1]APELACIÓN!$C:$AM,32,0),VLOOKUP($C175,[1]CONSOLIDADO!$C$16:$BX$465,53,0)),0)</f>
        <v>0</v>
      </c>
      <c r="U175" s="70">
        <f>IFERROR(IF(AND(VLOOKUP($C175,[1]APELACIÓN!$C:$AM,7,0)="SI",VLOOKUP($C175,[1]APELACIÓN!$C:$AM,15,0)&lt;&gt;""),VLOOKUP($C175,[1]APELACIÓN!$C:$AM,33,0),VLOOKUP($C175,[1]CONSOLIDADO!$C$16:$BX$465,54,0)),0)</f>
        <v>0</v>
      </c>
      <c r="V175" s="70">
        <f>IFERROR(IF(AND(VLOOKUP($C175,[1]APELACIÓN!$C:$AM,7,0)="SI",VLOOKUP($C175,[1]APELACIÓN!$C:$AM,16,0)&lt;&gt;""),VLOOKUP($C175,[1]APELACIÓN!$C:$AM,34,0),VLOOKUP($C175,[1]CONSOLIDADO!$C$16:$BX$465,55,0)),0)</f>
        <v>0</v>
      </c>
      <c r="W175" s="70">
        <f t="shared" si="24"/>
        <v>0</v>
      </c>
      <c r="X175" s="68">
        <f>ROUND(IFERROR(VLOOKUP($W175,[1]PARAMETROS!$Q$12:$S$82,2,0),0),2)</f>
        <v>0</v>
      </c>
      <c r="Y175" s="69">
        <f t="shared" si="25"/>
        <v>0</v>
      </c>
      <c r="Z175" s="71">
        <f t="shared" si="26"/>
        <v>0</v>
      </c>
      <c r="AA175" s="72" t="str">
        <f>IFERROR(IF(VLOOKUP($C175,[1]APELACIÓN!$C$16:$I$465,5,0)="","",VLOOKUP($C175,[1]APELACIÓN!$C$16:$I$465,5,0)),0)</f>
        <v/>
      </c>
      <c r="AB175" s="72" t="str">
        <f>IFERROR(IF(VLOOKUP($C175,[1]APELACIÓN!$C$16:$I$465,7,0)="","",VLOOKUP($C175,[1]APELACIÓN!$C$16:$I$465,7,0)),0)</f>
        <v/>
      </c>
      <c r="AC175" s="73" t="str">
        <f>IF($C175="","",[1]CONSOLIDADO!BP175)</f>
        <v/>
      </c>
      <c r="AD175" s="74" t="str">
        <f>IF($C175="","",[1]CONSOLIDADO!BQ175)</f>
        <v/>
      </c>
      <c r="AE175" s="74" t="str">
        <f>IF($C175="","",[1]CONSOLIDADO!BR175)</f>
        <v/>
      </c>
      <c r="AF175" s="74" t="str">
        <f>IF($C175="","",[1]CONSOLIDADO!BS175)</f>
        <v/>
      </c>
      <c r="AG175" s="74" t="str">
        <f>IF($C175="","",[1]CONSOLIDADO!BT175)</f>
        <v/>
      </c>
      <c r="AH175" s="73" t="str">
        <f>IF($C175="","",[1]CONSOLIDADO!BU175)</f>
        <v/>
      </c>
      <c r="AI175" s="73" t="str">
        <f>IF($C175="","",[1]CONSOLIDADO!BV175)</f>
        <v/>
      </c>
      <c r="AJ175" s="74" t="str">
        <f>IF($C175="","",[1]CONSOLIDADO!BW175)</f>
        <v/>
      </c>
      <c r="AK175" s="75" t="str">
        <f>IF($C175="","",[1]CONSOLIDADO!BX175)</f>
        <v/>
      </c>
    </row>
    <row r="176" spans="1:37" ht="14.45" customHeight="1" x14ac:dyDescent="0.2">
      <c r="A176" s="62">
        <v>161</v>
      </c>
      <c r="B176" s="63"/>
      <c r="C176" s="64"/>
      <c r="D176" s="63"/>
      <c r="E176" s="65" t="str">
        <f>IFERROR(VLOOKUP($C176,[1]CONSOLIDADO!$C$16:$K$465,9,0),"")</f>
        <v/>
      </c>
      <c r="F176" s="66">
        <f>IFERROR(IF(AND(VLOOKUP($C176,[1]APELACIÓN!$C:$AM,7,0)="SI",VLOOKUP($C176,[1]APELACIÓN!$C:$AM,10,0)&lt;&gt;""),VLOOKUP($C176,[1]APELACIÓN!$C:$AM,20,0),VLOOKUP($C176,[1]CONSOLIDADO!$C$16:$BX$465,39,0)),0)</f>
        <v>0</v>
      </c>
      <c r="G176" s="67">
        <f>ROUND(IFERROR(IF($F176&gt;39,200,VLOOKUP($F176,[1]PARAMETROS!$A$12:$K$55,2,0)),0),2)</f>
        <v>0</v>
      </c>
      <c r="H176" s="67">
        <f t="shared" si="18"/>
        <v>0</v>
      </c>
      <c r="I176" s="66">
        <f>IFERROR(IF(AND(VLOOKUP($C176,[1]APELACIÓN!$C:$AM,7,0)="SI",VLOOKUP($C176,[1]APELACIÓN!$C:$AM,11,0)&lt;&gt;""),VLOOKUP($C176,[1]APELACIÓN!$C:$AM,23,0),VLOOKUP($C176,[1]CONSOLIDADO!$C$16:$BX$465,42,0)),0)</f>
        <v>0</v>
      </c>
      <c r="J176" s="67">
        <f>ROUND(IFERROR(IF($I176&gt;39,200,VLOOKUP($I176,[1]PARAMETROS!$A$12:$K$55,6,0)),0),2)</f>
        <v>0</v>
      </c>
      <c r="K176" s="67">
        <f t="shared" si="19"/>
        <v>0</v>
      </c>
      <c r="L176" s="66">
        <f>IFERROR(IF(AND(VLOOKUP($C176,[1]APELACIÓN!$C:$AM,7,0)="SI",VLOOKUP($C176,[1]APELACIÓN!$C:$AM,12,0)&lt;&gt;""),VLOOKUP($C176,[1]APELACIÓN!$C:$AM,26,0),VLOOKUP($C176,[1]CONSOLIDADO!$C$16:$BX$465,45,0)),0)</f>
        <v>0</v>
      </c>
      <c r="M176" s="68">
        <f>ROUND(IFERROR(IF($L176&gt;39,200,VLOOKUP($L176,[1]PARAMETROS!$A$12:$K$55,10,0)),0),2)</f>
        <v>0</v>
      </c>
      <c r="N176" s="68">
        <f t="shared" si="20"/>
        <v>0</v>
      </c>
      <c r="O176" s="68">
        <f t="shared" si="21"/>
        <v>0</v>
      </c>
      <c r="P176" s="69">
        <f t="shared" si="22"/>
        <v>0</v>
      </c>
      <c r="Q176" s="66">
        <f>IFERROR(IF(AND(VLOOKUP($C176,[1]APELACIÓN!$C:$AM,7,0)="SI",VLOOKUP($C176,[1]APELACIÓN!$C:$AM,13,0)&lt;&gt;""),VLOOKUP($C176,[1]APELACIÓN!$C:$AM,29,0),VLOOKUP($C176,[1]CONSOLIDADO!$C$16:$BX$465,50,0)),0)</f>
        <v>0</v>
      </c>
      <c r="R176" s="68">
        <f>ROUND(IFERROR(IF($Q176&gt;110,100,VLOOKUP($Q176,[1]PARAMETROS!$M$12:$O$122,2,0)),0),2)</f>
        <v>0</v>
      </c>
      <c r="S176" s="69">
        <f t="shared" si="23"/>
        <v>0</v>
      </c>
      <c r="T176" s="70">
        <f>IFERROR(IF(AND(VLOOKUP($C176,[1]APELACIÓN!$C:$AM,7,0)="SI",VLOOKUP($C176,[1]APELACIÓN!$C:$AM,14,0)&lt;&gt;""),VLOOKUP($C176,[1]APELACIÓN!$C:$AM,32,0),VLOOKUP($C176,[1]CONSOLIDADO!$C$16:$BX$465,53,0)),0)</f>
        <v>0</v>
      </c>
      <c r="U176" s="70">
        <f>IFERROR(IF(AND(VLOOKUP($C176,[1]APELACIÓN!$C:$AM,7,0)="SI",VLOOKUP($C176,[1]APELACIÓN!$C:$AM,15,0)&lt;&gt;""),VLOOKUP($C176,[1]APELACIÓN!$C:$AM,33,0),VLOOKUP($C176,[1]CONSOLIDADO!$C$16:$BX$465,54,0)),0)</f>
        <v>0</v>
      </c>
      <c r="V176" s="70">
        <f>IFERROR(IF(AND(VLOOKUP($C176,[1]APELACIÓN!$C:$AM,7,0)="SI",VLOOKUP($C176,[1]APELACIÓN!$C:$AM,16,0)&lt;&gt;""),VLOOKUP($C176,[1]APELACIÓN!$C:$AM,34,0),VLOOKUP($C176,[1]CONSOLIDADO!$C$16:$BX$465,55,0)),0)</f>
        <v>0</v>
      </c>
      <c r="W176" s="70">
        <f t="shared" si="24"/>
        <v>0</v>
      </c>
      <c r="X176" s="68">
        <f>ROUND(IFERROR(VLOOKUP($W176,[1]PARAMETROS!$Q$12:$S$82,2,0),0),2)</f>
        <v>0</v>
      </c>
      <c r="Y176" s="69">
        <f t="shared" si="25"/>
        <v>0</v>
      </c>
      <c r="Z176" s="71">
        <f t="shared" si="26"/>
        <v>0</v>
      </c>
      <c r="AA176" s="72" t="str">
        <f>IFERROR(IF(VLOOKUP($C176,[1]APELACIÓN!$C$16:$I$465,5,0)="","",VLOOKUP($C176,[1]APELACIÓN!$C$16:$I$465,5,0)),0)</f>
        <v/>
      </c>
      <c r="AB176" s="72" t="str">
        <f>IFERROR(IF(VLOOKUP($C176,[1]APELACIÓN!$C$16:$I$465,7,0)="","",VLOOKUP($C176,[1]APELACIÓN!$C$16:$I$465,7,0)),0)</f>
        <v/>
      </c>
      <c r="AC176" s="73" t="str">
        <f>IF($C176="","",[1]CONSOLIDADO!BP176)</f>
        <v/>
      </c>
      <c r="AD176" s="74" t="str">
        <f>IF($C176="","",[1]CONSOLIDADO!BQ176)</f>
        <v/>
      </c>
      <c r="AE176" s="74" t="str">
        <f>IF($C176="","",[1]CONSOLIDADO!BR176)</f>
        <v/>
      </c>
      <c r="AF176" s="74" t="str">
        <f>IF($C176="","",[1]CONSOLIDADO!BS176)</f>
        <v/>
      </c>
      <c r="AG176" s="74" t="str">
        <f>IF($C176="","",[1]CONSOLIDADO!BT176)</f>
        <v/>
      </c>
      <c r="AH176" s="73" t="str">
        <f>IF($C176="","",[1]CONSOLIDADO!BU176)</f>
        <v/>
      </c>
      <c r="AI176" s="73" t="str">
        <f>IF($C176="","",[1]CONSOLIDADO!BV176)</f>
        <v/>
      </c>
      <c r="AJ176" s="74" t="str">
        <f>IF($C176="","",[1]CONSOLIDADO!BW176)</f>
        <v/>
      </c>
      <c r="AK176" s="75" t="str">
        <f>IF($C176="","",[1]CONSOLIDADO!BX176)</f>
        <v/>
      </c>
    </row>
    <row r="177" spans="1:37" ht="14.45" customHeight="1" x14ac:dyDescent="0.2">
      <c r="A177" s="62">
        <v>162</v>
      </c>
      <c r="B177" s="63"/>
      <c r="C177" s="64"/>
      <c r="D177" s="63"/>
      <c r="E177" s="65" t="str">
        <f>IFERROR(VLOOKUP($C177,[1]CONSOLIDADO!$C$16:$K$465,9,0),"")</f>
        <v/>
      </c>
      <c r="F177" s="66">
        <f>IFERROR(IF(AND(VLOOKUP($C177,[1]APELACIÓN!$C:$AM,7,0)="SI",VLOOKUP($C177,[1]APELACIÓN!$C:$AM,10,0)&lt;&gt;""),VLOOKUP($C177,[1]APELACIÓN!$C:$AM,20,0),VLOOKUP($C177,[1]CONSOLIDADO!$C$16:$BX$465,39,0)),0)</f>
        <v>0</v>
      </c>
      <c r="G177" s="67">
        <f>ROUND(IFERROR(IF($F177&gt;39,200,VLOOKUP($F177,[1]PARAMETROS!$A$12:$K$55,2,0)),0),2)</f>
        <v>0</v>
      </c>
      <c r="H177" s="67">
        <f t="shared" si="18"/>
        <v>0</v>
      </c>
      <c r="I177" s="66">
        <f>IFERROR(IF(AND(VLOOKUP($C177,[1]APELACIÓN!$C:$AM,7,0)="SI",VLOOKUP($C177,[1]APELACIÓN!$C:$AM,11,0)&lt;&gt;""),VLOOKUP($C177,[1]APELACIÓN!$C:$AM,23,0),VLOOKUP($C177,[1]CONSOLIDADO!$C$16:$BX$465,42,0)),0)</f>
        <v>0</v>
      </c>
      <c r="J177" s="67">
        <f>ROUND(IFERROR(IF($I177&gt;39,200,VLOOKUP($I177,[1]PARAMETROS!$A$12:$K$55,6,0)),0),2)</f>
        <v>0</v>
      </c>
      <c r="K177" s="67">
        <f t="shared" si="19"/>
        <v>0</v>
      </c>
      <c r="L177" s="66">
        <f>IFERROR(IF(AND(VLOOKUP($C177,[1]APELACIÓN!$C:$AM,7,0)="SI",VLOOKUP($C177,[1]APELACIÓN!$C:$AM,12,0)&lt;&gt;""),VLOOKUP($C177,[1]APELACIÓN!$C:$AM,26,0),VLOOKUP($C177,[1]CONSOLIDADO!$C$16:$BX$465,45,0)),0)</f>
        <v>0</v>
      </c>
      <c r="M177" s="68">
        <f>ROUND(IFERROR(IF($L177&gt;39,200,VLOOKUP($L177,[1]PARAMETROS!$A$12:$K$55,10,0)),0),2)</f>
        <v>0</v>
      </c>
      <c r="N177" s="68">
        <f t="shared" si="20"/>
        <v>0</v>
      </c>
      <c r="O177" s="68">
        <f t="shared" si="21"/>
        <v>0</v>
      </c>
      <c r="P177" s="69">
        <f t="shared" si="22"/>
        <v>0</v>
      </c>
      <c r="Q177" s="66">
        <f>IFERROR(IF(AND(VLOOKUP($C177,[1]APELACIÓN!$C:$AM,7,0)="SI",VLOOKUP($C177,[1]APELACIÓN!$C:$AM,13,0)&lt;&gt;""),VLOOKUP($C177,[1]APELACIÓN!$C:$AM,29,0),VLOOKUP($C177,[1]CONSOLIDADO!$C$16:$BX$465,50,0)),0)</f>
        <v>0</v>
      </c>
      <c r="R177" s="68">
        <f>ROUND(IFERROR(IF($Q177&gt;110,100,VLOOKUP($Q177,[1]PARAMETROS!$M$12:$O$122,2,0)),0),2)</f>
        <v>0</v>
      </c>
      <c r="S177" s="69">
        <f t="shared" si="23"/>
        <v>0</v>
      </c>
      <c r="T177" s="70">
        <f>IFERROR(IF(AND(VLOOKUP($C177,[1]APELACIÓN!$C:$AM,7,0)="SI",VLOOKUP($C177,[1]APELACIÓN!$C:$AM,14,0)&lt;&gt;""),VLOOKUP($C177,[1]APELACIÓN!$C:$AM,32,0),VLOOKUP($C177,[1]CONSOLIDADO!$C$16:$BX$465,53,0)),0)</f>
        <v>0</v>
      </c>
      <c r="U177" s="70">
        <f>IFERROR(IF(AND(VLOOKUP($C177,[1]APELACIÓN!$C:$AM,7,0)="SI",VLOOKUP($C177,[1]APELACIÓN!$C:$AM,15,0)&lt;&gt;""),VLOOKUP($C177,[1]APELACIÓN!$C:$AM,33,0),VLOOKUP($C177,[1]CONSOLIDADO!$C$16:$BX$465,54,0)),0)</f>
        <v>0</v>
      </c>
      <c r="V177" s="70">
        <f>IFERROR(IF(AND(VLOOKUP($C177,[1]APELACIÓN!$C:$AM,7,0)="SI",VLOOKUP($C177,[1]APELACIÓN!$C:$AM,16,0)&lt;&gt;""),VLOOKUP($C177,[1]APELACIÓN!$C:$AM,34,0),VLOOKUP($C177,[1]CONSOLIDADO!$C$16:$BX$465,55,0)),0)</f>
        <v>0</v>
      </c>
      <c r="W177" s="70">
        <f t="shared" si="24"/>
        <v>0</v>
      </c>
      <c r="X177" s="68">
        <f>ROUND(IFERROR(VLOOKUP($W177,[1]PARAMETROS!$Q$12:$S$82,2,0),0),2)</f>
        <v>0</v>
      </c>
      <c r="Y177" s="69">
        <f t="shared" si="25"/>
        <v>0</v>
      </c>
      <c r="Z177" s="71">
        <f t="shared" si="26"/>
        <v>0</v>
      </c>
      <c r="AA177" s="72" t="str">
        <f>IFERROR(IF(VLOOKUP($C177,[1]APELACIÓN!$C$16:$I$465,5,0)="","",VLOOKUP($C177,[1]APELACIÓN!$C$16:$I$465,5,0)),0)</f>
        <v/>
      </c>
      <c r="AB177" s="72" t="str">
        <f>IFERROR(IF(VLOOKUP($C177,[1]APELACIÓN!$C$16:$I$465,7,0)="","",VLOOKUP($C177,[1]APELACIÓN!$C$16:$I$465,7,0)),0)</f>
        <v/>
      </c>
      <c r="AC177" s="73" t="str">
        <f>IF($C177="","",[1]CONSOLIDADO!BP177)</f>
        <v/>
      </c>
      <c r="AD177" s="74" t="str">
        <f>IF($C177="","",[1]CONSOLIDADO!BQ177)</f>
        <v/>
      </c>
      <c r="AE177" s="74" t="str">
        <f>IF($C177="","",[1]CONSOLIDADO!BR177)</f>
        <v/>
      </c>
      <c r="AF177" s="74" t="str">
        <f>IF($C177="","",[1]CONSOLIDADO!BS177)</f>
        <v/>
      </c>
      <c r="AG177" s="74" t="str">
        <f>IF($C177="","",[1]CONSOLIDADO!BT177)</f>
        <v/>
      </c>
      <c r="AH177" s="73" t="str">
        <f>IF($C177="","",[1]CONSOLIDADO!BU177)</f>
        <v/>
      </c>
      <c r="AI177" s="73" t="str">
        <f>IF($C177="","",[1]CONSOLIDADO!BV177)</f>
        <v/>
      </c>
      <c r="AJ177" s="74" t="str">
        <f>IF($C177="","",[1]CONSOLIDADO!BW177)</f>
        <v/>
      </c>
      <c r="AK177" s="75" t="str">
        <f>IF($C177="","",[1]CONSOLIDADO!BX177)</f>
        <v/>
      </c>
    </row>
    <row r="178" spans="1:37" ht="14.45" customHeight="1" x14ac:dyDescent="0.2">
      <c r="A178" s="62">
        <v>163</v>
      </c>
      <c r="B178" s="63"/>
      <c r="C178" s="64"/>
      <c r="D178" s="63"/>
      <c r="E178" s="65" t="str">
        <f>IFERROR(VLOOKUP($C178,[1]CONSOLIDADO!$C$16:$K$465,9,0),"")</f>
        <v/>
      </c>
      <c r="F178" s="66">
        <f>IFERROR(IF(AND(VLOOKUP($C178,[1]APELACIÓN!$C:$AM,7,0)="SI",VLOOKUP($C178,[1]APELACIÓN!$C:$AM,10,0)&lt;&gt;""),VLOOKUP($C178,[1]APELACIÓN!$C:$AM,20,0),VLOOKUP($C178,[1]CONSOLIDADO!$C$16:$BX$465,39,0)),0)</f>
        <v>0</v>
      </c>
      <c r="G178" s="67">
        <f>ROUND(IFERROR(IF($F178&gt;39,200,VLOOKUP($F178,[1]PARAMETROS!$A$12:$K$55,2,0)),0),2)</f>
        <v>0</v>
      </c>
      <c r="H178" s="67">
        <f t="shared" si="18"/>
        <v>0</v>
      </c>
      <c r="I178" s="66">
        <f>IFERROR(IF(AND(VLOOKUP($C178,[1]APELACIÓN!$C:$AM,7,0)="SI",VLOOKUP($C178,[1]APELACIÓN!$C:$AM,11,0)&lt;&gt;""),VLOOKUP($C178,[1]APELACIÓN!$C:$AM,23,0),VLOOKUP($C178,[1]CONSOLIDADO!$C$16:$BX$465,42,0)),0)</f>
        <v>0</v>
      </c>
      <c r="J178" s="67">
        <f>ROUND(IFERROR(IF($I178&gt;39,200,VLOOKUP($I178,[1]PARAMETROS!$A$12:$K$55,6,0)),0),2)</f>
        <v>0</v>
      </c>
      <c r="K178" s="67">
        <f t="shared" si="19"/>
        <v>0</v>
      </c>
      <c r="L178" s="66">
        <f>IFERROR(IF(AND(VLOOKUP($C178,[1]APELACIÓN!$C:$AM,7,0)="SI",VLOOKUP($C178,[1]APELACIÓN!$C:$AM,12,0)&lt;&gt;""),VLOOKUP($C178,[1]APELACIÓN!$C:$AM,26,0),VLOOKUP($C178,[1]CONSOLIDADO!$C$16:$BX$465,45,0)),0)</f>
        <v>0</v>
      </c>
      <c r="M178" s="68">
        <f>ROUND(IFERROR(IF($L178&gt;39,200,VLOOKUP($L178,[1]PARAMETROS!$A$12:$K$55,10,0)),0),2)</f>
        <v>0</v>
      </c>
      <c r="N178" s="68">
        <f t="shared" si="20"/>
        <v>0</v>
      </c>
      <c r="O178" s="68">
        <f t="shared" si="21"/>
        <v>0</v>
      </c>
      <c r="P178" s="69">
        <f t="shared" si="22"/>
        <v>0</v>
      </c>
      <c r="Q178" s="66">
        <f>IFERROR(IF(AND(VLOOKUP($C178,[1]APELACIÓN!$C:$AM,7,0)="SI",VLOOKUP($C178,[1]APELACIÓN!$C:$AM,13,0)&lt;&gt;""),VLOOKUP($C178,[1]APELACIÓN!$C:$AM,29,0),VLOOKUP($C178,[1]CONSOLIDADO!$C$16:$BX$465,50,0)),0)</f>
        <v>0</v>
      </c>
      <c r="R178" s="68">
        <f>ROUND(IFERROR(IF($Q178&gt;110,100,VLOOKUP($Q178,[1]PARAMETROS!$M$12:$O$122,2,0)),0),2)</f>
        <v>0</v>
      </c>
      <c r="S178" s="69">
        <f t="shared" si="23"/>
        <v>0</v>
      </c>
      <c r="T178" s="70">
        <f>IFERROR(IF(AND(VLOOKUP($C178,[1]APELACIÓN!$C:$AM,7,0)="SI",VLOOKUP($C178,[1]APELACIÓN!$C:$AM,14,0)&lt;&gt;""),VLOOKUP($C178,[1]APELACIÓN!$C:$AM,32,0),VLOOKUP($C178,[1]CONSOLIDADO!$C$16:$BX$465,53,0)),0)</f>
        <v>0</v>
      </c>
      <c r="U178" s="70">
        <f>IFERROR(IF(AND(VLOOKUP($C178,[1]APELACIÓN!$C:$AM,7,0)="SI",VLOOKUP($C178,[1]APELACIÓN!$C:$AM,15,0)&lt;&gt;""),VLOOKUP($C178,[1]APELACIÓN!$C:$AM,33,0),VLOOKUP($C178,[1]CONSOLIDADO!$C$16:$BX$465,54,0)),0)</f>
        <v>0</v>
      </c>
      <c r="V178" s="70">
        <f>IFERROR(IF(AND(VLOOKUP($C178,[1]APELACIÓN!$C:$AM,7,0)="SI",VLOOKUP($C178,[1]APELACIÓN!$C:$AM,16,0)&lt;&gt;""),VLOOKUP($C178,[1]APELACIÓN!$C:$AM,34,0),VLOOKUP($C178,[1]CONSOLIDADO!$C$16:$BX$465,55,0)),0)</f>
        <v>0</v>
      </c>
      <c r="W178" s="70">
        <f t="shared" si="24"/>
        <v>0</v>
      </c>
      <c r="X178" s="68">
        <f>ROUND(IFERROR(VLOOKUP($W178,[1]PARAMETROS!$Q$12:$S$82,2,0),0),2)</f>
        <v>0</v>
      </c>
      <c r="Y178" s="69">
        <f t="shared" si="25"/>
        <v>0</v>
      </c>
      <c r="Z178" s="71">
        <f t="shared" si="26"/>
        <v>0</v>
      </c>
      <c r="AA178" s="72" t="str">
        <f>IFERROR(IF(VLOOKUP($C178,[1]APELACIÓN!$C$16:$I$465,5,0)="","",VLOOKUP($C178,[1]APELACIÓN!$C$16:$I$465,5,0)),0)</f>
        <v/>
      </c>
      <c r="AB178" s="72" t="str">
        <f>IFERROR(IF(VLOOKUP($C178,[1]APELACIÓN!$C$16:$I$465,7,0)="","",VLOOKUP($C178,[1]APELACIÓN!$C$16:$I$465,7,0)),0)</f>
        <v/>
      </c>
      <c r="AC178" s="73" t="str">
        <f>IF($C178="","",[1]CONSOLIDADO!BP178)</f>
        <v/>
      </c>
      <c r="AD178" s="74" t="str">
        <f>IF($C178="","",[1]CONSOLIDADO!BQ178)</f>
        <v/>
      </c>
      <c r="AE178" s="74" t="str">
        <f>IF($C178="","",[1]CONSOLIDADO!BR178)</f>
        <v/>
      </c>
      <c r="AF178" s="74" t="str">
        <f>IF($C178="","",[1]CONSOLIDADO!BS178)</f>
        <v/>
      </c>
      <c r="AG178" s="74" t="str">
        <f>IF($C178="","",[1]CONSOLIDADO!BT178)</f>
        <v/>
      </c>
      <c r="AH178" s="73" t="str">
        <f>IF($C178="","",[1]CONSOLIDADO!BU178)</f>
        <v/>
      </c>
      <c r="AI178" s="73" t="str">
        <f>IF($C178="","",[1]CONSOLIDADO!BV178)</f>
        <v/>
      </c>
      <c r="AJ178" s="74" t="str">
        <f>IF($C178="","",[1]CONSOLIDADO!BW178)</f>
        <v/>
      </c>
      <c r="AK178" s="75" t="str">
        <f>IF($C178="","",[1]CONSOLIDADO!BX178)</f>
        <v/>
      </c>
    </row>
    <row r="179" spans="1:37" ht="14.45" customHeight="1" x14ac:dyDescent="0.2">
      <c r="A179" s="62">
        <v>164</v>
      </c>
      <c r="B179" s="63"/>
      <c r="C179" s="64"/>
      <c r="D179" s="63"/>
      <c r="E179" s="65" t="str">
        <f>IFERROR(VLOOKUP($C179,[1]CONSOLIDADO!$C$16:$K$465,9,0),"")</f>
        <v/>
      </c>
      <c r="F179" s="66">
        <f>IFERROR(IF(AND(VLOOKUP($C179,[1]APELACIÓN!$C:$AM,7,0)="SI",VLOOKUP($C179,[1]APELACIÓN!$C:$AM,10,0)&lt;&gt;""),VLOOKUP($C179,[1]APELACIÓN!$C:$AM,20,0),VLOOKUP($C179,[1]CONSOLIDADO!$C$16:$BX$465,39,0)),0)</f>
        <v>0</v>
      </c>
      <c r="G179" s="67">
        <f>ROUND(IFERROR(IF($F179&gt;39,200,VLOOKUP($F179,[1]PARAMETROS!$A$12:$K$55,2,0)),0),2)</f>
        <v>0</v>
      </c>
      <c r="H179" s="67">
        <f t="shared" si="18"/>
        <v>0</v>
      </c>
      <c r="I179" s="66">
        <f>IFERROR(IF(AND(VLOOKUP($C179,[1]APELACIÓN!$C:$AM,7,0)="SI",VLOOKUP($C179,[1]APELACIÓN!$C:$AM,11,0)&lt;&gt;""),VLOOKUP($C179,[1]APELACIÓN!$C:$AM,23,0),VLOOKUP($C179,[1]CONSOLIDADO!$C$16:$BX$465,42,0)),0)</f>
        <v>0</v>
      </c>
      <c r="J179" s="67">
        <f>ROUND(IFERROR(IF($I179&gt;39,200,VLOOKUP($I179,[1]PARAMETROS!$A$12:$K$55,6,0)),0),2)</f>
        <v>0</v>
      </c>
      <c r="K179" s="67">
        <f t="shared" si="19"/>
        <v>0</v>
      </c>
      <c r="L179" s="66">
        <f>IFERROR(IF(AND(VLOOKUP($C179,[1]APELACIÓN!$C:$AM,7,0)="SI",VLOOKUP($C179,[1]APELACIÓN!$C:$AM,12,0)&lt;&gt;""),VLOOKUP($C179,[1]APELACIÓN!$C:$AM,26,0),VLOOKUP($C179,[1]CONSOLIDADO!$C$16:$BX$465,45,0)),0)</f>
        <v>0</v>
      </c>
      <c r="M179" s="68">
        <f>ROUND(IFERROR(IF($L179&gt;39,200,VLOOKUP($L179,[1]PARAMETROS!$A$12:$K$55,10,0)),0),2)</f>
        <v>0</v>
      </c>
      <c r="N179" s="68">
        <f t="shared" si="20"/>
        <v>0</v>
      </c>
      <c r="O179" s="68">
        <f t="shared" si="21"/>
        <v>0</v>
      </c>
      <c r="P179" s="69">
        <f t="shared" si="22"/>
        <v>0</v>
      </c>
      <c r="Q179" s="66">
        <f>IFERROR(IF(AND(VLOOKUP($C179,[1]APELACIÓN!$C:$AM,7,0)="SI",VLOOKUP($C179,[1]APELACIÓN!$C:$AM,13,0)&lt;&gt;""),VLOOKUP($C179,[1]APELACIÓN!$C:$AM,29,0),VLOOKUP($C179,[1]CONSOLIDADO!$C$16:$BX$465,50,0)),0)</f>
        <v>0</v>
      </c>
      <c r="R179" s="68">
        <f>ROUND(IFERROR(IF($Q179&gt;110,100,VLOOKUP($Q179,[1]PARAMETROS!$M$12:$O$122,2,0)),0),2)</f>
        <v>0</v>
      </c>
      <c r="S179" s="69">
        <f t="shared" si="23"/>
        <v>0</v>
      </c>
      <c r="T179" s="70">
        <f>IFERROR(IF(AND(VLOOKUP($C179,[1]APELACIÓN!$C:$AM,7,0)="SI",VLOOKUP($C179,[1]APELACIÓN!$C:$AM,14,0)&lt;&gt;""),VLOOKUP($C179,[1]APELACIÓN!$C:$AM,32,0),VLOOKUP($C179,[1]CONSOLIDADO!$C$16:$BX$465,53,0)),0)</f>
        <v>0</v>
      </c>
      <c r="U179" s="70">
        <f>IFERROR(IF(AND(VLOOKUP($C179,[1]APELACIÓN!$C:$AM,7,0)="SI",VLOOKUP($C179,[1]APELACIÓN!$C:$AM,15,0)&lt;&gt;""),VLOOKUP($C179,[1]APELACIÓN!$C:$AM,33,0),VLOOKUP($C179,[1]CONSOLIDADO!$C$16:$BX$465,54,0)),0)</f>
        <v>0</v>
      </c>
      <c r="V179" s="70">
        <f>IFERROR(IF(AND(VLOOKUP($C179,[1]APELACIÓN!$C:$AM,7,0)="SI",VLOOKUP($C179,[1]APELACIÓN!$C:$AM,16,0)&lt;&gt;""),VLOOKUP($C179,[1]APELACIÓN!$C:$AM,34,0),VLOOKUP($C179,[1]CONSOLIDADO!$C$16:$BX$465,55,0)),0)</f>
        <v>0</v>
      </c>
      <c r="W179" s="70">
        <f t="shared" si="24"/>
        <v>0</v>
      </c>
      <c r="X179" s="68">
        <f>ROUND(IFERROR(VLOOKUP($W179,[1]PARAMETROS!$Q$12:$S$82,2,0),0),2)</f>
        <v>0</v>
      </c>
      <c r="Y179" s="69">
        <f t="shared" si="25"/>
        <v>0</v>
      </c>
      <c r="Z179" s="71">
        <f t="shared" si="26"/>
        <v>0</v>
      </c>
      <c r="AA179" s="72" t="str">
        <f>IFERROR(IF(VLOOKUP($C179,[1]APELACIÓN!$C$16:$I$465,5,0)="","",VLOOKUP($C179,[1]APELACIÓN!$C$16:$I$465,5,0)),0)</f>
        <v/>
      </c>
      <c r="AB179" s="72" t="str">
        <f>IFERROR(IF(VLOOKUP($C179,[1]APELACIÓN!$C$16:$I$465,7,0)="","",VLOOKUP($C179,[1]APELACIÓN!$C$16:$I$465,7,0)),0)</f>
        <v/>
      </c>
      <c r="AC179" s="73" t="str">
        <f>IF($C179="","",[1]CONSOLIDADO!BP179)</f>
        <v/>
      </c>
      <c r="AD179" s="74" t="str">
        <f>IF($C179="","",[1]CONSOLIDADO!BQ179)</f>
        <v/>
      </c>
      <c r="AE179" s="74" t="str">
        <f>IF($C179="","",[1]CONSOLIDADO!BR179)</f>
        <v/>
      </c>
      <c r="AF179" s="74" t="str">
        <f>IF($C179="","",[1]CONSOLIDADO!BS179)</f>
        <v/>
      </c>
      <c r="AG179" s="74" t="str">
        <f>IF($C179="","",[1]CONSOLIDADO!BT179)</f>
        <v/>
      </c>
      <c r="AH179" s="73" t="str">
        <f>IF($C179="","",[1]CONSOLIDADO!BU179)</f>
        <v/>
      </c>
      <c r="AI179" s="73" t="str">
        <f>IF($C179="","",[1]CONSOLIDADO!BV179)</f>
        <v/>
      </c>
      <c r="AJ179" s="74" t="str">
        <f>IF($C179="","",[1]CONSOLIDADO!BW179)</f>
        <v/>
      </c>
      <c r="AK179" s="75" t="str">
        <f>IF($C179="","",[1]CONSOLIDADO!BX179)</f>
        <v/>
      </c>
    </row>
    <row r="180" spans="1:37" ht="14.45" customHeight="1" x14ac:dyDescent="0.2">
      <c r="A180" s="62">
        <v>165</v>
      </c>
      <c r="B180" s="63"/>
      <c r="C180" s="64"/>
      <c r="D180" s="63"/>
      <c r="E180" s="65" t="str">
        <f>IFERROR(VLOOKUP($C180,[1]CONSOLIDADO!$C$16:$K$465,9,0),"")</f>
        <v/>
      </c>
      <c r="F180" s="66">
        <f>IFERROR(IF(AND(VLOOKUP($C180,[1]APELACIÓN!$C:$AM,7,0)="SI",VLOOKUP($C180,[1]APELACIÓN!$C:$AM,10,0)&lt;&gt;""),VLOOKUP($C180,[1]APELACIÓN!$C:$AM,20,0),VLOOKUP($C180,[1]CONSOLIDADO!$C$16:$BX$465,39,0)),0)</f>
        <v>0</v>
      </c>
      <c r="G180" s="67">
        <f>ROUND(IFERROR(IF($F180&gt;39,200,VLOOKUP($F180,[1]PARAMETROS!$A$12:$K$55,2,0)),0),2)</f>
        <v>0</v>
      </c>
      <c r="H180" s="67">
        <f t="shared" si="18"/>
        <v>0</v>
      </c>
      <c r="I180" s="66">
        <f>IFERROR(IF(AND(VLOOKUP($C180,[1]APELACIÓN!$C:$AM,7,0)="SI",VLOOKUP($C180,[1]APELACIÓN!$C:$AM,11,0)&lt;&gt;""),VLOOKUP($C180,[1]APELACIÓN!$C:$AM,23,0),VLOOKUP($C180,[1]CONSOLIDADO!$C$16:$BX$465,42,0)),0)</f>
        <v>0</v>
      </c>
      <c r="J180" s="67">
        <f>ROUND(IFERROR(IF($I180&gt;39,200,VLOOKUP($I180,[1]PARAMETROS!$A$12:$K$55,6,0)),0),2)</f>
        <v>0</v>
      </c>
      <c r="K180" s="67">
        <f t="shared" si="19"/>
        <v>0</v>
      </c>
      <c r="L180" s="66">
        <f>IFERROR(IF(AND(VLOOKUP($C180,[1]APELACIÓN!$C:$AM,7,0)="SI",VLOOKUP($C180,[1]APELACIÓN!$C:$AM,12,0)&lt;&gt;""),VLOOKUP($C180,[1]APELACIÓN!$C:$AM,26,0),VLOOKUP($C180,[1]CONSOLIDADO!$C$16:$BX$465,45,0)),0)</f>
        <v>0</v>
      </c>
      <c r="M180" s="68">
        <f>ROUND(IFERROR(IF($L180&gt;39,200,VLOOKUP($L180,[1]PARAMETROS!$A$12:$K$55,10,0)),0),2)</f>
        <v>0</v>
      </c>
      <c r="N180" s="68">
        <f t="shared" si="20"/>
        <v>0</v>
      </c>
      <c r="O180" s="68">
        <f t="shared" si="21"/>
        <v>0</v>
      </c>
      <c r="P180" s="69">
        <f t="shared" si="22"/>
        <v>0</v>
      </c>
      <c r="Q180" s="66">
        <f>IFERROR(IF(AND(VLOOKUP($C180,[1]APELACIÓN!$C:$AM,7,0)="SI",VLOOKUP($C180,[1]APELACIÓN!$C:$AM,13,0)&lt;&gt;""),VLOOKUP($C180,[1]APELACIÓN!$C:$AM,29,0),VLOOKUP($C180,[1]CONSOLIDADO!$C$16:$BX$465,50,0)),0)</f>
        <v>0</v>
      </c>
      <c r="R180" s="68">
        <f>ROUND(IFERROR(IF($Q180&gt;110,100,VLOOKUP($Q180,[1]PARAMETROS!$M$12:$O$122,2,0)),0),2)</f>
        <v>0</v>
      </c>
      <c r="S180" s="69">
        <f t="shared" si="23"/>
        <v>0</v>
      </c>
      <c r="T180" s="70">
        <f>IFERROR(IF(AND(VLOOKUP($C180,[1]APELACIÓN!$C:$AM,7,0)="SI",VLOOKUP($C180,[1]APELACIÓN!$C:$AM,14,0)&lt;&gt;""),VLOOKUP($C180,[1]APELACIÓN!$C:$AM,32,0),VLOOKUP($C180,[1]CONSOLIDADO!$C$16:$BX$465,53,0)),0)</f>
        <v>0</v>
      </c>
      <c r="U180" s="70">
        <f>IFERROR(IF(AND(VLOOKUP($C180,[1]APELACIÓN!$C:$AM,7,0)="SI",VLOOKUP($C180,[1]APELACIÓN!$C:$AM,15,0)&lt;&gt;""),VLOOKUP($C180,[1]APELACIÓN!$C:$AM,33,0),VLOOKUP($C180,[1]CONSOLIDADO!$C$16:$BX$465,54,0)),0)</f>
        <v>0</v>
      </c>
      <c r="V180" s="70">
        <f>IFERROR(IF(AND(VLOOKUP($C180,[1]APELACIÓN!$C:$AM,7,0)="SI",VLOOKUP($C180,[1]APELACIÓN!$C:$AM,16,0)&lt;&gt;""),VLOOKUP($C180,[1]APELACIÓN!$C:$AM,34,0),VLOOKUP($C180,[1]CONSOLIDADO!$C$16:$BX$465,55,0)),0)</f>
        <v>0</v>
      </c>
      <c r="W180" s="70">
        <f t="shared" si="24"/>
        <v>0</v>
      </c>
      <c r="X180" s="68">
        <f>ROUND(IFERROR(VLOOKUP($W180,[1]PARAMETROS!$Q$12:$S$82,2,0),0),2)</f>
        <v>0</v>
      </c>
      <c r="Y180" s="69">
        <f t="shared" si="25"/>
        <v>0</v>
      </c>
      <c r="Z180" s="71">
        <f t="shared" si="26"/>
        <v>0</v>
      </c>
      <c r="AA180" s="72" t="str">
        <f>IFERROR(IF(VLOOKUP($C180,[1]APELACIÓN!$C$16:$I$465,5,0)="","",VLOOKUP($C180,[1]APELACIÓN!$C$16:$I$465,5,0)),0)</f>
        <v/>
      </c>
      <c r="AB180" s="72" t="str">
        <f>IFERROR(IF(VLOOKUP($C180,[1]APELACIÓN!$C$16:$I$465,7,0)="","",VLOOKUP($C180,[1]APELACIÓN!$C$16:$I$465,7,0)),0)</f>
        <v/>
      </c>
      <c r="AC180" s="73" t="str">
        <f>IF($C180="","",[1]CONSOLIDADO!BP180)</f>
        <v/>
      </c>
      <c r="AD180" s="74" t="str">
        <f>IF($C180="","",[1]CONSOLIDADO!BQ180)</f>
        <v/>
      </c>
      <c r="AE180" s="74" t="str">
        <f>IF($C180="","",[1]CONSOLIDADO!BR180)</f>
        <v/>
      </c>
      <c r="AF180" s="74" t="str">
        <f>IF($C180="","",[1]CONSOLIDADO!BS180)</f>
        <v/>
      </c>
      <c r="AG180" s="74" t="str">
        <f>IF($C180="","",[1]CONSOLIDADO!BT180)</f>
        <v/>
      </c>
      <c r="AH180" s="73" t="str">
        <f>IF($C180="","",[1]CONSOLIDADO!BU180)</f>
        <v/>
      </c>
      <c r="AI180" s="73" t="str">
        <f>IF($C180="","",[1]CONSOLIDADO!BV180)</f>
        <v/>
      </c>
      <c r="AJ180" s="74" t="str">
        <f>IF($C180="","",[1]CONSOLIDADO!BW180)</f>
        <v/>
      </c>
      <c r="AK180" s="75" t="str">
        <f>IF($C180="","",[1]CONSOLIDADO!BX180)</f>
        <v/>
      </c>
    </row>
    <row r="181" spans="1:37" ht="14.45" customHeight="1" x14ac:dyDescent="0.2">
      <c r="A181" s="62">
        <v>166</v>
      </c>
      <c r="B181" s="63"/>
      <c r="C181" s="64"/>
      <c r="D181" s="63"/>
      <c r="E181" s="65" t="str">
        <f>IFERROR(VLOOKUP($C181,[1]CONSOLIDADO!$C$16:$K$465,9,0),"")</f>
        <v/>
      </c>
      <c r="F181" s="66">
        <f>IFERROR(IF(AND(VLOOKUP($C181,[1]APELACIÓN!$C:$AM,7,0)="SI",VLOOKUP($C181,[1]APELACIÓN!$C:$AM,10,0)&lt;&gt;""),VLOOKUP($C181,[1]APELACIÓN!$C:$AM,20,0),VLOOKUP($C181,[1]CONSOLIDADO!$C$16:$BX$465,39,0)),0)</f>
        <v>0</v>
      </c>
      <c r="G181" s="67">
        <f>ROUND(IFERROR(IF($F181&gt;39,200,VLOOKUP($F181,[1]PARAMETROS!$A$12:$K$55,2,0)),0),2)</f>
        <v>0</v>
      </c>
      <c r="H181" s="67">
        <f t="shared" si="18"/>
        <v>0</v>
      </c>
      <c r="I181" s="66">
        <f>IFERROR(IF(AND(VLOOKUP($C181,[1]APELACIÓN!$C:$AM,7,0)="SI",VLOOKUP($C181,[1]APELACIÓN!$C:$AM,11,0)&lt;&gt;""),VLOOKUP($C181,[1]APELACIÓN!$C:$AM,23,0),VLOOKUP($C181,[1]CONSOLIDADO!$C$16:$BX$465,42,0)),0)</f>
        <v>0</v>
      </c>
      <c r="J181" s="67">
        <f>ROUND(IFERROR(IF($I181&gt;39,200,VLOOKUP($I181,[1]PARAMETROS!$A$12:$K$55,6,0)),0),2)</f>
        <v>0</v>
      </c>
      <c r="K181" s="67">
        <f t="shared" si="19"/>
        <v>0</v>
      </c>
      <c r="L181" s="66">
        <f>IFERROR(IF(AND(VLOOKUP($C181,[1]APELACIÓN!$C:$AM,7,0)="SI",VLOOKUP($C181,[1]APELACIÓN!$C:$AM,12,0)&lt;&gt;""),VLOOKUP($C181,[1]APELACIÓN!$C:$AM,26,0),VLOOKUP($C181,[1]CONSOLIDADO!$C$16:$BX$465,45,0)),0)</f>
        <v>0</v>
      </c>
      <c r="M181" s="68">
        <f>ROUND(IFERROR(IF($L181&gt;39,200,VLOOKUP($L181,[1]PARAMETROS!$A$12:$K$55,10,0)),0),2)</f>
        <v>0</v>
      </c>
      <c r="N181" s="68">
        <f t="shared" si="20"/>
        <v>0</v>
      </c>
      <c r="O181" s="68">
        <f t="shared" si="21"/>
        <v>0</v>
      </c>
      <c r="P181" s="69">
        <f t="shared" si="22"/>
        <v>0</v>
      </c>
      <c r="Q181" s="66">
        <f>IFERROR(IF(AND(VLOOKUP($C181,[1]APELACIÓN!$C:$AM,7,0)="SI",VLOOKUP($C181,[1]APELACIÓN!$C:$AM,13,0)&lt;&gt;""),VLOOKUP($C181,[1]APELACIÓN!$C:$AM,29,0),VLOOKUP($C181,[1]CONSOLIDADO!$C$16:$BX$465,50,0)),0)</f>
        <v>0</v>
      </c>
      <c r="R181" s="68">
        <f>ROUND(IFERROR(IF($Q181&gt;110,100,VLOOKUP($Q181,[1]PARAMETROS!$M$12:$O$122,2,0)),0),2)</f>
        <v>0</v>
      </c>
      <c r="S181" s="69">
        <f t="shared" si="23"/>
        <v>0</v>
      </c>
      <c r="T181" s="70">
        <f>IFERROR(IF(AND(VLOOKUP($C181,[1]APELACIÓN!$C:$AM,7,0)="SI",VLOOKUP($C181,[1]APELACIÓN!$C:$AM,14,0)&lt;&gt;""),VLOOKUP($C181,[1]APELACIÓN!$C:$AM,32,0),VLOOKUP($C181,[1]CONSOLIDADO!$C$16:$BX$465,53,0)),0)</f>
        <v>0</v>
      </c>
      <c r="U181" s="70">
        <f>IFERROR(IF(AND(VLOOKUP($C181,[1]APELACIÓN!$C:$AM,7,0)="SI",VLOOKUP($C181,[1]APELACIÓN!$C:$AM,15,0)&lt;&gt;""),VLOOKUP($C181,[1]APELACIÓN!$C:$AM,33,0),VLOOKUP($C181,[1]CONSOLIDADO!$C$16:$BX$465,54,0)),0)</f>
        <v>0</v>
      </c>
      <c r="V181" s="70">
        <f>IFERROR(IF(AND(VLOOKUP($C181,[1]APELACIÓN!$C:$AM,7,0)="SI",VLOOKUP($C181,[1]APELACIÓN!$C:$AM,16,0)&lt;&gt;""),VLOOKUP($C181,[1]APELACIÓN!$C:$AM,34,0),VLOOKUP($C181,[1]CONSOLIDADO!$C$16:$BX$465,55,0)),0)</f>
        <v>0</v>
      </c>
      <c r="W181" s="70">
        <f t="shared" si="24"/>
        <v>0</v>
      </c>
      <c r="X181" s="68">
        <f>ROUND(IFERROR(VLOOKUP($W181,[1]PARAMETROS!$Q$12:$S$82,2,0),0),2)</f>
        <v>0</v>
      </c>
      <c r="Y181" s="69">
        <f t="shared" si="25"/>
        <v>0</v>
      </c>
      <c r="Z181" s="71">
        <f t="shared" si="26"/>
        <v>0</v>
      </c>
      <c r="AA181" s="72" t="str">
        <f>IFERROR(IF(VLOOKUP($C181,[1]APELACIÓN!$C$16:$I$465,5,0)="","",VLOOKUP($C181,[1]APELACIÓN!$C$16:$I$465,5,0)),0)</f>
        <v/>
      </c>
      <c r="AB181" s="72" t="str">
        <f>IFERROR(IF(VLOOKUP($C181,[1]APELACIÓN!$C$16:$I$465,7,0)="","",VLOOKUP($C181,[1]APELACIÓN!$C$16:$I$465,7,0)),0)</f>
        <v/>
      </c>
      <c r="AC181" s="73" t="str">
        <f>IF($C181="","",[1]CONSOLIDADO!BP181)</f>
        <v/>
      </c>
      <c r="AD181" s="74" t="str">
        <f>IF($C181="","",[1]CONSOLIDADO!BQ181)</f>
        <v/>
      </c>
      <c r="AE181" s="74" t="str">
        <f>IF($C181="","",[1]CONSOLIDADO!BR181)</f>
        <v/>
      </c>
      <c r="AF181" s="74" t="str">
        <f>IF($C181="","",[1]CONSOLIDADO!BS181)</f>
        <v/>
      </c>
      <c r="AG181" s="74" t="str">
        <f>IF($C181="","",[1]CONSOLIDADO!BT181)</f>
        <v/>
      </c>
      <c r="AH181" s="73" t="str">
        <f>IF($C181="","",[1]CONSOLIDADO!BU181)</f>
        <v/>
      </c>
      <c r="AI181" s="73" t="str">
        <f>IF($C181="","",[1]CONSOLIDADO!BV181)</f>
        <v/>
      </c>
      <c r="AJ181" s="74" t="str">
        <f>IF($C181="","",[1]CONSOLIDADO!BW181)</f>
        <v/>
      </c>
      <c r="AK181" s="75" t="str">
        <f>IF($C181="","",[1]CONSOLIDADO!BX181)</f>
        <v/>
      </c>
    </row>
    <row r="182" spans="1:37" ht="14.45" customHeight="1" x14ac:dyDescent="0.2">
      <c r="A182" s="62">
        <v>167</v>
      </c>
      <c r="B182" s="63"/>
      <c r="C182" s="64"/>
      <c r="D182" s="63"/>
      <c r="E182" s="65" t="str">
        <f>IFERROR(VLOOKUP($C182,[1]CONSOLIDADO!$C$16:$K$465,9,0),"")</f>
        <v/>
      </c>
      <c r="F182" s="66">
        <f>IFERROR(IF(AND(VLOOKUP($C182,[1]APELACIÓN!$C:$AM,7,0)="SI",VLOOKUP($C182,[1]APELACIÓN!$C:$AM,10,0)&lt;&gt;""),VLOOKUP($C182,[1]APELACIÓN!$C:$AM,20,0),VLOOKUP($C182,[1]CONSOLIDADO!$C$16:$BX$465,39,0)),0)</f>
        <v>0</v>
      </c>
      <c r="G182" s="67">
        <f>ROUND(IFERROR(IF($F182&gt;39,200,VLOOKUP($F182,[1]PARAMETROS!$A$12:$K$55,2,0)),0),2)</f>
        <v>0</v>
      </c>
      <c r="H182" s="67">
        <f t="shared" si="18"/>
        <v>0</v>
      </c>
      <c r="I182" s="66">
        <f>IFERROR(IF(AND(VLOOKUP($C182,[1]APELACIÓN!$C:$AM,7,0)="SI",VLOOKUP($C182,[1]APELACIÓN!$C:$AM,11,0)&lt;&gt;""),VLOOKUP($C182,[1]APELACIÓN!$C:$AM,23,0),VLOOKUP($C182,[1]CONSOLIDADO!$C$16:$BX$465,42,0)),0)</f>
        <v>0</v>
      </c>
      <c r="J182" s="67">
        <f>ROUND(IFERROR(IF($I182&gt;39,200,VLOOKUP($I182,[1]PARAMETROS!$A$12:$K$55,6,0)),0),2)</f>
        <v>0</v>
      </c>
      <c r="K182" s="67">
        <f t="shared" si="19"/>
        <v>0</v>
      </c>
      <c r="L182" s="66">
        <f>IFERROR(IF(AND(VLOOKUP($C182,[1]APELACIÓN!$C:$AM,7,0)="SI",VLOOKUP($C182,[1]APELACIÓN!$C:$AM,12,0)&lt;&gt;""),VLOOKUP($C182,[1]APELACIÓN!$C:$AM,26,0),VLOOKUP($C182,[1]CONSOLIDADO!$C$16:$BX$465,45,0)),0)</f>
        <v>0</v>
      </c>
      <c r="M182" s="68">
        <f>ROUND(IFERROR(IF($L182&gt;39,200,VLOOKUP($L182,[1]PARAMETROS!$A$12:$K$55,10,0)),0),2)</f>
        <v>0</v>
      </c>
      <c r="N182" s="68">
        <f t="shared" si="20"/>
        <v>0</v>
      </c>
      <c r="O182" s="68">
        <f t="shared" si="21"/>
        <v>0</v>
      </c>
      <c r="P182" s="69">
        <f t="shared" si="22"/>
        <v>0</v>
      </c>
      <c r="Q182" s="66">
        <f>IFERROR(IF(AND(VLOOKUP($C182,[1]APELACIÓN!$C:$AM,7,0)="SI",VLOOKUP($C182,[1]APELACIÓN!$C:$AM,13,0)&lt;&gt;""),VLOOKUP($C182,[1]APELACIÓN!$C:$AM,29,0),VLOOKUP($C182,[1]CONSOLIDADO!$C$16:$BX$465,50,0)),0)</f>
        <v>0</v>
      </c>
      <c r="R182" s="68">
        <f>ROUND(IFERROR(IF($Q182&gt;110,100,VLOOKUP($Q182,[1]PARAMETROS!$M$12:$O$122,2,0)),0),2)</f>
        <v>0</v>
      </c>
      <c r="S182" s="69">
        <f t="shared" si="23"/>
        <v>0</v>
      </c>
      <c r="T182" s="70">
        <f>IFERROR(IF(AND(VLOOKUP($C182,[1]APELACIÓN!$C:$AM,7,0)="SI",VLOOKUP($C182,[1]APELACIÓN!$C:$AM,14,0)&lt;&gt;""),VLOOKUP($C182,[1]APELACIÓN!$C:$AM,32,0),VLOOKUP($C182,[1]CONSOLIDADO!$C$16:$BX$465,53,0)),0)</f>
        <v>0</v>
      </c>
      <c r="U182" s="70">
        <f>IFERROR(IF(AND(VLOOKUP($C182,[1]APELACIÓN!$C:$AM,7,0)="SI",VLOOKUP($C182,[1]APELACIÓN!$C:$AM,15,0)&lt;&gt;""),VLOOKUP($C182,[1]APELACIÓN!$C:$AM,33,0),VLOOKUP($C182,[1]CONSOLIDADO!$C$16:$BX$465,54,0)),0)</f>
        <v>0</v>
      </c>
      <c r="V182" s="70">
        <f>IFERROR(IF(AND(VLOOKUP($C182,[1]APELACIÓN!$C:$AM,7,0)="SI",VLOOKUP($C182,[1]APELACIÓN!$C:$AM,16,0)&lt;&gt;""),VLOOKUP($C182,[1]APELACIÓN!$C:$AM,34,0),VLOOKUP($C182,[1]CONSOLIDADO!$C$16:$BX$465,55,0)),0)</f>
        <v>0</v>
      </c>
      <c r="W182" s="70">
        <f t="shared" si="24"/>
        <v>0</v>
      </c>
      <c r="X182" s="68">
        <f>ROUND(IFERROR(VLOOKUP($W182,[1]PARAMETROS!$Q$12:$S$82,2,0),0),2)</f>
        <v>0</v>
      </c>
      <c r="Y182" s="69">
        <f t="shared" si="25"/>
        <v>0</v>
      </c>
      <c r="Z182" s="71">
        <f t="shared" si="26"/>
        <v>0</v>
      </c>
      <c r="AA182" s="72" t="str">
        <f>IFERROR(IF(VLOOKUP($C182,[1]APELACIÓN!$C$16:$I$465,5,0)="","",VLOOKUP($C182,[1]APELACIÓN!$C$16:$I$465,5,0)),0)</f>
        <v/>
      </c>
      <c r="AB182" s="72" t="str">
        <f>IFERROR(IF(VLOOKUP($C182,[1]APELACIÓN!$C$16:$I$465,7,0)="","",VLOOKUP($C182,[1]APELACIÓN!$C$16:$I$465,7,0)),0)</f>
        <v/>
      </c>
      <c r="AC182" s="73" t="str">
        <f>IF($C182="","",[1]CONSOLIDADO!BP182)</f>
        <v/>
      </c>
      <c r="AD182" s="74" t="str">
        <f>IF($C182="","",[1]CONSOLIDADO!BQ182)</f>
        <v/>
      </c>
      <c r="AE182" s="74" t="str">
        <f>IF($C182="","",[1]CONSOLIDADO!BR182)</f>
        <v/>
      </c>
      <c r="AF182" s="74" t="str">
        <f>IF($C182="","",[1]CONSOLIDADO!BS182)</f>
        <v/>
      </c>
      <c r="AG182" s="74" t="str">
        <f>IF($C182="","",[1]CONSOLIDADO!BT182)</f>
        <v/>
      </c>
      <c r="AH182" s="73" t="str">
        <f>IF($C182="","",[1]CONSOLIDADO!BU182)</f>
        <v/>
      </c>
      <c r="AI182" s="73" t="str">
        <f>IF($C182="","",[1]CONSOLIDADO!BV182)</f>
        <v/>
      </c>
      <c r="AJ182" s="74" t="str">
        <f>IF($C182="","",[1]CONSOLIDADO!BW182)</f>
        <v/>
      </c>
      <c r="AK182" s="75" t="str">
        <f>IF($C182="","",[1]CONSOLIDADO!BX182)</f>
        <v/>
      </c>
    </row>
    <row r="183" spans="1:37" ht="14.45" customHeight="1" x14ac:dyDescent="0.2">
      <c r="A183" s="62">
        <v>168</v>
      </c>
      <c r="B183" s="63"/>
      <c r="C183" s="64"/>
      <c r="D183" s="63"/>
      <c r="E183" s="65" t="str">
        <f>IFERROR(VLOOKUP($C183,[1]CONSOLIDADO!$C$16:$K$465,9,0),"")</f>
        <v/>
      </c>
      <c r="F183" s="66">
        <f>IFERROR(IF(AND(VLOOKUP($C183,[1]APELACIÓN!$C:$AM,7,0)="SI",VLOOKUP($C183,[1]APELACIÓN!$C:$AM,10,0)&lt;&gt;""),VLOOKUP($C183,[1]APELACIÓN!$C:$AM,20,0),VLOOKUP($C183,[1]CONSOLIDADO!$C$16:$BX$465,39,0)),0)</f>
        <v>0</v>
      </c>
      <c r="G183" s="67">
        <f>ROUND(IFERROR(IF($F183&gt;39,200,VLOOKUP($F183,[1]PARAMETROS!$A$12:$K$55,2,0)),0),2)</f>
        <v>0</v>
      </c>
      <c r="H183" s="67">
        <f t="shared" si="18"/>
        <v>0</v>
      </c>
      <c r="I183" s="66">
        <f>IFERROR(IF(AND(VLOOKUP($C183,[1]APELACIÓN!$C:$AM,7,0)="SI",VLOOKUP($C183,[1]APELACIÓN!$C:$AM,11,0)&lt;&gt;""),VLOOKUP($C183,[1]APELACIÓN!$C:$AM,23,0),VLOOKUP($C183,[1]CONSOLIDADO!$C$16:$BX$465,42,0)),0)</f>
        <v>0</v>
      </c>
      <c r="J183" s="67">
        <f>ROUND(IFERROR(IF($I183&gt;39,200,VLOOKUP($I183,[1]PARAMETROS!$A$12:$K$55,6,0)),0),2)</f>
        <v>0</v>
      </c>
      <c r="K183" s="67">
        <f t="shared" si="19"/>
        <v>0</v>
      </c>
      <c r="L183" s="66">
        <f>IFERROR(IF(AND(VLOOKUP($C183,[1]APELACIÓN!$C:$AM,7,0)="SI",VLOOKUP($C183,[1]APELACIÓN!$C:$AM,12,0)&lt;&gt;""),VLOOKUP($C183,[1]APELACIÓN!$C:$AM,26,0),VLOOKUP($C183,[1]CONSOLIDADO!$C$16:$BX$465,45,0)),0)</f>
        <v>0</v>
      </c>
      <c r="M183" s="68">
        <f>ROUND(IFERROR(IF($L183&gt;39,200,VLOOKUP($L183,[1]PARAMETROS!$A$12:$K$55,10,0)),0),2)</f>
        <v>0</v>
      </c>
      <c r="N183" s="68">
        <f t="shared" si="20"/>
        <v>0</v>
      </c>
      <c r="O183" s="68">
        <f t="shared" si="21"/>
        <v>0</v>
      </c>
      <c r="P183" s="69">
        <f t="shared" si="22"/>
        <v>0</v>
      </c>
      <c r="Q183" s="66">
        <f>IFERROR(IF(AND(VLOOKUP($C183,[1]APELACIÓN!$C:$AM,7,0)="SI",VLOOKUP($C183,[1]APELACIÓN!$C:$AM,13,0)&lt;&gt;""),VLOOKUP($C183,[1]APELACIÓN!$C:$AM,29,0),VLOOKUP($C183,[1]CONSOLIDADO!$C$16:$BX$465,50,0)),0)</f>
        <v>0</v>
      </c>
      <c r="R183" s="68">
        <f>ROUND(IFERROR(IF($Q183&gt;110,100,VLOOKUP($Q183,[1]PARAMETROS!$M$12:$O$122,2,0)),0),2)</f>
        <v>0</v>
      </c>
      <c r="S183" s="69">
        <f t="shared" si="23"/>
        <v>0</v>
      </c>
      <c r="T183" s="70">
        <f>IFERROR(IF(AND(VLOOKUP($C183,[1]APELACIÓN!$C:$AM,7,0)="SI",VLOOKUP($C183,[1]APELACIÓN!$C:$AM,14,0)&lt;&gt;""),VLOOKUP($C183,[1]APELACIÓN!$C:$AM,32,0),VLOOKUP($C183,[1]CONSOLIDADO!$C$16:$BX$465,53,0)),0)</f>
        <v>0</v>
      </c>
      <c r="U183" s="70">
        <f>IFERROR(IF(AND(VLOOKUP($C183,[1]APELACIÓN!$C:$AM,7,0)="SI",VLOOKUP($C183,[1]APELACIÓN!$C:$AM,15,0)&lt;&gt;""),VLOOKUP($C183,[1]APELACIÓN!$C:$AM,33,0),VLOOKUP($C183,[1]CONSOLIDADO!$C$16:$BX$465,54,0)),0)</f>
        <v>0</v>
      </c>
      <c r="V183" s="70">
        <f>IFERROR(IF(AND(VLOOKUP($C183,[1]APELACIÓN!$C:$AM,7,0)="SI",VLOOKUP($C183,[1]APELACIÓN!$C:$AM,16,0)&lt;&gt;""),VLOOKUP($C183,[1]APELACIÓN!$C:$AM,34,0),VLOOKUP($C183,[1]CONSOLIDADO!$C$16:$BX$465,55,0)),0)</f>
        <v>0</v>
      </c>
      <c r="W183" s="70">
        <f t="shared" si="24"/>
        <v>0</v>
      </c>
      <c r="X183" s="68">
        <f>ROUND(IFERROR(VLOOKUP($W183,[1]PARAMETROS!$Q$12:$S$82,2,0),0),2)</f>
        <v>0</v>
      </c>
      <c r="Y183" s="69">
        <f t="shared" si="25"/>
        <v>0</v>
      </c>
      <c r="Z183" s="71">
        <f t="shared" si="26"/>
        <v>0</v>
      </c>
      <c r="AA183" s="72" t="str">
        <f>IFERROR(IF(VLOOKUP($C183,[1]APELACIÓN!$C$16:$I$465,5,0)="","",VLOOKUP($C183,[1]APELACIÓN!$C$16:$I$465,5,0)),0)</f>
        <v/>
      </c>
      <c r="AB183" s="72" t="str">
        <f>IFERROR(IF(VLOOKUP($C183,[1]APELACIÓN!$C$16:$I$465,7,0)="","",VLOOKUP($C183,[1]APELACIÓN!$C$16:$I$465,7,0)),0)</f>
        <v/>
      </c>
      <c r="AC183" s="73" t="str">
        <f>IF($C183="","",[1]CONSOLIDADO!BP183)</f>
        <v/>
      </c>
      <c r="AD183" s="74" t="str">
        <f>IF($C183="","",[1]CONSOLIDADO!BQ183)</f>
        <v/>
      </c>
      <c r="AE183" s="74" t="str">
        <f>IF($C183="","",[1]CONSOLIDADO!BR183)</f>
        <v/>
      </c>
      <c r="AF183" s="74" t="str">
        <f>IF($C183="","",[1]CONSOLIDADO!BS183)</f>
        <v/>
      </c>
      <c r="AG183" s="74" t="str">
        <f>IF($C183="","",[1]CONSOLIDADO!BT183)</f>
        <v/>
      </c>
      <c r="AH183" s="73" t="str">
        <f>IF($C183="","",[1]CONSOLIDADO!BU183)</f>
        <v/>
      </c>
      <c r="AI183" s="73" t="str">
        <f>IF($C183="","",[1]CONSOLIDADO!BV183)</f>
        <v/>
      </c>
      <c r="AJ183" s="74" t="str">
        <f>IF($C183="","",[1]CONSOLIDADO!BW183)</f>
        <v/>
      </c>
      <c r="AK183" s="75" t="str">
        <f>IF($C183="","",[1]CONSOLIDADO!BX183)</f>
        <v/>
      </c>
    </row>
    <row r="184" spans="1:37" ht="14.45" customHeight="1" x14ac:dyDescent="0.2">
      <c r="A184" s="62">
        <v>169</v>
      </c>
      <c r="B184" s="63"/>
      <c r="C184" s="64"/>
      <c r="D184" s="63"/>
      <c r="E184" s="65" t="str">
        <f>IFERROR(VLOOKUP($C184,[1]CONSOLIDADO!$C$16:$K$465,9,0),"")</f>
        <v/>
      </c>
      <c r="F184" s="66">
        <f>IFERROR(IF(AND(VLOOKUP($C184,[1]APELACIÓN!$C:$AM,7,0)="SI",VLOOKUP($C184,[1]APELACIÓN!$C:$AM,10,0)&lt;&gt;""),VLOOKUP($C184,[1]APELACIÓN!$C:$AM,20,0),VLOOKUP($C184,[1]CONSOLIDADO!$C$16:$BX$465,39,0)),0)</f>
        <v>0</v>
      </c>
      <c r="G184" s="67">
        <f>ROUND(IFERROR(IF($F184&gt;39,200,VLOOKUP($F184,[1]PARAMETROS!$A$12:$K$55,2,0)),0),2)</f>
        <v>0</v>
      </c>
      <c r="H184" s="67">
        <f t="shared" si="18"/>
        <v>0</v>
      </c>
      <c r="I184" s="66">
        <f>IFERROR(IF(AND(VLOOKUP($C184,[1]APELACIÓN!$C:$AM,7,0)="SI",VLOOKUP($C184,[1]APELACIÓN!$C:$AM,11,0)&lt;&gt;""),VLOOKUP($C184,[1]APELACIÓN!$C:$AM,23,0),VLOOKUP($C184,[1]CONSOLIDADO!$C$16:$BX$465,42,0)),0)</f>
        <v>0</v>
      </c>
      <c r="J184" s="67">
        <f>ROUND(IFERROR(IF($I184&gt;39,200,VLOOKUP($I184,[1]PARAMETROS!$A$12:$K$55,6,0)),0),2)</f>
        <v>0</v>
      </c>
      <c r="K184" s="67">
        <f t="shared" si="19"/>
        <v>0</v>
      </c>
      <c r="L184" s="66">
        <f>IFERROR(IF(AND(VLOOKUP($C184,[1]APELACIÓN!$C:$AM,7,0)="SI",VLOOKUP($C184,[1]APELACIÓN!$C:$AM,12,0)&lt;&gt;""),VLOOKUP($C184,[1]APELACIÓN!$C:$AM,26,0),VLOOKUP($C184,[1]CONSOLIDADO!$C$16:$BX$465,45,0)),0)</f>
        <v>0</v>
      </c>
      <c r="M184" s="68">
        <f>ROUND(IFERROR(IF($L184&gt;39,200,VLOOKUP($L184,[1]PARAMETROS!$A$12:$K$55,10,0)),0),2)</f>
        <v>0</v>
      </c>
      <c r="N184" s="68">
        <f t="shared" si="20"/>
        <v>0</v>
      </c>
      <c r="O184" s="68">
        <f t="shared" si="21"/>
        <v>0</v>
      </c>
      <c r="P184" s="69">
        <f t="shared" si="22"/>
        <v>0</v>
      </c>
      <c r="Q184" s="66">
        <f>IFERROR(IF(AND(VLOOKUP($C184,[1]APELACIÓN!$C:$AM,7,0)="SI",VLOOKUP($C184,[1]APELACIÓN!$C:$AM,13,0)&lt;&gt;""),VLOOKUP($C184,[1]APELACIÓN!$C:$AM,29,0),VLOOKUP($C184,[1]CONSOLIDADO!$C$16:$BX$465,50,0)),0)</f>
        <v>0</v>
      </c>
      <c r="R184" s="68">
        <f>ROUND(IFERROR(IF($Q184&gt;110,100,VLOOKUP($Q184,[1]PARAMETROS!$M$12:$O$122,2,0)),0),2)</f>
        <v>0</v>
      </c>
      <c r="S184" s="69">
        <f t="shared" si="23"/>
        <v>0</v>
      </c>
      <c r="T184" s="70">
        <f>IFERROR(IF(AND(VLOOKUP($C184,[1]APELACIÓN!$C:$AM,7,0)="SI",VLOOKUP($C184,[1]APELACIÓN!$C:$AM,14,0)&lt;&gt;""),VLOOKUP($C184,[1]APELACIÓN!$C:$AM,32,0),VLOOKUP($C184,[1]CONSOLIDADO!$C$16:$BX$465,53,0)),0)</f>
        <v>0</v>
      </c>
      <c r="U184" s="70">
        <f>IFERROR(IF(AND(VLOOKUP($C184,[1]APELACIÓN!$C:$AM,7,0)="SI",VLOOKUP($C184,[1]APELACIÓN!$C:$AM,15,0)&lt;&gt;""),VLOOKUP($C184,[1]APELACIÓN!$C:$AM,33,0),VLOOKUP($C184,[1]CONSOLIDADO!$C$16:$BX$465,54,0)),0)</f>
        <v>0</v>
      </c>
      <c r="V184" s="70">
        <f>IFERROR(IF(AND(VLOOKUP($C184,[1]APELACIÓN!$C:$AM,7,0)="SI",VLOOKUP($C184,[1]APELACIÓN!$C:$AM,16,0)&lt;&gt;""),VLOOKUP($C184,[1]APELACIÓN!$C:$AM,34,0),VLOOKUP($C184,[1]CONSOLIDADO!$C$16:$BX$465,55,0)),0)</f>
        <v>0</v>
      </c>
      <c r="W184" s="70">
        <f t="shared" si="24"/>
        <v>0</v>
      </c>
      <c r="X184" s="68">
        <f>ROUND(IFERROR(VLOOKUP($W184,[1]PARAMETROS!$Q$12:$S$82,2,0),0),2)</f>
        <v>0</v>
      </c>
      <c r="Y184" s="69">
        <f t="shared" si="25"/>
        <v>0</v>
      </c>
      <c r="Z184" s="71">
        <f t="shared" si="26"/>
        <v>0</v>
      </c>
      <c r="AA184" s="72" t="str">
        <f>IFERROR(IF(VLOOKUP($C184,[1]APELACIÓN!$C$16:$I$465,5,0)="","",VLOOKUP($C184,[1]APELACIÓN!$C$16:$I$465,5,0)),0)</f>
        <v/>
      </c>
      <c r="AB184" s="72" t="str">
        <f>IFERROR(IF(VLOOKUP($C184,[1]APELACIÓN!$C$16:$I$465,7,0)="","",VLOOKUP($C184,[1]APELACIÓN!$C$16:$I$465,7,0)),0)</f>
        <v/>
      </c>
      <c r="AC184" s="73" t="str">
        <f>IF($C184="","",[1]CONSOLIDADO!BP184)</f>
        <v/>
      </c>
      <c r="AD184" s="74" t="str">
        <f>IF($C184="","",[1]CONSOLIDADO!BQ184)</f>
        <v/>
      </c>
      <c r="AE184" s="74" t="str">
        <f>IF($C184="","",[1]CONSOLIDADO!BR184)</f>
        <v/>
      </c>
      <c r="AF184" s="74" t="str">
        <f>IF($C184="","",[1]CONSOLIDADO!BS184)</f>
        <v/>
      </c>
      <c r="AG184" s="74" t="str">
        <f>IF($C184="","",[1]CONSOLIDADO!BT184)</f>
        <v/>
      </c>
      <c r="AH184" s="73" t="str">
        <f>IF($C184="","",[1]CONSOLIDADO!BU184)</f>
        <v/>
      </c>
      <c r="AI184" s="73" t="str">
        <f>IF($C184="","",[1]CONSOLIDADO!BV184)</f>
        <v/>
      </c>
      <c r="AJ184" s="74" t="str">
        <f>IF($C184="","",[1]CONSOLIDADO!BW184)</f>
        <v/>
      </c>
      <c r="AK184" s="75" t="str">
        <f>IF($C184="","",[1]CONSOLIDADO!BX184)</f>
        <v/>
      </c>
    </row>
    <row r="185" spans="1:37" ht="14.45" customHeight="1" x14ac:dyDescent="0.2">
      <c r="A185" s="62">
        <v>170</v>
      </c>
      <c r="B185" s="63"/>
      <c r="C185" s="64"/>
      <c r="D185" s="63"/>
      <c r="E185" s="65" t="str">
        <f>IFERROR(VLOOKUP($C185,[1]CONSOLIDADO!$C$16:$K$465,9,0),"")</f>
        <v/>
      </c>
      <c r="F185" s="66">
        <f>IFERROR(IF(AND(VLOOKUP($C185,[1]APELACIÓN!$C:$AM,7,0)="SI",VLOOKUP($C185,[1]APELACIÓN!$C:$AM,10,0)&lt;&gt;""),VLOOKUP($C185,[1]APELACIÓN!$C:$AM,20,0),VLOOKUP($C185,[1]CONSOLIDADO!$C$16:$BX$465,39,0)),0)</f>
        <v>0</v>
      </c>
      <c r="G185" s="67">
        <f>ROUND(IFERROR(IF($F185&gt;39,200,VLOOKUP($F185,[1]PARAMETROS!$A$12:$K$55,2,0)),0),2)</f>
        <v>0</v>
      </c>
      <c r="H185" s="67">
        <f t="shared" si="18"/>
        <v>0</v>
      </c>
      <c r="I185" s="66">
        <f>IFERROR(IF(AND(VLOOKUP($C185,[1]APELACIÓN!$C:$AM,7,0)="SI",VLOOKUP($C185,[1]APELACIÓN!$C:$AM,11,0)&lt;&gt;""),VLOOKUP($C185,[1]APELACIÓN!$C:$AM,23,0),VLOOKUP($C185,[1]CONSOLIDADO!$C$16:$BX$465,42,0)),0)</f>
        <v>0</v>
      </c>
      <c r="J185" s="67">
        <f>ROUND(IFERROR(IF($I185&gt;39,200,VLOOKUP($I185,[1]PARAMETROS!$A$12:$K$55,6,0)),0),2)</f>
        <v>0</v>
      </c>
      <c r="K185" s="67">
        <f t="shared" si="19"/>
        <v>0</v>
      </c>
      <c r="L185" s="66">
        <f>IFERROR(IF(AND(VLOOKUP($C185,[1]APELACIÓN!$C:$AM,7,0)="SI",VLOOKUP($C185,[1]APELACIÓN!$C:$AM,12,0)&lt;&gt;""),VLOOKUP($C185,[1]APELACIÓN!$C:$AM,26,0),VLOOKUP($C185,[1]CONSOLIDADO!$C$16:$BX$465,45,0)),0)</f>
        <v>0</v>
      </c>
      <c r="M185" s="68">
        <f>ROUND(IFERROR(IF($L185&gt;39,200,VLOOKUP($L185,[1]PARAMETROS!$A$12:$K$55,10,0)),0),2)</f>
        <v>0</v>
      </c>
      <c r="N185" s="68">
        <f t="shared" si="20"/>
        <v>0</v>
      </c>
      <c r="O185" s="68">
        <f t="shared" si="21"/>
        <v>0</v>
      </c>
      <c r="P185" s="69">
        <f t="shared" si="22"/>
        <v>0</v>
      </c>
      <c r="Q185" s="66">
        <f>IFERROR(IF(AND(VLOOKUP($C185,[1]APELACIÓN!$C:$AM,7,0)="SI",VLOOKUP($C185,[1]APELACIÓN!$C:$AM,13,0)&lt;&gt;""),VLOOKUP($C185,[1]APELACIÓN!$C:$AM,29,0),VLOOKUP($C185,[1]CONSOLIDADO!$C$16:$BX$465,50,0)),0)</f>
        <v>0</v>
      </c>
      <c r="R185" s="68">
        <f>ROUND(IFERROR(IF($Q185&gt;110,100,VLOOKUP($Q185,[1]PARAMETROS!$M$12:$O$122,2,0)),0),2)</f>
        <v>0</v>
      </c>
      <c r="S185" s="69">
        <f t="shared" si="23"/>
        <v>0</v>
      </c>
      <c r="T185" s="70">
        <f>IFERROR(IF(AND(VLOOKUP($C185,[1]APELACIÓN!$C:$AM,7,0)="SI",VLOOKUP($C185,[1]APELACIÓN!$C:$AM,14,0)&lt;&gt;""),VLOOKUP($C185,[1]APELACIÓN!$C:$AM,32,0),VLOOKUP($C185,[1]CONSOLIDADO!$C$16:$BX$465,53,0)),0)</f>
        <v>0</v>
      </c>
      <c r="U185" s="70">
        <f>IFERROR(IF(AND(VLOOKUP($C185,[1]APELACIÓN!$C:$AM,7,0)="SI",VLOOKUP($C185,[1]APELACIÓN!$C:$AM,15,0)&lt;&gt;""),VLOOKUP($C185,[1]APELACIÓN!$C:$AM,33,0),VLOOKUP($C185,[1]CONSOLIDADO!$C$16:$BX$465,54,0)),0)</f>
        <v>0</v>
      </c>
      <c r="V185" s="70">
        <f>IFERROR(IF(AND(VLOOKUP($C185,[1]APELACIÓN!$C:$AM,7,0)="SI",VLOOKUP($C185,[1]APELACIÓN!$C:$AM,16,0)&lt;&gt;""),VLOOKUP($C185,[1]APELACIÓN!$C:$AM,34,0),VLOOKUP($C185,[1]CONSOLIDADO!$C$16:$BX$465,55,0)),0)</f>
        <v>0</v>
      </c>
      <c r="W185" s="70">
        <f t="shared" si="24"/>
        <v>0</v>
      </c>
      <c r="X185" s="68">
        <f>ROUND(IFERROR(VLOOKUP($W185,[1]PARAMETROS!$Q$12:$S$82,2,0),0),2)</f>
        <v>0</v>
      </c>
      <c r="Y185" s="69">
        <f t="shared" si="25"/>
        <v>0</v>
      </c>
      <c r="Z185" s="71">
        <f t="shared" si="26"/>
        <v>0</v>
      </c>
      <c r="AA185" s="72" t="str">
        <f>IFERROR(IF(VLOOKUP($C185,[1]APELACIÓN!$C$16:$I$465,5,0)="","",VLOOKUP($C185,[1]APELACIÓN!$C$16:$I$465,5,0)),0)</f>
        <v/>
      </c>
      <c r="AB185" s="72" t="str">
        <f>IFERROR(IF(VLOOKUP($C185,[1]APELACIÓN!$C$16:$I$465,7,0)="","",VLOOKUP($C185,[1]APELACIÓN!$C$16:$I$465,7,0)),0)</f>
        <v/>
      </c>
      <c r="AC185" s="73" t="str">
        <f>IF($C185="","",[1]CONSOLIDADO!BP185)</f>
        <v/>
      </c>
      <c r="AD185" s="74" t="str">
        <f>IF($C185="","",[1]CONSOLIDADO!BQ185)</f>
        <v/>
      </c>
      <c r="AE185" s="74" t="str">
        <f>IF($C185="","",[1]CONSOLIDADO!BR185)</f>
        <v/>
      </c>
      <c r="AF185" s="74" t="str">
        <f>IF($C185="","",[1]CONSOLIDADO!BS185)</f>
        <v/>
      </c>
      <c r="AG185" s="74" t="str">
        <f>IF($C185="","",[1]CONSOLIDADO!BT185)</f>
        <v/>
      </c>
      <c r="AH185" s="73" t="str">
        <f>IF($C185="","",[1]CONSOLIDADO!BU185)</f>
        <v/>
      </c>
      <c r="AI185" s="73" t="str">
        <f>IF($C185="","",[1]CONSOLIDADO!BV185)</f>
        <v/>
      </c>
      <c r="AJ185" s="74" t="str">
        <f>IF($C185="","",[1]CONSOLIDADO!BW185)</f>
        <v/>
      </c>
      <c r="AK185" s="75" t="str">
        <f>IF($C185="","",[1]CONSOLIDADO!BX185)</f>
        <v/>
      </c>
    </row>
    <row r="186" spans="1:37" ht="14.45" customHeight="1" x14ac:dyDescent="0.2">
      <c r="A186" s="62">
        <v>171</v>
      </c>
      <c r="B186" s="63"/>
      <c r="C186" s="64"/>
      <c r="D186" s="63"/>
      <c r="E186" s="65" t="str">
        <f>IFERROR(VLOOKUP($C186,[1]CONSOLIDADO!$C$16:$K$465,9,0),"")</f>
        <v/>
      </c>
      <c r="F186" s="66">
        <f>IFERROR(IF(AND(VLOOKUP($C186,[1]APELACIÓN!$C:$AM,7,0)="SI",VLOOKUP($C186,[1]APELACIÓN!$C:$AM,10,0)&lt;&gt;""),VLOOKUP($C186,[1]APELACIÓN!$C:$AM,20,0),VLOOKUP($C186,[1]CONSOLIDADO!$C$16:$BX$465,39,0)),0)</f>
        <v>0</v>
      </c>
      <c r="G186" s="67">
        <f>ROUND(IFERROR(IF($F186&gt;39,200,VLOOKUP($F186,[1]PARAMETROS!$A$12:$K$55,2,0)),0),2)</f>
        <v>0</v>
      </c>
      <c r="H186" s="67">
        <f t="shared" si="18"/>
        <v>0</v>
      </c>
      <c r="I186" s="66">
        <f>IFERROR(IF(AND(VLOOKUP($C186,[1]APELACIÓN!$C:$AM,7,0)="SI",VLOOKUP($C186,[1]APELACIÓN!$C:$AM,11,0)&lt;&gt;""),VLOOKUP($C186,[1]APELACIÓN!$C:$AM,23,0),VLOOKUP($C186,[1]CONSOLIDADO!$C$16:$BX$465,42,0)),0)</f>
        <v>0</v>
      </c>
      <c r="J186" s="67">
        <f>ROUND(IFERROR(IF($I186&gt;39,200,VLOOKUP($I186,[1]PARAMETROS!$A$12:$K$55,6,0)),0),2)</f>
        <v>0</v>
      </c>
      <c r="K186" s="67">
        <f t="shared" si="19"/>
        <v>0</v>
      </c>
      <c r="L186" s="66">
        <f>IFERROR(IF(AND(VLOOKUP($C186,[1]APELACIÓN!$C:$AM,7,0)="SI",VLOOKUP($C186,[1]APELACIÓN!$C:$AM,12,0)&lt;&gt;""),VLOOKUP($C186,[1]APELACIÓN!$C:$AM,26,0),VLOOKUP($C186,[1]CONSOLIDADO!$C$16:$BX$465,45,0)),0)</f>
        <v>0</v>
      </c>
      <c r="M186" s="68">
        <f>ROUND(IFERROR(IF($L186&gt;39,200,VLOOKUP($L186,[1]PARAMETROS!$A$12:$K$55,10,0)),0),2)</f>
        <v>0</v>
      </c>
      <c r="N186" s="68">
        <f t="shared" si="20"/>
        <v>0</v>
      </c>
      <c r="O186" s="68">
        <f t="shared" si="21"/>
        <v>0</v>
      </c>
      <c r="P186" s="69">
        <f t="shared" si="22"/>
        <v>0</v>
      </c>
      <c r="Q186" s="66">
        <f>IFERROR(IF(AND(VLOOKUP($C186,[1]APELACIÓN!$C:$AM,7,0)="SI",VLOOKUP($C186,[1]APELACIÓN!$C:$AM,13,0)&lt;&gt;""),VLOOKUP($C186,[1]APELACIÓN!$C:$AM,29,0),VLOOKUP($C186,[1]CONSOLIDADO!$C$16:$BX$465,50,0)),0)</f>
        <v>0</v>
      </c>
      <c r="R186" s="68">
        <f>ROUND(IFERROR(IF($Q186&gt;110,100,VLOOKUP($Q186,[1]PARAMETROS!$M$12:$O$122,2,0)),0),2)</f>
        <v>0</v>
      </c>
      <c r="S186" s="69">
        <f t="shared" si="23"/>
        <v>0</v>
      </c>
      <c r="T186" s="70">
        <f>IFERROR(IF(AND(VLOOKUP($C186,[1]APELACIÓN!$C:$AM,7,0)="SI",VLOOKUP($C186,[1]APELACIÓN!$C:$AM,14,0)&lt;&gt;""),VLOOKUP($C186,[1]APELACIÓN!$C:$AM,32,0),VLOOKUP($C186,[1]CONSOLIDADO!$C$16:$BX$465,53,0)),0)</f>
        <v>0</v>
      </c>
      <c r="U186" s="70">
        <f>IFERROR(IF(AND(VLOOKUP($C186,[1]APELACIÓN!$C:$AM,7,0)="SI",VLOOKUP($C186,[1]APELACIÓN!$C:$AM,15,0)&lt;&gt;""),VLOOKUP($C186,[1]APELACIÓN!$C:$AM,33,0),VLOOKUP($C186,[1]CONSOLIDADO!$C$16:$BX$465,54,0)),0)</f>
        <v>0</v>
      </c>
      <c r="V186" s="70">
        <f>IFERROR(IF(AND(VLOOKUP($C186,[1]APELACIÓN!$C:$AM,7,0)="SI",VLOOKUP($C186,[1]APELACIÓN!$C:$AM,16,0)&lt;&gt;""),VLOOKUP($C186,[1]APELACIÓN!$C:$AM,34,0),VLOOKUP($C186,[1]CONSOLIDADO!$C$16:$BX$465,55,0)),0)</f>
        <v>0</v>
      </c>
      <c r="W186" s="70">
        <f t="shared" si="24"/>
        <v>0</v>
      </c>
      <c r="X186" s="68">
        <f>ROUND(IFERROR(VLOOKUP($W186,[1]PARAMETROS!$Q$12:$S$82,2,0),0),2)</f>
        <v>0</v>
      </c>
      <c r="Y186" s="69">
        <f t="shared" si="25"/>
        <v>0</v>
      </c>
      <c r="Z186" s="71">
        <f t="shared" si="26"/>
        <v>0</v>
      </c>
      <c r="AA186" s="72" t="str">
        <f>IFERROR(IF(VLOOKUP($C186,[1]APELACIÓN!$C$16:$I$465,5,0)="","",VLOOKUP($C186,[1]APELACIÓN!$C$16:$I$465,5,0)),0)</f>
        <v/>
      </c>
      <c r="AB186" s="72" t="str">
        <f>IFERROR(IF(VLOOKUP($C186,[1]APELACIÓN!$C$16:$I$465,7,0)="","",VLOOKUP($C186,[1]APELACIÓN!$C$16:$I$465,7,0)),0)</f>
        <v/>
      </c>
      <c r="AC186" s="73" t="str">
        <f>IF($C186="","",[1]CONSOLIDADO!BP186)</f>
        <v/>
      </c>
      <c r="AD186" s="74" t="str">
        <f>IF($C186="","",[1]CONSOLIDADO!BQ186)</f>
        <v/>
      </c>
      <c r="AE186" s="74" t="str">
        <f>IF($C186="","",[1]CONSOLIDADO!BR186)</f>
        <v/>
      </c>
      <c r="AF186" s="74" t="str">
        <f>IF($C186="","",[1]CONSOLIDADO!BS186)</f>
        <v/>
      </c>
      <c r="AG186" s="74" t="str">
        <f>IF($C186="","",[1]CONSOLIDADO!BT186)</f>
        <v/>
      </c>
      <c r="AH186" s="73" t="str">
        <f>IF($C186="","",[1]CONSOLIDADO!BU186)</f>
        <v/>
      </c>
      <c r="AI186" s="73" t="str">
        <f>IF($C186="","",[1]CONSOLIDADO!BV186)</f>
        <v/>
      </c>
      <c r="AJ186" s="74" t="str">
        <f>IF($C186="","",[1]CONSOLIDADO!BW186)</f>
        <v/>
      </c>
      <c r="AK186" s="75" t="str">
        <f>IF($C186="","",[1]CONSOLIDADO!BX186)</f>
        <v/>
      </c>
    </row>
    <row r="187" spans="1:37" ht="14.45" customHeight="1" x14ac:dyDescent="0.2">
      <c r="A187" s="62">
        <v>172</v>
      </c>
      <c r="B187" s="63"/>
      <c r="C187" s="64"/>
      <c r="D187" s="63"/>
      <c r="E187" s="65" t="str">
        <f>IFERROR(VLOOKUP($C187,[1]CONSOLIDADO!$C$16:$K$465,9,0),"")</f>
        <v/>
      </c>
      <c r="F187" s="66">
        <f>IFERROR(IF(AND(VLOOKUP($C187,[1]APELACIÓN!$C:$AM,7,0)="SI",VLOOKUP($C187,[1]APELACIÓN!$C:$AM,10,0)&lt;&gt;""),VLOOKUP($C187,[1]APELACIÓN!$C:$AM,20,0),VLOOKUP($C187,[1]CONSOLIDADO!$C$16:$BX$465,39,0)),0)</f>
        <v>0</v>
      </c>
      <c r="G187" s="67">
        <f>ROUND(IFERROR(IF($F187&gt;39,200,VLOOKUP($F187,[1]PARAMETROS!$A$12:$K$55,2,0)),0),2)</f>
        <v>0</v>
      </c>
      <c r="H187" s="67">
        <f t="shared" si="18"/>
        <v>0</v>
      </c>
      <c r="I187" s="66">
        <f>IFERROR(IF(AND(VLOOKUP($C187,[1]APELACIÓN!$C:$AM,7,0)="SI",VLOOKUP($C187,[1]APELACIÓN!$C:$AM,11,0)&lt;&gt;""),VLOOKUP($C187,[1]APELACIÓN!$C:$AM,23,0),VLOOKUP($C187,[1]CONSOLIDADO!$C$16:$BX$465,42,0)),0)</f>
        <v>0</v>
      </c>
      <c r="J187" s="67">
        <f>ROUND(IFERROR(IF($I187&gt;39,200,VLOOKUP($I187,[1]PARAMETROS!$A$12:$K$55,6,0)),0),2)</f>
        <v>0</v>
      </c>
      <c r="K187" s="67">
        <f t="shared" si="19"/>
        <v>0</v>
      </c>
      <c r="L187" s="66">
        <f>IFERROR(IF(AND(VLOOKUP($C187,[1]APELACIÓN!$C:$AM,7,0)="SI",VLOOKUP($C187,[1]APELACIÓN!$C:$AM,12,0)&lt;&gt;""),VLOOKUP($C187,[1]APELACIÓN!$C:$AM,26,0),VLOOKUP($C187,[1]CONSOLIDADO!$C$16:$BX$465,45,0)),0)</f>
        <v>0</v>
      </c>
      <c r="M187" s="68">
        <f>ROUND(IFERROR(IF($L187&gt;39,200,VLOOKUP($L187,[1]PARAMETROS!$A$12:$K$55,10,0)),0),2)</f>
        <v>0</v>
      </c>
      <c r="N187" s="68">
        <f t="shared" si="20"/>
        <v>0</v>
      </c>
      <c r="O187" s="68">
        <f t="shared" si="21"/>
        <v>0</v>
      </c>
      <c r="P187" s="69">
        <f t="shared" si="22"/>
        <v>0</v>
      </c>
      <c r="Q187" s="66">
        <f>IFERROR(IF(AND(VLOOKUP($C187,[1]APELACIÓN!$C:$AM,7,0)="SI",VLOOKUP($C187,[1]APELACIÓN!$C:$AM,13,0)&lt;&gt;""),VLOOKUP($C187,[1]APELACIÓN!$C:$AM,29,0),VLOOKUP($C187,[1]CONSOLIDADO!$C$16:$BX$465,50,0)),0)</f>
        <v>0</v>
      </c>
      <c r="R187" s="68">
        <f>ROUND(IFERROR(IF($Q187&gt;110,100,VLOOKUP($Q187,[1]PARAMETROS!$M$12:$O$122,2,0)),0),2)</f>
        <v>0</v>
      </c>
      <c r="S187" s="69">
        <f t="shared" si="23"/>
        <v>0</v>
      </c>
      <c r="T187" s="70">
        <f>IFERROR(IF(AND(VLOOKUP($C187,[1]APELACIÓN!$C:$AM,7,0)="SI",VLOOKUP($C187,[1]APELACIÓN!$C:$AM,14,0)&lt;&gt;""),VLOOKUP($C187,[1]APELACIÓN!$C:$AM,32,0),VLOOKUP($C187,[1]CONSOLIDADO!$C$16:$BX$465,53,0)),0)</f>
        <v>0</v>
      </c>
      <c r="U187" s="70">
        <f>IFERROR(IF(AND(VLOOKUP($C187,[1]APELACIÓN!$C:$AM,7,0)="SI",VLOOKUP($C187,[1]APELACIÓN!$C:$AM,15,0)&lt;&gt;""),VLOOKUP($C187,[1]APELACIÓN!$C:$AM,33,0),VLOOKUP($C187,[1]CONSOLIDADO!$C$16:$BX$465,54,0)),0)</f>
        <v>0</v>
      </c>
      <c r="V187" s="70">
        <f>IFERROR(IF(AND(VLOOKUP($C187,[1]APELACIÓN!$C:$AM,7,0)="SI",VLOOKUP($C187,[1]APELACIÓN!$C:$AM,16,0)&lt;&gt;""),VLOOKUP($C187,[1]APELACIÓN!$C:$AM,34,0),VLOOKUP($C187,[1]CONSOLIDADO!$C$16:$BX$465,55,0)),0)</f>
        <v>0</v>
      </c>
      <c r="W187" s="70">
        <f t="shared" si="24"/>
        <v>0</v>
      </c>
      <c r="X187" s="68">
        <f>ROUND(IFERROR(VLOOKUP($W187,[1]PARAMETROS!$Q$12:$S$82,2,0),0),2)</f>
        <v>0</v>
      </c>
      <c r="Y187" s="69">
        <f t="shared" si="25"/>
        <v>0</v>
      </c>
      <c r="Z187" s="71">
        <f t="shared" si="26"/>
        <v>0</v>
      </c>
      <c r="AA187" s="72" t="str">
        <f>IFERROR(IF(VLOOKUP($C187,[1]APELACIÓN!$C$16:$I$465,5,0)="","",VLOOKUP($C187,[1]APELACIÓN!$C$16:$I$465,5,0)),0)</f>
        <v/>
      </c>
      <c r="AB187" s="72" t="str">
        <f>IFERROR(IF(VLOOKUP($C187,[1]APELACIÓN!$C$16:$I$465,7,0)="","",VLOOKUP($C187,[1]APELACIÓN!$C$16:$I$465,7,0)),0)</f>
        <v/>
      </c>
      <c r="AC187" s="73" t="str">
        <f>IF($C187="","",[1]CONSOLIDADO!BP187)</f>
        <v/>
      </c>
      <c r="AD187" s="74" t="str">
        <f>IF($C187="","",[1]CONSOLIDADO!BQ187)</f>
        <v/>
      </c>
      <c r="AE187" s="74" t="str">
        <f>IF($C187="","",[1]CONSOLIDADO!BR187)</f>
        <v/>
      </c>
      <c r="AF187" s="74" t="str">
        <f>IF($C187="","",[1]CONSOLIDADO!BS187)</f>
        <v/>
      </c>
      <c r="AG187" s="74" t="str">
        <f>IF($C187="","",[1]CONSOLIDADO!BT187)</f>
        <v/>
      </c>
      <c r="AH187" s="73" t="str">
        <f>IF($C187="","",[1]CONSOLIDADO!BU187)</f>
        <v/>
      </c>
      <c r="AI187" s="73" t="str">
        <f>IF($C187="","",[1]CONSOLIDADO!BV187)</f>
        <v/>
      </c>
      <c r="AJ187" s="74" t="str">
        <f>IF($C187="","",[1]CONSOLIDADO!BW187)</f>
        <v/>
      </c>
      <c r="AK187" s="75" t="str">
        <f>IF($C187="","",[1]CONSOLIDADO!BX187)</f>
        <v/>
      </c>
    </row>
    <row r="188" spans="1:37" ht="14.45" customHeight="1" x14ac:dyDescent="0.2">
      <c r="A188" s="62">
        <v>173</v>
      </c>
      <c r="B188" s="63"/>
      <c r="C188" s="64"/>
      <c r="D188" s="63"/>
      <c r="E188" s="65" t="str">
        <f>IFERROR(VLOOKUP($C188,[1]CONSOLIDADO!$C$16:$K$465,9,0),"")</f>
        <v/>
      </c>
      <c r="F188" s="66">
        <f>IFERROR(IF(AND(VLOOKUP($C188,[1]APELACIÓN!$C:$AM,7,0)="SI",VLOOKUP($C188,[1]APELACIÓN!$C:$AM,10,0)&lt;&gt;""),VLOOKUP($C188,[1]APELACIÓN!$C:$AM,20,0),VLOOKUP($C188,[1]CONSOLIDADO!$C$16:$BX$465,39,0)),0)</f>
        <v>0</v>
      </c>
      <c r="G188" s="67">
        <f>ROUND(IFERROR(IF($F188&gt;39,200,VLOOKUP($F188,[1]PARAMETROS!$A$12:$K$55,2,0)),0),2)</f>
        <v>0</v>
      </c>
      <c r="H188" s="67">
        <f t="shared" si="18"/>
        <v>0</v>
      </c>
      <c r="I188" s="66">
        <f>IFERROR(IF(AND(VLOOKUP($C188,[1]APELACIÓN!$C:$AM,7,0)="SI",VLOOKUP($C188,[1]APELACIÓN!$C:$AM,11,0)&lt;&gt;""),VLOOKUP($C188,[1]APELACIÓN!$C:$AM,23,0),VLOOKUP($C188,[1]CONSOLIDADO!$C$16:$BX$465,42,0)),0)</f>
        <v>0</v>
      </c>
      <c r="J188" s="67">
        <f>ROUND(IFERROR(IF($I188&gt;39,200,VLOOKUP($I188,[1]PARAMETROS!$A$12:$K$55,6,0)),0),2)</f>
        <v>0</v>
      </c>
      <c r="K188" s="67">
        <f t="shared" si="19"/>
        <v>0</v>
      </c>
      <c r="L188" s="66">
        <f>IFERROR(IF(AND(VLOOKUP($C188,[1]APELACIÓN!$C:$AM,7,0)="SI",VLOOKUP($C188,[1]APELACIÓN!$C:$AM,12,0)&lt;&gt;""),VLOOKUP($C188,[1]APELACIÓN!$C:$AM,26,0),VLOOKUP($C188,[1]CONSOLIDADO!$C$16:$BX$465,45,0)),0)</f>
        <v>0</v>
      </c>
      <c r="M188" s="68">
        <f>ROUND(IFERROR(IF($L188&gt;39,200,VLOOKUP($L188,[1]PARAMETROS!$A$12:$K$55,10,0)),0),2)</f>
        <v>0</v>
      </c>
      <c r="N188" s="68">
        <f t="shared" si="20"/>
        <v>0</v>
      </c>
      <c r="O188" s="68">
        <f t="shared" si="21"/>
        <v>0</v>
      </c>
      <c r="P188" s="69">
        <f t="shared" si="22"/>
        <v>0</v>
      </c>
      <c r="Q188" s="66">
        <f>IFERROR(IF(AND(VLOOKUP($C188,[1]APELACIÓN!$C:$AM,7,0)="SI",VLOOKUP($C188,[1]APELACIÓN!$C:$AM,13,0)&lt;&gt;""),VLOOKUP($C188,[1]APELACIÓN!$C:$AM,29,0),VLOOKUP($C188,[1]CONSOLIDADO!$C$16:$BX$465,50,0)),0)</f>
        <v>0</v>
      </c>
      <c r="R188" s="68">
        <f>ROUND(IFERROR(IF($Q188&gt;110,100,VLOOKUP($Q188,[1]PARAMETROS!$M$12:$O$122,2,0)),0),2)</f>
        <v>0</v>
      </c>
      <c r="S188" s="69">
        <f t="shared" si="23"/>
        <v>0</v>
      </c>
      <c r="T188" s="70">
        <f>IFERROR(IF(AND(VLOOKUP($C188,[1]APELACIÓN!$C:$AM,7,0)="SI",VLOOKUP($C188,[1]APELACIÓN!$C:$AM,14,0)&lt;&gt;""),VLOOKUP($C188,[1]APELACIÓN!$C:$AM,32,0),VLOOKUP($C188,[1]CONSOLIDADO!$C$16:$BX$465,53,0)),0)</f>
        <v>0</v>
      </c>
      <c r="U188" s="70">
        <f>IFERROR(IF(AND(VLOOKUP($C188,[1]APELACIÓN!$C:$AM,7,0)="SI",VLOOKUP($C188,[1]APELACIÓN!$C:$AM,15,0)&lt;&gt;""),VLOOKUP($C188,[1]APELACIÓN!$C:$AM,33,0),VLOOKUP($C188,[1]CONSOLIDADO!$C$16:$BX$465,54,0)),0)</f>
        <v>0</v>
      </c>
      <c r="V188" s="70">
        <f>IFERROR(IF(AND(VLOOKUP($C188,[1]APELACIÓN!$C:$AM,7,0)="SI",VLOOKUP($C188,[1]APELACIÓN!$C:$AM,16,0)&lt;&gt;""),VLOOKUP($C188,[1]APELACIÓN!$C:$AM,34,0),VLOOKUP($C188,[1]CONSOLIDADO!$C$16:$BX$465,55,0)),0)</f>
        <v>0</v>
      </c>
      <c r="W188" s="70">
        <f t="shared" si="24"/>
        <v>0</v>
      </c>
      <c r="X188" s="68">
        <f>ROUND(IFERROR(VLOOKUP($W188,[1]PARAMETROS!$Q$12:$S$82,2,0),0),2)</f>
        <v>0</v>
      </c>
      <c r="Y188" s="69">
        <f t="shared" si="25"/>
        <v>0</v>
      </c>
      <c r="Z188" s="71">
        <f t="shared" si="26"/>
        <v>0</v>
      </c>
      <c r="AA188" s="72" t="str">
        <f>IFERROR(IF(VLOOKUP($C188,[1]APELACIÓN!$C$16:$I$465,5,0)="","",VLOOKUP($C188,[1]APELACIÓN!$C$16:$I$465,5,0)),0)</f>
        <v/>
      </c>
      <c r="AB188" s="72" t="str">
        <f>IFERROR(IF(VLOOKUP($C188,[1]APELACIÓN!$C$16:$I$465,7,0)="","",VLOOKUP($C188,[1]APELACIÓN!$C$16:$I$465,7,0)),0)</f>
        <v/>
      </c>
      <c r="AC188" s="73" t="str">
        <f>IF($C188="","",[1]CONSOLIDADO!BP188)</f>
        <v/>
      </c>
      <c r="AD188" s="74" t="str">
        <f>IF($C188="","",[1]CONSOLIDADO!BQ188)</f>
        <v/>
      </c>
      <c r="AE188" s="74" t="str">
        <f>IF($C188="","",[1]CONSOLIDADO!BR188)</f>
        <v/>
      </c>
      <c r="AF188" s="74" t="str">
        <f>IF($C188="","",[1]CONSOLIDADO!BS188)</f>
        <v/>
      </c>
      <c r="AG188" s="74" t="str">
        <f>IF($C188="","",[1]CONSOLIDADO!BT188)</f>
        <v/>
      </c>
      <c r="AH188" s="73" t="str">
        <f>IF($C188="","",[1]CONSOLIDADO!BU188)</f>
        <v/>
      </c>
      <c r="AI188" s="73" t="str">
        <f>IF($C188="","",[1]CONSOLIDADO!BV188)</f>
        <v/>
      </c>
      <c r="AJ188" s="74" t="str">
        <f>IF($C188="","",[1]CONSOLIDADO!BW188)</f>
        <v/>
      </c>
      <c r="AK188" s="75" t="str">
        <f>IF($C188="","",[1]CONSOLIDADO!BX188)</f>
        <v/>
      </c>
    </row>
    <row r="189" spans="1:37" ht="14.45" customHeight="1" x14ac:dyDescent="0.2">
      <c r="A189" s="62">
        <v>174</v>
      </c>
      <c r="B189" s="63"/>
      <c r="C189" s="64"/>
      <c r="D189" s="63"/>
      <c r="E189" s="65" t="str">
        <f>IFERROR(VLOOKUP($C189,[1]CONSOLIDADO!$C$16:$K$465,9,0),"")</f>
        <v/>
      </c>
      <c r="F189" s="66">
        <f>IFERROR(IF(AND(VLOOKUP($C189,[1]APELACIÓN!$C:$AM,7,0)="SI",VLOOKUP($C189,[1]APELACIÓN!$C:$AM,10,0)&lt;&gt;""),VLOOKUP($C189,[1]APELACIÓN!$C:$AM,20,0),VLOOKUP($C189,[1]CONSOLIDADO!$C$16:$BX$465,39,0)),0)</f>
        <v>0</v>
      </c>
      <c r="G189" s="67">
        <f>ROUND(IFERROR(IF($F189&gt;39,200,VLOOKUP($F189,[1]PARAMETROS!$A$12:$K$55,2,0)),0),2)</f>
        <v>0</v>
      </c>
      <c r="H189" s="67">
        <f t="shared" si="18"/>
        <v>0</v>
      </c>
      <c r="I189" s="66">
        <f>IFERROR(IF(AND(VLOOKUP($C189,[1]APELACIÓN!$C:$AM,7,0)="SI",VLOOKUP($C189,[1]APELACIÓN!$C:$AM,11,0)&lt;&gt;""),VLOOKUP($C189,[1]APELACIÓN!$C:$AM,23,0),VLOOKUP($C189,[1]CONSOLIDADO!$C$16:$BX$465,42,0)),0)</f>
        <v>0</v>
      </c>
      <c r="J189" s="67">
        <f>ROUND(IFERROR(IF($I189&gt;39,200,VLOOKUP($I189,[1]PARAMETROS!$A$12:$K$55,6,0)),0),2)</f>
        <v>0</v>
      </c>
      <c r="K189" s="67">
        <f t="shared" si="19"/>
        <v>0</v>
      </c>
      <c r="L189" s="66">
        <f>IFERROR(IF(AND(VLOOKUP($C189,[1]APELACIÓN!$C:$AM,7,0)="SI",VLOOKUP($C189,[1]APELACIÓN!$C:$AM,12,0)&lt;&gt;""),VLOOKUP($C189,[1]APELACIÓN!$C:$AM,26,0),VLOOKUP($C189,[1]CONSOLIDADO!$C$16:$BX$465,45,0)),0)</f>
        <v>0</v>
      </c>
      <c r="M189" s="68">
        <f>ROUND(IFERROR(IF($L189&gt;39,200,VLOOKUP($L189,[1]PARAMETROS!$A$12:$K$55,10,0)),0),2)</f>
        <v>0</v>
      </c>
      <c r="N189" s="68">
        <f t="shared" si="20"/>
        <v>0</v>
      </c>
      <c r="O189" s="68">
        <f t="shared" si="21"/>
        <v>0</v>
      </c>
      <c r="P189" s="69">
        <f t="shared" si="22"/>
        <v>0</v>
      </c>
      <c r="Q189" s="66">
        <f>IFERROR(IF(AND(VLOOKUP($C189,[1]APELACIÓN!$C:$AM,7,0)="SI",VLOOKUP($C189,[1]APELACIÓN!$C:$AM,13,0)&lt;&gt;""),VLOOKUP($C189,[1]APELACIÓN!$C:$AM,29,0),VLOOKUP($C189,[1]CONSOLIDADO!$C$16:$BX$465,50,0)),0)</f>
        <v>0</v>
      </c>
      <c r="R189" s="68">
        <f>ROUND(IFERROR(IF($Q189&gt;110,100,VLOOKUP($Q189,[1]PARAMETROS!$M$12:$O$122,2,0)),0),2)</f>
        <v>0</v>
      </c>
      <c r="S189" s="69">
        <f t="shared" si="23"/>
        <v>0</v>
      </c>
      <c r="T189" s="70">
        <f>IFERROR(IF(AND(VLOOKUP($C189,[1]APELACIÓN!$C:$AM,7,0)="SI",VLOOKUP($C189,[1]APELACIÓN!$C:$AM,14,0)&lt;&gt;""),VLOOKUP($C189,[1]APELACIÓN!$C:$AM,32,0),VLOOKUP($C189,[1]CONSOLIDADO!$C$16:$BX$465,53,0)),0)</f>
        <v>0</v>
      </c>
      <c r="U189" s="70">
        <f>IFERROR(IF(AND(VLOOKUP($C189,[1]APELACIÓN!$C:$AM,7,0)="SI",VLOOKUP($C189,[1]APELACIÓN!$C:$AM,15,0)&lt;&gt;""),VLOOKUP($C189,[1]APELACIÓN!$C:$AM,33,0),VLOOKUP($C189,[1]CONSOLIDADO!$C$16:$BX$465,54,0)),0)</f>
        <v>0</v>
      </c>
      <c r="V189" s="70">
        <f>IFERROR(IF(AND(VLOOKUP($C189,[1]APELACIÓN!$C:$AM,7,0)="SI",VLOOKUP($C189,[1]APELACIÓN!$C:$AM,16,0)&lt;&gt;""),VLOOKUP($C189,[1]APELACIÓN!$C:$AM,34,0),VLOOKUP($C189,[1]CONSOLIDADO!$C$16:$BX$465,55,0)),0)</f>
        <v>0</v>
      </c>
      <c r="W189" s="70">
        <f t="shared" si="24"/>
        <v>0</v>
      </c>
      <c r="X189" s="68">
        <f>ROUND(IFERROR(VLOOKUP($W189,[1]PARAMETROS!$Q$12:$S$82,2,0),0),2)</f>
        <v>0</v>
      </c>
      <c r="Y189" s="69">
        <f t="shared" si="25"/>
        <v>0</v>
      </c>
      <c r="Z189" s="71">
        <f t="shared" si="26"/>
        <v>0</v>
      </c>
      <c r="AA189" s="72" t="str">
        <f>IFERROR(IF(VLOOKUP($C189,[1]APELACIÓN!$C$16:$I$465,5,0)="","",VLOOKUP($C189,[1]APELACIÓN!$C$16:$I$465,5,0)),0)</f>
        <v/>
      </c>
      <c r="AB189" s="72" t="str">
        <f>IFERROR(IF(VLOOKUP($C189,[1]APELACIÓN!$C$16:$I$465,7,0)="","",VLOOKUP($C189,[1]APELACIÓN!$C$16:$I$465,7,0)),0)</f>
        <v/>
      </c>
      <c r="AC189" s="73" t="str">
        <f>IF($C189="","",[1]CONSOLIDADO!BP189)</f>
        <v/>
      </c>
      <c r="AD189" s="74" t="str">
        <f>IF($C189="","",[1]CONSOLIDADO!BQ189)</f>
        <v/>
      </c>
      <c r="AE189" s="74" t="str">
        <f>IF($C189="","",[1]CONSOLIDADO!BR189)</f>
        <v/>
      </c>
      <c r="AF189" s="74" t="str">
        <f>IF($C189="","",[1]CONSOLIDADO!BS189)</f>
        <v/>
      </c>
      <c r="AG189" s="74" t="str">
        <f>IF($C189="","",[1]CONSOLIDADO!BT189)</f>
        <v/>
      </c>
      <c r="AH189" s="73" t="str">
        <f>IF($C189="","",[1]CONSOLIDADO!BU189)</f>
        <v/>
      </c>
      <c r="AI189" s="73" t="str">
        <f>IF($C189="","",[1]CONSOLIDADO!BV189)</f>
        <v/>
      </c>
      <c r="AJ189" s="74" t="str">
        <f>IF($C189="","",[1]CONSOLIDADO!BW189)</f>
        <v/>
      </c>
      <c r="AK189" s="75" t="str">
        <f>IF($C189="","",[1]CONSOLIDADO!BX189)</f>
        <v/>
      </c>
    </row>
    <row r="190" spans="1:37" ht="14.45" customHeight="1" x14ac:dyDescent="0.2">
      <c r="A190" s="62">
        <v>175</v>
      </c>
      <c r="B190" s="63"/>
      <c r="C190" s="64"/>
      <c r="D190" s="63"/>
      <c r="E190" s="65" t="str">
        <f>IFERROR(VLOOKUP($C190,[1]CONSOLIDADO!$C$16:$K$465,9,0),"")</f>
        <v/>
      </c>
      <c r="F190" s="66">
        <f>IFERROR(IF(AND(VLOOKUP($C190,[1]APELACIÓN!$C:$AM,7,0)="SI",VLOOKUP($C190,[1]APELACIÓN!$C:$AM,10,0)&lt;&gt;""),VLOOKUP($C190,[1]APELACIÓN!$C:$AM,20,0),VLOOKUP($C190,[1]CONSOLIDADO!$C$16:$BX$465,39,0)),0)</f>
        <v>0</v>
      </c>
      <c r="G190" s="67">
        <f>ROUND(IFERROR(IF($F190&gt;39,200,VLOOKUP($F190,[1]PARAMETROS!$A$12:$K$55,2,0)),0),2)</f>
        <v>0</v>
      </c>
      <c r="H190" s="67">
        <f t="shared" si="18"/>
        <v>0</v>
      </c>
      <c r="I190" s="66">
        <f>IFERROR(IF(AND(VLOOKUP($C190,[1]APELACIÓN!$C:$AM,7,0)="SI",VLOOKUP($C190,[1]APELACIÓN!$C:$AM,11,0)&lt;&gt;""),VLOOKUP($C190,[1]APELACIÓN!$C:$AM,23,0),VLOOKUP($C190,[1]CONSOLIDADO!$C$16:$BX$465,42,0)),0)</f>
        <v>0</v>
      </c>
      <c r="J190" s="67">
        <f>ROUND(IFERROR(IF($I190&gt;39,200,VLOOKUP($I190,[1]PARAMETROS!$A$12:$K$55,6,0)),0),2)</f>
        <v>0</v>
      </c>
      <c r="K190" s="67">
        <f t="shared" si="19"/>
        <v>0</v>
      </c>
      <c r="L190" s="66">
        <f>IFERROR(IF(AND(VLOOKUP($C190,[1]APELACIÓN!$C:$AM,7,0)="SI",VLOOKUP($C190,[1]APELACIÓN!$C:$AM,12,0)&lt;&gt;""),VLOOKUP($C190,[1]APELACIÓN!$C:$AM,26,0),VLOOKUP($C190,[1]CONSOLIDADO!$C$16:$BX$465,45,0)),0)</f>
        <v>0</v>
      </c>
      <c r="M190" s="68">
        <f>ROUND(IFERROR(IF($L190&gt;39,200,VLOOKUP($L190,[1]PARAMETROS!$A$12:$K$55,10,0)),0),2)</f>
        <v>0</v>
      </c>
      <c r="N190" s="68">
        <f t="shared" si="20"/>
        <v>0</v>
      </c>
      <c r="O190" s="68">
        <f t="shared" si="21"/>
        <v>0</v>
      </c>
      <c r="P190" s="69">
        <f t="shared" si="22"/>
        <v>0</v>
      </c>
      <c r="Q190" s="66">
        <f>IFERROR(IF(AND(VLOOKUP($C190,[1]APELACIÓN!$C:$AM,7,0)="SI",VLOOKUP($C190,[1]APELACIÓN!$C:$AM,13,0)&lt;&gt;""),VLOOKUP($C190,[1]APELACIÓN!$C:$AM,29,0),VLOOKUP($C190,[1]CONSOLIDADO!$C$16:$BX$465,50,0)),0)</f>
        <v>0</v>
      </c>
      <c r="R190" s="68">
        <f>ROUND(IFERROR(IF($Q190&gt;110,100,VLOOKUP($Q190,[1]PARAMETROS!$M$12:$O$122,2,0)),0),2)</f>
        <v>0</v>
      </c>
      <c r="S190" s="69">
        <f t="shared" si="23"/>
        <v>0</v>
      </c>
      <c r="T190" s="70">
        <f>IFERROR(IF(AND(VLOOKUP($C190,[1]APELACIÓN!$C:$AM,7,0)="SI",VLOOKUP($C190,[1]APELACIÓN!$C:$AM,14,0)&lt;&gt;""),VLOOKUP($C190,[1]APELACIÓN!$C:$AM,32,0),VLOOKUP($C190,[1]CONSOLIDADO!$C$16:$BX$465,53,0)),0)</f>
        <v>0</v>
      </c>
      <c r="U190" s="70">
        <f>IFERROR(IF(AND(VLOOKUP($C190,[1]APELACIÓN!$C:$AM,7,0)="SI",VLOOKUP($C190,[1]APELACIÓN!$C:$AM,15,0)&lt;&gt;""),VLOOKUP($C190,[1]APELACIÓN!$C:$AM,33,0),VLOOKUP($C190,[1]CONSOLIDADO!$C$16:$BX$465,54,0)),0)</f>
        <v>0</v>
      </c>
      <c r="V190" s="70">
        <f>IFERROR(IF(AND(VLOOKUP($C190,[1]APELACIÓN!$C:$AM,7,0)="SI",VLOOKUP($C190,[1]APELACIÓN!$C:$AM,16,0)&lt;&gt;""),VLOOKUP($C190,[1]APELACIÓN!$C:$AM,34,0),VLOOKUP($C190,[1]CONSOLIDADO!$C$16:$BX$465,55,0)),0)</f>
        <v>0</v>
      </c>
      <c r="W190" s="70">
        <f t="shared" si="24"/>
        <v>0</v>
      </c>
      <c r="X190" s="68">
        <f>ROUND(IFERROR(VLOOKUP($W190,[1]PARAMETROS!$Q$12:$S$82,2,0),0),2)</f>
        <v>0</v>
      </c>
      <c r="Y190" s="69">
        <f t="shared" si="25"/>
        <v>0</v>
      </c>
      <c r="Z190" s="71">
        <f t="shared" si="26"/>
        <v>0</v>
      </c>
      <c r="AA190" s="72" t="str">
        <f>IFERROR(IF(VLOOKUP($C190,[1]APELACIÓN!$C$16:$I$465,5,0)="","",VLOOKUP($C190,[1]APELACIÓN!$C$16:$I$465,5,0)),0)</f>
        <v/>
      </c>
      <c r="AB190" s="72" t="str">
        <f>IFERROR(IF(VLOOKUP($C190,[1]APELACIÓN!$C$16:$I$465,7,0)="","",VLOOKUP($C190,[1]APELACIÓN!$C$16:$I$465,7,0)),0)</f>
        <v/>
      </c>
      <c r="AC190" s="73" t="str">
        <f>IF($C190="","",[1]CONSOLIDADO!BP190)</f>
        <v/>
      </c>
      <c r="AD190" s="74" t="str">
        <f>IF($C190="","",[1]CONSOLIDADO!BQ190)</f>
        <v/>
      </c>
      <c r="AE190" s="74" t="str">
        <f>IF($C190="","",[1]CONSOLIDADO!BR190)</f>
        <v/>
      </c>
      <c r="AF190" s="74" t="str">
        <f>IF($C190="","",[1]CONSOLIDADO!BS190)</f>
        <v/>
      </c>
      <c r="AG190" s="74" t="str">
        <f>IF($C190="","",[1]CONSOLIDADO!BT190)</f>
        <v/>
      </c>
      <c r="AH190" s="73" t="str">
        <f>IF($C190="","",[1]CONSOLIDADO!BU190)</f>
        <v/>
      </c>
      <c r="AI190" s="73" t="str">
        <f>IF($C190="","",[1]CONSOLIDADO!BV190)</f>
        <v/>
      </c>
      <c r="AJ190" s="74" t="str">
        <f>IF($C190="","",[1]CONSOLIDADO!BW190)</f>
        <v/>
      </c>
      <c r="AK190" s="75" t="str">
        <f>IF($C190="","",[1]CONSOLIDADO!BX190)</f>
        <v/>
      </c>
    </row>
    <row r="191" spans="1:37" ht="14.45" customHeight="1" x14ac:dyDescent="0.2">
      <c r="A191" s="62">
        <v>176</v>
      </c>
      <c r="B191" s="63"/>
      <c r="C191" s="64"/>
      <c r="D191" s="63"/>
      <c r="E191" s="65" t="str">
        <f>IFERROR(VLOOKUP($C191,[1]CONSOLIDADO!$C$16:$K$465,9,0),"")</f>
        <v/>
      </c>
      <c r="F191" s="66">
        <f>IFERROR(IF(AND(VLOOKUP($C191,[1]APELACIÓN!$C:$AM,7,0)="SI",VLOOKUP($C191,[1]APELACIÓN!$C:$AM,10,0)&lt;&gt;""),VLOOKUP($C191,[1]APELACIÓN!$C:$AM,20,0),VLOOKUP($C191,[1]CONSOLIDADO!$C$16:$BX$465,39,0)),0)</f>
        <v>0</v>
      </c>
      <c r="G191" s="67">
        <f>ROUND(IFERROR(IF($F191&gt;39,200,VLOOKUP($F191,[1]PARAMETROS!$A$12:$K$55,2,0)),0),2)</f>
        <v>0</v>
      </c>
      <c r="H191" s="67">
        <f t="shared" si="18"/>
        <v>0</v>
      </c>
      <c r="I191" s="66">
        <f>IFERROR(IF(AND(VLOOKUP($C191,[1]APELACIÓN!$C:$AM,7,0)="SI",VLOOKUP($C191,[1]APELACIÓN!$C:$AM,11,0)&lt;&gt;""),VLOOKUP($C191,[1]APELACIÓN!$C:$AM,23,0),VLOOKUP($C191,[1]CONSOLIDADO!$C$16:$BX$465,42,0)),0)</f>
        <v>0</v>
      </c>
      <c r="J191" s="67">
        <f>ROUND(IFERROR(IF($I191&gt;39,200,VLOOKUP($I191,[1]PARAMETROS!$A$12:$K$55,6,0)),0),2)</f>
        <v>0</v>
      </c>
      <c r="K191" s="67">
        <f t="shared" si="19"/>
        <v>0</v>
      </c>
      <c r="L191" s="66">
        <f>IFERROR(IF(AND(VLOOKUP($C191,[1]APELACIÓN!$C:$AM,7,0)="SI",VLOOKUP($C191,[1]APELACIÓN!$C:$AM,12,0)&lt;&gt;""),VLOOKUP($C191,[1]APELACIÓN!$C:$AM,26,0),VLOOKUP($C191,[1]CONSOLIDADO!$C$16:$BX$465,45,0)),0)</f>
        <v>0</v>
      </c>
      <c r="M191" s="68">
        <f>ROUND(IFERROR(IF($L191&gt;39,200,VLOOKUP($L191,[1]PARAMETROS!$A$12:$K$55,10,0)),0),2)</f>
        <v>0</v>
      </c>
      <c r="N191" s="68">
        <f t="shared" si="20"/>
        <v>0</v>
      </c>
      <c r="O191" s="68">
        <f t="shared" si="21"/>
        <v>0</v>
      </c>
      <c r="P191" s="69">
        <f t="shared" si="22"/>
        <v>0</v>
      </c>
      <c r="Q191" s="66">
        <f>IFERROR(IF(AND(VLOOKUP($C191,[1]APELACIÓN!$C:$AM,7,0)="SI",VLOOKUP($C191,[1]APELACIÓN!$C:$AM,13,0)&lt;&gt;""),VLOOKUP($C191,[1]APELACIÓN!$C:$AM,29,0),VLOOKUP($C191,[1]CONSOLIDADO!$C$16:$BX$465,50,0)),0)</f>
        <v>0</v>
      </c>
      <c r="R191" s="68">
        <f>ROUND(IFERROR(IF($Q191&gt;110,100,VLOOKUP($Q191,[1]PARAMETROS!$M$12:$O$122,2,0)),0),2)</f>
        <v>0</v>
      </c>
      <c r="S191" s="69">
        <f t="shared" si="23"/>
        <v>0</v>
      </c>
      <c r="T191" s="70">
        <f>IFERROR(IF(AND(VLOOKUP($C191,[1]APELACIÓN!$C:$AM,7,0)="SI",VLOOKUP($C191,[1]APELACIÓN!$C:$AM,14,0)&lt;&gt;""),VLOOKUP($C191,[1]APELACIÓN!$C:$AM,32,0),VLOOKUP($C191,[1]CONSOLIDADO!$C$16:$BX$465,53,0)),0)</f>
        <v>0</v>
      </c>
      <c r="U191" s="70">
        <f>IFERROR(IF(AND(VLOOKUP($C191,[1]APELACIÓN!$C:$AM,7,0)="SI",VLOOKUP($C191,[1]APELACIÓN!$C:$AM,15,0)&lt;&gt;""),VLOOKUP($C191,[1]APELACIÓN!$C:$AM,33,0),VLOOKUP($C191,[1]CONSOLIDADO!$C$16:$BX$465,54,0)),0)</f>
        <v>0</v>
      </c>
      <c r="V191" s="70">
        <f>IFERROR(IF(AND(VLOOKUP($C191,[1]APELACIÓN!$C:$AM,7,0)="SI",VLOOKUP($C191,[1]APELACIÓN!$C:$AM,16,0)&lt;&gt;""),VLOOKUP($C191,[1]APELACIÓN!$C:$AM,34,0),VLOOKUP($C191,[1]CONSOLIDADO!$C$16:$BX$465,55,0)),0)</f>
        <v>0</v>
      </c>
      <c r="W191" s="70">
        <f t="shared" si="24"/>
        <v>0</v>
      </c>
      <c r="X191" s="68">
        <f>ROUND(IFERROR(VLOOKUP($W191,[1]PARAMETROS!$Q$12:$S$82,2,0),0),2)</f>
        <v>0</v>
      </c>
      <c r="Y191" s="69">
        <f t="shared" si="25"/>
        <v>0</v>
      </c>
      <c r="Z191" s="71">
        <f t="shared" si="26"/>
        <v>0</v>
      </c>
      <c r="AA191" s="72" t="str">
        <f>IFERROR(IF(VLOOKUP($C191,[1]APELACIÓN!$C$16:$I$465,5,0)="","",VLOOKUP($C191,[1]APELACIÓN!$C$16:$I$465,5,0)),0)</f>
        <v/>
      </c>
      <c r="AB191" s="72" t="str">
        <f>IFERROR(IF(VLOOKUP($C191,[1]APELACIÓN!$C$16:$I$465,7,0)="","",VLOOKUP($C191,[1]APELACIÓN!$C$16:$I$465,7,0)),0)</f>
        <v/>
      </c>
      <c r="AC191" s="73" t="str">
        <f>IF($C191="","",[1]CONSOLIDADO!BP191)</f>
        <v/>
      </c>
      <c r="AD191" s="74" t="str">
        <f>IF($C191="","",[1]CONSOLIDADO!BQ191)</f>
        <v/>
      </c>
      <c r="AE191" s="74" t="str">
        <f>IF($C191="","",[1]CONSOLIDADO!BR191)</f>
        <v/>
      </c>
      <c r="AF191" s="74" t="str">
        <f>IF($C191="","",[1]CONSOLIDADO!BS191)</f>
        <v/>
      </c>
      <c r="AG191" s="74" t="str">
        <f>IF($C191="","",[1]CONSOLIDADO!BT191)</f>
        <v/>
      </c>
      <c r="AH191" s="73" t="str">
        <f>IF($C191="","",[1]CONSOLIDADO!BU191)</f>
        <v/>
      </c>
      <c r="AI191" s="73" t="str">
        <f>IF($C191="","",[1]CONSOLIDADO!BV191)</f>
        <v/>
      </c>
      <c r="AJ191" s="74" t="str">
        <f>IF($C191="","",[1]CONSOLIDADO!BW191)</f>
        <v/>
      </c>
      <c r="AK191" s="75" t="str">
        <f>IF($C191="","",[1]CONSOLIDADO!BX191)</f>
        <v/>
      </c>
    </row>
    <row r="192" spans="1:37" ht="14.45" customHeight="1" x14ac:dyDescent="0.2">
      <c r="A192" s="62">
        <v>177</v>
      </c>
      <c r="B192" s="63"/>
      <c r="C192" s="64"/>
      <c r="D192" s="63"/>
      <c r="E192" s="65" t="str">
        <f>IFERROR(VLOOKUP($C192,[1]CONSOLIDADO!$C$16:$K$465,9,0),"")</f>
        <v/>
      </c>
      <c r="F192" s="66">
        <f>IFERROR(IF(AND(VLOOKUP($C192,[1]APELACIÓN!$C:$AM,7,0)="SI",VLOOKUP($C192,[1]APELACIÓN!$C:$AM,10,0)&lt;&gt;""),VLOOKUP($C192,[1]APELACIÓN!$C:$AM,20,0),VLOOKUP($C192,[1]CONSOLIDADO!$C$16:$BX$465,39,0)),0)</f>
        <v>0</v>
      </c>
      <c r="G192" s="67">
        <f>ROUND(IFERROR(IF($F192&gt;39,200,VLOOKUP($F192,[1]PARAMETROS!$A$12:$K$55,2,0)),0),2)</f>
        <v>0</v>
      </c>
      <c r="H192" s="67">
        <f t="shared" si="18"/>
        <v>0</v>
      </c>
      <c r="I192" s="66">
        <f>IFERROR(IF(AND(VLOOKUP($C192,[1]APELACIÓN!$C:$AM,7,0)="SI",VLOOKUP($C192,[1]APELACIÓN!$C:$AM,11,0)&lt;&gt;""),VLOOKUP($C192,[1]APELACIÓN!$C:$AM,23,0),VLOOKUP($C192,[1]CONSOLIDADO!$C$16:$BX$465,42,0)),0)</f>
        <v>0</v>
      </c>
      <c r="J192" s="67">
        <f>ROUND(IFERROR(IF($I192&gt;39,200,VLOOKUP($I192,[1]PARAMETROS!$A$12:$K$55,6,0)),0),2)</f>
        <v>0</v>
      </c>
      <c r="K192" s="67">
        <f t="shared" si="19"/>
        <v>0</v>
      </c>
      <c r="L192" s="66">
        <f>IFERROR(IF(AND(VLOOKUP($C192,[1]APELACIÓN!$C:$AM,7,0)="SI",VLOOKUP($C192,[1]APELACIÓN!$C:$AM,12,0)&lt;&gt;""),VLOOKUP($C192,[1]APELACIÓN!$C:$AM,26,0),VLOOKUP($C192,[1]CONSOLIDADO!$C$16:$BX$465,45,0)),0)</f>
        <v>0</v>
      </c>
      <c r="M192" s="68">
        <f>ROUND(IFERROR(IF($L192&gt;39,200,VLOOKUP($L192,[1]PARAMETROS!$A$12:$K$55,10,0)),0),2)</f>
        <v>0</v>
      </c>
      <c r="N192" s="68">
        <f t="shared" si="20"/>
        <v>0</v>
      </c>
      <c r="O192" s="68">
        <f t="shared" si="21"/>
        <v>0</v>
      </c>
      <c r="P192" s="69">
        <f t="shared" si="22"/>
        <v>0</v>
      </c>
      <c r="Q192" s="66">
        <f>IFERROR(IF(AND(VLOOKUP($C192,[1]APELACIÓN!$C:$AM,7,0)="SI",VLOOKUP($C192,[1]APELACIÓN!$C:$AM,13,0)&lt;&gt;""),VLOOKUP($C192,[1]APELACIÓN!$C:$AM,29,0),VLOOKUP($C192,[1]CONSOLIDADO!$C$16:$BX$465,50,0)),0)</f>
        <v>0</v>
      </c>
      <c r="R192" s="68">
        <f>ROUND(IFERROR(IF($Q192&gt;110,100,VLOOKUP($Q192,[1]PARAMETROS!$M$12:$O$122,2,0)),0),2)</f>
        <v>0</v>
      </c>
      <c r="S192" s="69">
        <f t="shared" si="23"/>
        <v>0</v>
      </c>
      <c r="T192" s="70">
        <f>IFERROR(IF(AND(VLOOKUP($C192,[1]APELACIÓN!$C:$AM,7,0)="SI",VLOOKUP($C192,[1]APELACIÓN!$C:$AM,14,0)&lt;&gt;""),VLOOKUP($C192,[1]APELACIÓN!$C:$AM,32,0),VLOOKUP($C192,[1]CONSOLIDADO!$C$16:$BX$465,53,0)),0)</f>
        <v>0</v>
      </c>
      <c r="U192" s="70">
        <f>IFERROR(IF(AND(VLOOKUP($C192,[1]APELACIÓN!$C:$AM,7,0)="SI",VLOOKUP($C192,[1]APELACIÓN!$C:$AM,15,0)&lt;&gt;""),VLOOKUP($C192,[1]APELACIÓN!$C:$AM,33,0),VLOOKUP($C192,[1]CONSOLIDADO!$C$16:$BX$465,54,0)),0)</f>
        <v>0</v>
      </c>
      <c r="V192" s="70">
        <f>IFERROR(IF(AND(VLOOKUP($C192,[1]APELACIÓN!$C:$AM,7,0)="SI",VLOOKUP($C192,[1]APELACIÓN!$C:$AM,16,0)&lt;&gt;""),VLOOKUP($C192,[1]APELACIÓN!$C:$AM,34,0),VLOOKUP($C192,[1]CONSOLIDADO!$C$16:$BX$465,55,0)),0)</f>
        <v>0</v>
      </c>
      <c r="W192" s="70">
        <f t="shared" si="24"/>
        <v>0</v>
      </c>
      <c r="X192" s="68">
        <f>ROUND(IFERROR(VLOOKUP($W192,[1]PARAMETROS!$Q$12:$S$82,2,0),0),2)</f>
        <v>0</v>
      </c>
      <c r="Y192" s="69">
        <f t="shared" si="25"/>
        <v>0</v>
      </c>
      <c r="Z192" s="71">
        <f t="shared" si="26"/>
        <v>0</v>
      </c>
      <c r="AA192" s="72" t="str">
        <f>IFERROR(IF(VLOOKUP($C192,[1]APELACIÓN!$C$16:$I$465,5,0)="","",VLOOKUP($C192,[1]APELACIÓN!$C$16:$I$465,5,0)),0)</f>
        <v/>
      </c>
      <c r="AB192" s="72" t="str">
        <f>IFERROR(IF(VLOOKUP($C192,[1]APELACIÓN!$C$16:$I$465,7,0)="","",VLOOKUP($C192,[1]APELACIÓN!$C$16:$I$465,7,0)),0)</f>
        <v/>
      </c>
      <c r="AC192" s="73" t="str">
        <f>IF($C192="","",[1]CONSOLIDADO!BP192)</f>
        <v/>
      </c>
      <c r="AD192" s="74" t="str">
        <f>IF($C192="","",[1]CONSOLIDADO!BQ192)</f>
        <v/>
      </c>
      <c r="AE192" s="74" t="str">
        <f>IF($C192="","",[1]CONSOLIDADO!BR192)</f>
        <v/>
      </c>
      <c r="AF192" s="74" t="str">
        <f>IF($C192="","",[1]CONSOLIDADO!BS192)</f>
        <v/>
      </c>
      <c r="AG192" s="74" t="str">
        <f>IF($C192="","",[1]CONSOLIDADO!BT192)</f>
        <v/>
      </c>
      <c r="AH192" s="73" t="str">
        <f>IF($C192="","",[1]CONSOLIDADO!BU192)</f>
        <v/>
      </c>
      <c r="AI192" s="73" t="str">
        <f>IF($C192="","",[1]CONSOLIDADO!BV192)</f>
        <v/>
      </c>
      <c r="AJ192" s="74" t="str">
        <f>IF($C192="","",[1]CONSOLIDADO!BW192)</f>
        <v/>
      </c>
      <c r="AK192" s="75" t="str">
        <f>IF($C192="","",[1]CONSOLIDADO!BX192)</f>
        <v/>
      </c>
    </row>
    <row r="193" spans="1:37" ht="14.45" customHeight="1" x14ac:dyDescent="0.2">
      <c r="A193" s="62">
        <v>178</v>
      </c>
      <c r="B193" s="63"/>
      <c r="C193" s="64"/>
      <c r="D193" s="63"/>
      <c r="E193" s="65" t="str">
        <f>IFERROR(VLOOKUP($C193,[1]CONSOLIDADO!$C$16:$K$465,9,0),"")</f>
        <v/>
      </c>
      <c r="F193" s="66">
        <f>IFERROR(IF(AND(VLOOKUP($C193,[1]APELACIÓN!$C:$AM,7,0)="SI",VLOOKUP($C193,[1]APELACIÓN!$C:$AM,10,0)&lt;&gt;""),VLOOKUP($C193,[1]APELACIÓN!$C:$AM,20,0),VLOOKUP($C193,[1]CONSOLIDADO!$C$16:$BX$465,39,0)),0)</f>
        <v>0</v>
      </c>
      <c r="G193" s="67">
        <f>ROUND(IFERROR(IF($F193&gt;39,200,VLOOKUP($F193,[1]PARAMETROS!$A$12:$K$55,2,0)),0),2)</f>
        <v>0</v>
      </c>
      <c r="H193" s="67">
        <f t="shared" si="18"/>
        <v>0</v>
      </c>
      <c r="I193" s="66">
        <f>IFERROR(IF(AND(VLOOKUP($C193,[1]APELACIÓN!$C:$AM,7,0)="SI",VLOOKUP($C193,[1]APELACIÓN!$C:$AM,11,0)&lt;&gt;""),VLOOKUP($C193,[1]APELACIÓN!$C:$AM,23,0),VLOOKUP($C193,[1]CONSOLIDADO!$C$16:$BX$465,42,0)),0)</f>
        <v>0</v>
      </c>
      <c r="J193" s="67">
        <f>ROUND(IFERROR(IF($I193&gt;39,200,VLOOKUP($I193,[1]PARAMETROS!$A$12:$K$55,6,0)),0),2)</f>
        <v>0</v>
      </c>
      <c r="K193" s="67">
        <f t="shared" si="19"/>
        <v>0</v>
      </c>
      <c r="L193" s="66">
        <f>IFERROR(IF(AND(VLOOKUP($C193,[1]APELACIÓN!$C:$AM,7,0)="SI",VLOOKUP($C193,[1]APELACIÓN!$C:$AM,12,0)&lt;&gt;""),VLOOKUP($C193,[1]APELACIÓN!$C:$AM,26,0),VLOOKUP($C193,[1]CONSOLIDADO!$C$16:$BX$465,45,0)),0)</f>
        <v>0</v>
      </c>
      <c r="M193" s="68">
        <f>ROUND(IFERROR(IF($L193&gt;39,200,VLOOKUP($L193,[1]PARAMETROS!$A$12:$K$55,10,0)),0),2)</f>
        <v>0</v>
      </c>
      <c r="N193" s="68">
        <f t="shared" si="20"/>
        <v>0</v>
      </c>
      <c r="O193" s="68">
        <f t="shared" si="21"/>
        <v>0</v>
      </c>
      <c r="P193" s="69">
        <f t="shared" si="22"/>
        <v>0</v>
      </c>
      <c r="Q193" s="66">
        <f>IFERROR(IF(AND(VLOOKUP($C193,[1]APELACIÓN!$C:$AM,7,0)="SI",VLOOKUP($C193,[1]APELACIÓN!$C:$AM,13,0)&lt;&gt;""),VLOOKUP($C193,[1]APELACIÓN!$C:$AM,29,0),VLOOKUP($C193,[1]CONSOLIDADO!$C$16:$BX$465,50,0)),0)</f>
        <v>0</v>
      </c>
      <c r="R193" s="68">
        <f>ROUND(IFERROR(IF($Q193&gt;110,100,VLOOKUP($Q193,[1]PARAMETROS!$M$12:$O$122,2,0)),0),2)</f>
        <v>0</v>
      </c>
      <c r="S193" s="69">
        <f t="shared" si="23"/>
        <v>0</v>
      </c>
      <c r="T193" s="70">
        <f>IFERROR(IF(AND(VLOOKUP($C193,[1]APELACIÓN!$C:$AM,7,0)="SI",VLOOKUP($C193,[1]APELACIÓN!$C:$AM,14,0)&lt;&gt;""),VLOOKUP($C193,[1]APELACIÓN!$C:$AM,32,0),VLOOKUP($C193,[1]CONSOLIDADO!$C$16:$BX$465,53,0)),0)</f>
        <v>0</v>
      </c>
      <c r="U193" s="70">
        <f>IFERROR(IF(AND(VLOOKUP($C193,[1]APELACIÓN!$C:$AM,7,0)="SI",VLOOKUP($C193,[1]APELACIÓN!$C:$AM,15,0)&lt;&gt;""),VLOOKUP($C193,[1]APELACIÓN!$C:$AM,33,0),VLOOKUP($C193,[1]CONSOLIDADO!$C$16:$BX$465,54,0)),0)</f>
        <v>0</v>
      </c>
      <c r="V193" s="70">
        <f>IFERROR(IF(AND(VLOOKUP($C193,[1]APELACIÓN!$C:$AM,7,0)="SI",VLOOKUP($C193,[1]APELACIÓN!$C:$AM,16,0)&lt;&gt;""),VLOOKUP($C193,[1]APELACIÓN!$C:$AM,34,0),VLOOKUP($C193,[1]CONSOLIDADO!$C$16:$BX$465,55,0)),0)</f>
        <v>0</v>
      </c>
      <c r="W193" s="70">
        <f t="shared" si="24"/>
        <v>0</v>
      </c>
      <c r="X193" s="68">
        <f>ROUND(IFERROR(VLOOKUP($W193,[1]PARAMETROS!$Q$12:$S$82,2,0),0),2)</f>
        <v>0</v>
      </c>
      <c r="Y193" s="69">
        <f t="shared" si="25"/>
        <v>0</v>
      </c>
      <c r="Z193" s="71">
        <f t="shared" si="26"/>
        <v>0</v>
      </c>
      <c r="AA193" s="72" t="str">
        <f>IFERROR(IF(VLOOKUP($C193,[1]APELACIÓN!$C$16:$I$465,5,0)="","",VLOOKUP($C193,[1]APELACIÓN!$C$16:$I$465,5,0)),0)</f>
        <v/>
      </c>
      <c r="AB193" s="72" t="str">
        <f>IFERROR(IF(VLOOKUP($C193,[1]APELACIÓN!$C$16:$I$465,7,0)="","",VLOOKUP($C193,[1]APELACIÓN!$C$16:$I$465,7,0)),0)</f>
        <v/>
      </c>
      <c r="AC193" s="73" t="str">
        <f>IF($C193="","",[1]CONSOLIDADO!BP193)</f>
        <v/>
      </c>
      <c r="AD193" s="74" t="str">
        <f>IF($C193="","",[1]CONSOLIDADO!BQ193)</f>
        <v/>
      </c>
      <c r="AE193" s="74" t="str">
        <f>IF($C193="","",[1]CONSOLIDADO!BR193)</f>
        <v/>
      </c>
      <c r="AF193" s="74" t="str">
        <f>IF($C193="","",[1]CONSOLIDADO!BS193)</f>
        <v/>
      </c>
      <c r="AG193" s="74" t="str">
        <f>IF($C193="","",[1]CONSOLIDADO!BT193)</f>
        <v/>
      </c>
      <c r="AH193" s="73" t="str">
        <f>IF($C193="","",[1]CONSOLIDADO!BU193)</f>
        <v/>
      </c>
      <c r="AI193" s="73" t="str">
        <f>IF($C193="","",[1]CONSOLIDADO!BV193)</f>
        <v/>
      </c>
      <c r="AJ193" s="74" t="str">
        <f>IF($C193="","",[1]CONSOLIDADO!BW193)</f>
        <v/>
      </c>
      <c r="AK193" s="75" t="str">
        <f>IF($C193="","",[1]CONSOLIDADO!BX193)</f>
        <v/>
      </c>
    </row>
    <row r="194" spans="1:37" ht="14.45" customHeight="1" x14ac:dyDescent="0.2">
      <c r="A194" s="62">
        <v>179</v>
      </c>
      <c r="B194" s="63"/>
      <c r="C194" s="64"/>
      <c r="D194" s="63"/>
      <c r="E194" s="65" t="str">
        <f>IFERROR(VLOOKUP($C194,[1]CONSOLIDADO!$C$16:$K$465,9,0),"")</f>
        <v/>
      </c>
      <c r="F194" s="66">
        <f>IFERROR(IF(AND(VLOOKUP($C194,[1]APELACIÓN!$C:$AM,7,0)="SI",VLOOKUP($C194,[1]APELACIÓN!$C:$AM,10,0)&lt;&gt;""),VLOOKUP($C194,[1]APELACIÓN!$C:$AM,20,0),VLOOKUP($C194,[1]CONSOLIDADO!$C$16:$BX$465,39,0)),0)</f>
        <v>0</v>
      </c>
      <c r="G194" s="67">
        <f>ROUND(IFERROR(IF($F194&gt;39,200,VLOOKUP($F194,[1]PARAMETROS!$A$12:$K$55,2,0)),0),2)</f>
        <v>0</v>
      </c>
      <c r="H194" s="67">
        <f t="shared" si="18"/>
        <v>0</v>
      </c>
      <c r="I194" s="66">
        <f>IFERROR(IF(AND(VLOOKUP($C194,[1]APELACIÓN!$C:$AM,7,0)="SI",VLOOKUP($C194,[1]APELACIÓN!$C:$AM,11,0)&lt;&gt;""),VLOOKUP($C194,[1]APELACIÓN!$C:$AM,23,0),VLOOKUP($C194,[1]CONSOLIDADO!$C$16:$BX$465,42,0)),0)</f>
        <v>0</v>
      </c>
      <c r="J194" s="67">
        <f>ROUND(IFERROR(IF($I194&gt;39,200,VLOOKUP($I194,[1]PARAMETROS!$A$12:$K$55,6,0)),0),2)</f>
        <v>0</v>
      </c>
      <c r="K194" s="67">
        <f t="shared" si="19"/>
        <v>0</v>
      </c>
      <c r="L194" s="66">
        <f>IFERROR(IF(AND(VLOOKUP($C194,[1]APELACIÓN!$C:$AM,7,0)="SI",VLOOKUP($C194,[1]APELACIÓN!$C:$AM,12,0)&lt;&gt;""),VLOOKUP($C194,[1]APELACIÓN!$C:$AM,26,0),VLOOKUP($C194,[1]CONSOLIDADO!$C$16:$BX$465,45,0)),0)</f>
        <v>0</v>
      </c>
      <c r="M194" s="68">
        <f>ROUND(IFERROR(IF($L194&gt;39,200,VLOOKUP($L194,[1]PARAMETROS!$A$12:$K$55,10,0)),0),2)</f>
        <v>0</v>
      </c>
      <c r="N194" s="68">
        <f t="shared" si="20"/>
        <v>0</v>
      </c>
      <c r="O194" s="68">
        <f t="shared" si="21"/>
        <v>0</v>
      </c>
      <c r="P194" s="69">
        <f t="shared" si="22"/>
        <v>0</v>
      </c>
      <c r="Q194" s="66">
        <f>IFERROR(IF(AND(VLOOKUP($C194,[1]APELACIÓN!$C:$AM,7,0)="SI",VLOOKUP($C194,[1]APELACIÓN!$C:$AM,13,0)&lt;&gt;""),VLOOKUP($C194,[1]APELACIÓN!$C:$AM,29,0),VLOOKUP($C194,[1]CONSOLIDADO!$C$16:$BX$465,50,0)),0)</f>
        <v>0</v>
      </c>
      <c r="R194" s="68">
        <f>ROUND(IFERROR(IF($Q194&gt;110,100,VLOOKUP($Q194,[1]PARAMETROS!$M$12:$O$122,2,0)),0),2)</f>
        <v>0</v>
      </c>
      <c r="S194" s="69">
        <f t="shared" si="23"/>
        <v>0</v>
      </c>
      <c r="T194" s="70">
        <f>IFERROR(IF(AND(VLOOKUP($C194,[1]APELACIÓN!$C:$AM,7,0)="SI",VLOOKUP($C194,[1]APELACIÓN!$C:$AM,14,0)&lt;&gt;""),VLOOKUP($C194,[1]APELACIÓN!$C:$AM,32,0),VLOOKUP($C194,[1]CONSOLIDADO!$C$16:$BX$465,53,0)),0)</f>
        <v>0</v>
      </c>
      <c r="U194" s="70">
        <f>IFERROR(IF(AND(VLOOKUP($C194,[1]APELACIÓN!$C:$AM,7,0)="SI",VLOOKUP($C194,[1]APELACIÓN!$C:$AM,15,0)&lt;&gt;""),VLOOKUP($C194,[1]APELACIÓN!$C:$AM,33,0),VLOOKUP($C194,[1]CONSOLIDADO!$C$16:$BX$465,54,0)),0)</f>
        <v>0</v>
      </c>
      <c r="V194" s="70">
        <f>IFERROR(IF(AND(VLOOKUP($C194,[1]APELACIÓN!$C:$AM,7,0)="SI",VLOOKUP($C194,[1]APELACIÓN!$C:$AM,16,0)&lt;&gt;""),VLOOKUP($C194,[1]APELACIÓN!$C:$AM,34,0),VLOOKUP($C194,[1]CONSOLIDADO!$C$16:$BX$465,55,0)),0)</f>
        <v>0</v>
      </c>
      <c r="W194" s="70">
        <f t="shared" si="24"/>
        <v>0</v>
      </c>
      <c r="X194" s="68">
        <f>ROUND(IFERROR(VLOOKUP($W194,[1]PARAMETROS!$Q$12:$S$82,2,0),0),2)</f>
        <v>0</v>
      </c>
      <c r="Y194" s="69">
        <f t="shared" si="25"/>
        <v>0</v>
      </c>
      <c r="Z194" s="71">
        <f t="shared" si="26"/>
        <v>0</v>
      </c>
      <c r="AA194" s="72" t="str">
        <f>IFERROR(IF(VLOOKUP($C194,[1]APELACIÓN!$C$16:$I$465,5,0)="","",VLOOKUP($C194,[1]APELACIÓN!$C$16:$I$465,5,0)),0)</f>
        <v/>
      </c>
      <c r="AB194" s="72" t="str">
        <f>IFERROR(IF(VLOOKUP($C194,[1]APELACIÓN!$C$16:$I$465,7,0)="","",VLOOKUP($C194,[1]APELACIÓN!$C$16:$I$465,7,0)),0)</f>
        <v/>
      </c>
      <c r="AC194" s="73" t="str">
        <f>IF($C194="","",[1]CONSOLIDADO!BP194)</f>
        <v/>
      </c>
      <c r="AD194" s="74" t="str">
        <f>IF($C194="","",[1]CONSOLIDADO!BQ194)</f>
        <v/>
      </c>
      <c r="AE194" s="74" t="str">
        <f>IF($C194="","",[1]CONSOLIDADO!BR194)</f>
        <v/>
      </c>
      <c r="AF194" s="74" t="str">
        <f>IF($C194="","",[1]CONSOLIDADO!BS194)</f>
        <v/>
      </c>
      <c r="AG194" s="74" t="str">
        <f>IF($C194="","",[1]CONSOLIDADO!BT194)</f>
        <v/>
      </c>
      <c r="AH194" s="73" t="str">
        <f>IF($C194="","",[1]CONSOLIDADO!BU194)</f>
        <v/>
      </c>
      <c r="AI194" s="73" t="str">
        <f>IF($C194="","",[1]CONSOLIDADO!BV194)</f>
        <v/>
      </c>
      <c r="AJ194" s="74" t="str">
        <f>IF($C194="","",[1]CONSOLIDADO!BW194)</f>
        <v/>
      </c>
      <c r="AK194" s="75" t="str">
        <f>IF($C194="","",[1]CONSOLIDADO!BX194)</f>
        <v/>
      </c>
    </row>
    <row r="195" spans="1:37" ht="14.45" customHeight="1" x14ac:dyDescent="0.2">
      <c r="A195" s="62">
        <v>180</v>
      </c>
      <c r="B195" s="63"/>
      <c r="C195" s="64"/>
      <c r="D195" s="63"/>
      <c r="E195" s="65" t="str">
        <f>IFERROR(VLOOKUP($C195,[1]CONSOLIDADO!$C$16:$K$465,9,0),"")</f>
        <v/>
      </c>
      <c r="F195" s="66">
        <f>IFERROR(IF(AND(VLOOKUP($C195,[1]APELACIÓN!$C:$AM,7,0)="SI",VLOOKUP($C195,[1]APELACIÓN!$C:$AM,10,0)&lt;&gt;""),VLOOKUP($C195,[1]APELACIÓN!$C:$AM,20,0),VLOOKUP($C195,[1]CONSOLIDADO!$C$16:$BX$465,39,0)),0)</f>
        <v>0</v>
      </c>
      <c r="G195" s="67">
        <f>ROUND(IFERROR(IF($F195&gt;39,200,VLOOKUP($F195,[1]PARAMETROS!$A$12:$K$55,2,0)),0),2)</f>
        <v>0</v>
      </c>
      <c r="H195" s="67">
        <f t="shared" si="18"/>
        <v>0</v>
      </c>
      <c r="I195" s="66">
        <f>IFERROR(IF(AND(VLOOKUP($C195,[1]APELACIÓN!$C:$AM,7,0)="SI",VLOOKUP($C195,[1]APELACIÓN!$C:$AM,11,0)&lt;&gt;""),VLOOKUP($C195,[1]APELACIÓN!$C:$AM,23,0),VLOOKUP($C195,[1]CONSOLIDADO!$C$16:$BX$465,42,0)),0)</f>
        <v>0</v>
      </c>
      <c r="J195" s="67">
        <f>ROUND(IFERROR(IF($I195&gt;39,200,VLOOKUP($I195,[1]PARAMETROS!$A$12:$K$55,6,0)),0),2)</f>
        <v>0</v>
      </c>
      <c r="K195" s="67">
        <f t="shared" si="19"/>
        <v>0</v>
      </c>
      <c r="L195" s="66">
        <f>IFERROR(IF(AND(VLOOKUP($C195,[1]APELACIÓN!$C:$AM,7,0)="SI",VLOOKUP($C195,[1]APELACIÓN!$C:$AM,12,0)&lt;&gt;""),VLOOKUP($C195,[1]APELACIÓN!$C:$AM,26,0),VLOOKUP($C195,[1]CONSOLIDADO!$C$16:$BX$465,45,0)),0)</f>
        <v>0</v>
      </c>
      <c r="M195" s="68">
        <f>ROUND(IFERROR(IF($L195&gt;39,200,VLOOKUP($L195,[1]PARAMETROS!$A$12:$K$55,10,0)),0),2)</f>
        <v>0</v>
      </c>
      <c r="N195" s="68">
        <f t="shared" si="20"/>
        <v>0</v>
      </c>
      <c r="O195" s="68">
        <f t="shared" si="21"/>
        <v>0</v>
      </c>
      <c r="P195" s="69">
        <f t="shared" si="22"/>
        <v>0</v>
      </c>
      <c r="Q195" s="66">
        <f>IFERROR(IF(AND(VLOOKUP($C195,[1]APELACIÓN!$C:$AM,7,0)="SI",VLOOKUP($C195,[1]APELACIÓN!$C:$AM,13,0)&lt;&gt;""),VLOOKUP($C195,[1]APELACIÓN!$C:$AM,29,0),VLOOKUP($C195,[1]CONSOLIDADO!$C$16:$BX$465,50,0)),0)</f>
        <v>0</v>
      </c>
      <c r="R195" s="68">
        <f>ROUND(IFERROR(IF($Q195&gt;110,100,VLOOKUP($Q195,[1]PARAMETROS!$M$12:$O$122,2,0)),0),2)</f>
        <v>0</v>
      </c>
      <c r="S195" s="69">
        <f t="shared" si="23"/>
        <v>0</v>
      </c>
      <c r="T195" s="70">
        <f>IFERROR(IF(AND(VLOOKUP($C195,[1]APELACIÓN!$C:$AM,7,0)="SI",VLOOKUP($C195,[1]APELACIÓN!$C:$AM,14,0)&lt;&gt;""),VLOOKUP($C195,[1]APELACIÓN!$C:$AM,32,0),VLOOKUP($C195,[1]CONSOLIDADO!$C$16:$BX$465,53,0)),0)</f>
        <v>0</v>
      </c>
      <c r="U195" s="70">
        <f>IFERROR(IF(AND(VLOOKUP($C195,[1]APELACIÓN!$C:$AM,7,0)="SI",VLOOKUP($C195,[1]APELACIÓN!$C:$AM,15,0)&lt;&gt;""),VLOOKUP($C195,[1]APELACIÓN!$C:$AM,33,0),VLOOKUP($C195,[1]CONSOLIDADO!$C$16:$BX$465,54,0)),0)</f>
        <v>0</v>
      </c>
      <c r="V195" s="70">
        <f>IFERROR(IF(AND(VLOOKUP($C195,[1]APELACIÓN!$C:$AM,7,0)="SI",VLOOKUP($C195,[1]APELACIÓN!$C:$AM,16,0)&lt;&gt;""),VLOOKUP($C195,[1]APELACIÓN!$C:$AM,34,0),VLOOKUP($C195,[1]CONSOLIDADO!$C$16:$BX$465,55,0)),0)</f>
        <v>0</v>
      </c>
      <c r="W195" s="70">
        <f t="shared" si="24"/>
        <v>0</v>
      </c>
      <c r="X195" s="68">
        <f>ROUND(IFERROR(VLOOKUP($W195,[1]PARAMETROS!$Q$12:$S$82,2,0),0),2)</f>
        <v>0</v>
      </c>
      <c r="Y195" s="69">
        <f t="shared" si="25"/>
        <v>0</v>
      </c>
      <c r="Z195" s="71">
        <f t="shared" si="26"/>
        <v>0</v>
      </c>
      <c r="AA195" s="72" t="str">
        <f>IFERROR(IF(VLOOKUP($C195,[1]APELACIÓN!$C$16:$I$465,5,0)="","",VLOOKUP($C195,[1]APELACIÓN!$C$16:$I$465,5,0)),0)</f>
        <v/>
      </c>
      <c r="AB195" s="72" t="str">
        <f>IFERROR(IF(VLOOKUP($C195,[1]APELACIÓN!$C$16:$I$465,7,0)="","",VLOOKUP($C195,[1]APELACIÓN!$C$16:$I$465,7,0)),0)</f>
        <v/>
      </c>
      <c r="AC195" s="73" t="str">
        <f>IF($C195="","",[1]CONSOLIDADO!BP195)</f>
        <v/>
      </c>
      <c r="AD195" s="74" t="str">
        <f>IF($C195="","",[1]CONSOLIDADO!BQ195)</f>
        <v/>
      </c>
      <c r="AE195" s="74" t="str">
        <f>IF($C195="","",[1]CONSOLIDADO!BR195)</f>
        <v/>
      </c>
      <c r="AF195" s="74" t="str">
        <f>IF($C195="","",[1]CONSOLIDADO!BS195)</f>
        <v/>
      </c>
      <c r="AG195" s="74" t="str">
        <f>IF($C195="","",[1]CONSOLIDADO!BT195)</f>
        <v/>
      </c>
      <c r="AH195" s="73" t="str">
        <f>IF($C195="","",[1]CONSOLIDADO!BU195)</f>
        <v/>
      </c>
      <c r="AI195" s="73" t="str">
        <f>IF($C195="","",[1]CONSOLIDADO!BV195)</f>
        <v/>
      </c>
      <c r="AJ195" s="74" t="str">
        <f>IF($C195="","",[1]CONSOLIDADO!BW195)</f>
        <v/>
      </c>
      <c r="AK195" s="75" t="str">
        <f>IF($C195="","",[1]CONSOLIDADO!BX195)</f>
        <v/>
      </c>
    </row>
    <row r="196" spans="1:37" ht="14.45" customHeight="1" x14ac:dyDescent="0.2">
      <c r="A196" s="62">
        <v>181</v>
      </c>
      <c r="B196" s="63"/>
      <c r="C196" s="64"/>
      <c r="D196" s="63"/>
      <c r="E196" s="65" t="str">
        <f>IFERROR(VLOOKUP($C196,[1]CONSOLIDADO!$C$16:$K$465,9,0),"")</f>
        <v/>
      </c>
      <c r="F196" s="66">
        <f>IFERROR(IF(AND(VLOOKUP($C196,[1]APELACIÓN!$C:$AM,7,0)="SI",VLOOKUP($C196,[1]APELACIÓN!$C:$AM,10,0)&lt;&gt;""),VLOOKUP($C196,[1]APELACIÓN!$C:$AM,20,0),VLOOKUP($C196,[1]CONSOLIDADO!$C$16:$BX$465,39,0)),0)</f>
        <v>0</v>
      </c>
      <c r="G196" s="67">
        <f>ROUND(IFERROR(IF($F196&gt;39,200,VLOOKUP($F196,[1]PARAMETROS!$A$12:$K$55,2,0)),0),2)</f>
        <v>0</v>
      </c>
      <c r="H196" s="67">
        <f t="shared" si="18"/>
        <v>0</v>
      </c>
      <c r="I196" s="66">
        <f>IFERROR(IF(AND(VLOOKUP($C196,[1]APELACIÓN!$C:$AM,7,0)="SI",VLOOKUP($C196,[1]APELACIÓN!$C:$AM,11,0)&lt;&gt;""),VLOOKUP($C196,[1]APELACIÓN!$C:$AM,23,0),VLOOKUP($C196,[1]CONSOLIDADO!$C$16:$BX$465,42,0)),0)</f>
        <v>0</v>
      </c>
      <c r="J196" s="67">
        <f>ROUND(IFERROR(IF($I196&gt;39,200,VLOOKUP($I196,[1]PARAMETROS!$A$12:$K$55,6,0)),0),2)</f>
        <v>0</v>
      </c>
      <c r="K196" s="67">
        <f t="shared" si="19"/>
        <v>0</v>
      </c>
      <c r="L196" s="66">
        <f>IFERROR(IF(AND(VLOOKUP($C196,[1]APELACIÓN!$C:$AM,7,0)="SI",VLOOKUP($C196,[1]APELACIÓN!$C:$AM,12,0)&lt;&gt;""),VLOOKUP($C196,[1]APELACIÓN!$C:$AM,26,0),VLOOKUP($C196,[1]CONSOLIDADO!$C$16:$BX$465,45,0)),0)</f>
        <v>0</v>
      </c>
      <c r="M196" s="68">
        <f>ROUND(IFERROR(IF($L196&gt;39,200,VLOOKUP($L196,[1]PARAMETROS!$A$12:$K$55,10,0)),0),2)</f>
        <v>0</v>
      </c>
      <c r="N196" s="68">
        <f t="shared" si="20"/>
        <v>0</v>
      </c>
      <c r="O196" s="68">
        <f t="shared" si="21"/>
        <v>0</v>
      </c>
      <c r="P196" s="69">
        <f t="shared" si="22"/>
        <v>0</v>
      </c>
      <c r="Q196" s="66">
        <f>IFERROR(IF(AND(VLOOKUP($C196,[1]APELACIÓN!$C:$AM,7,0)="SI",VLOOKUP($C196,[1]APELACIÓN!$C:$AM,13,0)&lt;&gt;""),VLOOKUP($C196,[1]APELACIÓN!$C:$AM,29,0),VLOOKUP($C196,[1]CONSOLIDADO!$C$16:$BX$465,50,0)),0)</f>
        <v>0</v>
      </c>
      <c r="R196" s="68">
        <f>ROUND(IFERROR(IF($Q196&gt;110,100,VLOOKUP($Q196,[1]PARAMETROS!$M$12:$O$122,2,0)),0),2)</f>
        <v>0</v>
      </c>
      <c r="S196" s="69">
        <f t="shared" si="23"/>
        <v>0</v>
      </c>
      <c r="T196" s="70">
        <f>IFERROR(IF(AND(VLOOKUP($C196,[1]APELACIÓN!$C:$AM,7,0)="SI",VLOOKUP($C196,[1]APELACIÓN!$C:$AM,14,0)&lt;&gt;""),VLOOKUP($C196,[1]APELACIÓN!$C:$AM,32,0),VLOOKUP($C196,[1]CONSOLIDADO!$C$16:$BX$465,53,0)),0)</f>
        <v>0</v>
      </c>
      <c r="U196" s="70">
        <f>IFERROR(IF(AND(VLOOKUP($C196,[1]APELACIÓN!$C:$AM,7,0)="SI",VLOOKUP($C196,[1]APELACIÓN!$C:$AM,15,0)&lt;&gt;""),VLOOKUP($C196,[1]APELACIÓN!$C:$AM,33,0),VLOOKUP($C196,[1]CONSOLIDADO!$C$16:$BX$465,54,0)),0)</f>
        <v>0</v>
      </c>
      <c r="V196" s="70">
        <f>IFERROR(IF(AND(VLOOKUP($C196,[1]APELACIÓN!$C:$AM,7,0)="SI",VLOOKUP($C196,[1]APELACIÓN!$C:$AM,16,0)&lt;&gt;""),VLOOKUP($C196,[1]APELACIÓN!$C:$AM,34,0),VLOOKUP($C196,[1]CONSOLIDADO!$C$16:$BX$465,55,0)),0)</f>
        <v>0</v>
      </c>
      <c r="W196" s="70">
        <f t="shared" si="24"/>
        <v>0</v>
      </c>
      <c r="X196" s="68">
        <f>ROUND(IFERROR(VLOOKUP($W196,[1]PARAMETROS!$Q$12:$S$82,2,0),0),2)</f>
        <v>0</v>
      </c>
      <c r="Y196" s="69">
        <f t="shared" si="25"/>
        <v>0</v>
      </c>
      <c r="Z196" s="71">
        <f t="shared" si="26"/>
        <v>0</v>
      </c>
      <c r="AA196" s="72" t="str">
        <f>IFERROR(IF(VLOOKUP($C196,[1]APELACIÓN!$C$16:$I$465,5,0)="","",VLOOKUP($C196,[1]APELACIÓN!$C$16:$I$465,5,0)),0)</f>
        <v/>
      </c>
      <c r="AB196" s="72" t="str">
        <f>IFERROR(IF(VLOOKUP($C196,[1]APELACIÓN!$C$16:$I$465,7,0)="","",VLOOKUP($C196,[1]APELACIÓN!$C$16:$I$465,7,0)),0)</f>
        <v/>
      </c>
      <c r="AC196" s="73" t="str">
        <f>IF($C196="","",[1]CONSOLIDADO!BP196)</f>
        <v/>
      </c>
      <c r="AD196" s="74" t="str">
        <f>IF($C196="","",[1]CONSOLIDADO!BQ196)</f>
        <v/>
      </c>
      <c r="AE196" s="74" t="str">
        <f>IF($C196="","",[1]CONSOLIDADO!BR196)</f>
        <v/>
      </c>
      <c r="AF196" s="74" t="str">
        <f>IF($C196="","",[1]CONSOLIDADO!BS196)</f>
        <v/>
      </c>
      <c r="AG196" s="74" t="str">
        <f>IF($C196="","",[1]CONSOLIDADO!BT196)</f>
        <v/>
      </c>
      <c r="AH196" s="73" t="str">
        <f>IF($C196="","",[1]CONSOLIDADO!BU196)</f>
        <v/>
      </c>
      <c r="AI196" s="73" t="str">
        <f>IF($C196="","",[1]CONSOLIDADO!BV196)</f>
        <v/>
      </c>
      <c r="AJ196" s="74" t="str">
        <f>IF($C196="","",[1]CONSOLIDADO!BW196)</f>
        <v/>
      </c>
      <c r="AK196" s="75" t="str">
        <f>IF($C196="","",[1]CONSOLIDADO!BX196)</f>
        <v/>
      </c>
    </row>
    <row r="197" spans="1:37" ht="14.45" customHeight="1" x14ac:dyDescent="0.2">
      <c r="A197" s="62">
        <v>182</v>
      </c>
      <c r="B197" s="63"/>
      <c r="C197" s="64"/>
      <c r="D197" s="63"/>
      <c r="E197" s="65" t="str">
        <f>IFERROR(VLOOKUP($C197,[1]CONSOLIDADO!$C$16:$K$465,9,0),"")</f>
        <v/>
      </c>
      <c r="F197" s="66">
        <f>IFERROR(IF(AND(VLOOKUP($C197,[1]APELACIÓN!$C:$AM,7,0)="SI",VLOOKUP($C197,[1]APELACIÓN!$C:$AM,10,0)&lt;&gt;""),VLOOKUP($C197,[1]APELACIÓN!$C:$AM,20,0),VLOOKUP($C197,[1]CONSOLIDADO!$C$16:$BX$465,39,0)),0)</f>
        <v>0</v>
      </c>
      <c r="G197" s="67">
        <f>ROUND(IFERROR(IF($F197&gt;39,200,VLOOKUP($F197,[1]PARAMETROS!$A$12:$K$55,2,0)),0),2)</f>
        <v>0</v>
      </c>
      <c r="H197" s="67">
        <f t="shared" si="18"/>
        <v>0</v>
      </c>
      <c r="I197" s="66">
        <f>IFERROR(IF(AND(VLOOKUP($C197,[1]APELACIÓN!$C:$AM,7,0)="SI",VLOOKUP($C197,[1]APELACIÓN!$C:$AM,11,0)&lt;&gt;""),VLOOKUP($C197,[1]APELACIÓN!$C:$AM,23,0),VLOOKUP($C197,[1]CONSOLIDADO!$C$16:$BX$465,42,0)),0)</f>
        <v>0</v>
      </c>
      <c r="J197" s="67">
        <f>ROUND(IFERROR(IF($I197&gt;39,200,VLOOKUP($I197,[1]PARAMETROS!$A$12:$K$55,6,0)),0),2)</f>
        <v>0</v>
      </c>
      <c r="K197" s="67">
        <f t="shared" si="19"/>
        <v>0</v>
      </c>
      <c r="L197" s="66">
        <f>IFERROR(IF(AND(VLOOKUP($C197,[1]APELACIÓN!$C:$AM,7,0)="SI",VLOOKUP($C197,[1]APELACIÓN!$C:$AM,12,0)&lt;&gt;""),VLOOKUP($C197,[1]APELACIÓN!$C:$AM,26,0),VLOOKUP($C197,[1]CONSOLIDADO!$C$16:$BX$465,45,0)),0)</f>
        <v>0</v>
      </c>
      <c r="M197" s="68">
        <f>ROUND(IFERROR(IF($L197&gt;39,200,VLOOKUP($L197,[1]PARAMETROS!$A$12:$K$55,10,0)),0),2)</f>
        <v>0</v>
      </c>
      <c r="N197" s="68">
        <f t="shared" si="20"/>
        <v>0</v>
      </c>
      <c r="O197" s="68">
        <f t="shared" si="21"/>
        <v>0</v>
      </c>
      <c r="P197" s="69">
        <f t="shared" si="22"/>
        <v>0</v>
      </c>
      <c r="Q197" s="66">
        <f>IFERROR(IF(AND(VLOOKUP($C197,[1]APELACIÓN!$C:$AM,7,0)="SI",VLOOKUP($C197,[1]APELACIÓN!$C:$AM,13,0)&lt;&gt;""),VLOOKUP($C197,[1]APELACIÓN!$C:$AM,29,0),VLOOKUP($C197,[1]CONSOLIDADO!$C$16:$BX$465,50,0)),0)</f>
        <v>0</v>
      </c>
      <c r="R197" s="68">
        <f>ROUND(IFERROR(IF($Q197&gt;110,100,VLOOKUP($Q197,[1]PARAMETROS!$M$12:$O$122,2,0)),0),2)</f>
        <v>0</v>
      </c>
      <c r="S197" s="69">
        <f t="shared" si="23"/>
        <v>0</v>
      </c>
      <c r="T197" s="70">
        <f>IFERROR(IF(AND(VLOOKUP($C197,[1]APELACIÓN!$C:$AM,7,0)="SI",VLOOKUP($C197,[1]APELACIÓN!$C:$AM,14,0)&lt;&gt;""),VLOOKUP($C197,[1]APELACIÓN!$C:$AM,32,0),VLOOKUP($C197,[1]CONSOLIDADO!$C$16:$BX$465,53,0)),0)</f>
        <v>0</v>
      </c>
      <c r="U197" s="70">
        <f>IFERROR(IF(AND(VLOOKUP($C197,[1]APELACIÓN!$C:$AM,7,0)="SI",VLOOKUP($C197,[1]APELACIÓN!$C:$AM,15,0)&lt;&gt;""),VLOOKUP($C197,[1]APELACIÓN!$C:$AM,33,0),VLOOKUP($C197,[1]CONSOLIDADO!$C$16:$BX$465,54,0)),0)</f>
        <v>0</v>
      </c>
      <c r="V197" s="70">
        <f>IFERROR(IF(AND(VLOOKUP($C197,[1]APELACIÓN!$C:$AM,7,0)="SI",VLOOKUP($C197,[1]APELACIÓN!$C:$AM,16,0)&lt;&gt;""),VLOOKUP($C197,[1]APELACIÓN!$C:$AM,34,0),VLOOKUP($C197,[1]CONSOLIDADO!$C$16:$BX$465,55,0)),0)</f>
        <v>0</v>
      </c>
      <c r="W197" s="70">
        <f t="shared" si="24"/>
        <v>0</v>
      </c>
      <c r="X197" s="68">
        <f>ROUND(IFERROR(VLOOKUP($W197,[1]PARAMETROS!$Q$12:$S$82,2,0),0),2)</f>
        <v>0</v>
      </c>
      <c r="Y197" s="69">
        <f t="shared" si="25"/>
        <v>0</v>
      </c>
      <c r="Z197" s="71">
        <f t="shared" si="26"/>
        <v>0</v>
      </c>
      <c r="AA197" s="72" t="str">
        <f>IFERROR(IF(VLOOKUP($C197,[1]APELACIÓN!$C$16:$I$465,5,0)="","",VLOOKUP($C197,[1]APELACIÓN!$C$16:$I$465,5,0)),0)</f>
        <v/>
      </c>
      <c r="AB197" s="72" t="str">
        <f>IFERROR(IF(VLOOKUP($C197,[1]APELACIÓN!$C$16:$I$465,7,0)="","",VLOOKUP($C197,[1]APELACIÓN!$C$16:$I$465,7,0)),0)</f>
        <v/>
      </c>
      <c r="AC197" s="73" t="str">
        <f>IF($C197="","",[1]CONSOLIDADO!BP197)</f>
        <v/>
      </c>
      <c r="AD197" s="74" t="str">
        <f>IF($C197="","",[1]CONSOLIDADO!BQ197)</f>
        <v/>
      </c>
      <c r="AE197" s="74" t="str">
        <f>IF($C197="","",[1]CONSOLIDADO!BR197)</f>
        <v/>
      </c>
      <c r="AF197" s="74" t="str">
        <f>IF($C197="","",[1]CONSOLIDADO!BS197)</f>
        <v/>
      </c>
      <c r="AG197" s="74" t="str">
        <f>IF($C197="","",[1]CONSOLIDADO!BT197)</f>
        <v/>
      </c>
      <c r="AH197" s="73" t="str">
        <f>IF($C197="","",[1]CONSOLIDADO!BU197)</f>
        <v/>
      </c>
      <c r="AI197" s="73" t="str">
        <f>IF($C197="","",[1]CONSOLIDADO!BV197)</f>
        <v/>
      </c>
      <c r="AJ197" s="74" t="str">
        <f>IF($C197="","",[1]CONSOLIDADO!BW197)</f>
        <v/>
      </c>
      <c r="AK197" s="75" t="str">
        <f>IF($C197="","",[1]CONSOLIDADO!BX197)</f>
        <v/>
      </c>
    </row>
    <row r="198" spans="1:37" ht="14.45" customHeight="1" x14ac:dyDescent="0.2">
      <c r="A198" s="62">
        <v>183</v>
      </c>
      <c r="B198" s="63"/>
      <c r="C198" s="64"/>
      <c r="D198" s="63"/>
      <c r="E198" s="65" t="str">
        <f>IFERROR(VLOOKUP($C198,[1]CONSOLIDADO!$C$16:$K$465,9,0),"")</f>
        <v/>
      </c>
      <c r="F198" s="66">
        <f>IFERROR(IF(AND(VLOOKUP($C198,[1]APELACIÓN!$C:$AM,7,0)="SI",VLOOKUP($C198,[1]APELACIÓN!$C:$AM,10,0)&lt;&gt;""),VLOOKUP($C198,[1]APELACIÓN!$C:$AM,20,0),VLOOKUP($C198,[1]CONSOLIDADO!$C$16:$BX$465,39,0)),0)</f>
        <v>0</v>
      </c>
      <c r="G198" s="67">
        <f>ROUND(IFERROR(IF($F198&gt;39,200,VLOOKUP($F198,[1]PARAMETROS!$A$12:$K$55,2,0)),0),2)</f>
        <v>0</v>
      </c>
      <c r="H198" s="67">
        <f t="shared" si="18"/>
        <v>0</v>
      </c>
      <c r="I198" s="66">
        <f>IFERROR(IF(AND(VLOOKUP($C198,[1]APELACIÓN!$C:$AM,7,0)="SI",VLOOKUP($C198,[1]APELACIÓN!$C:$AM,11,0)&lt;&gt;""),VLOOKUP($C198,[1]APELACIÓN!$C:$AM,23,0),VLOOKUP($C198,[1]CONSOLIDADO!$C$16:$BX$465,42,0)),0)</f>
        <v>0</v>
      </c>
      <c r="J198" s="67">
        <f>ROUND(IFERROR(IF($I198&gt;39,200,VLOOKUP($I198,[1]PARAMETROS!$A$12:$K$55,6,0)),0),2)</f>
        <v>0</v>
      </c>
      <c r="K198" s="67">
        <f t="shared" si="19"/>
        <v>0</v>
      </c>
      <c r="L198" s="66">
        <f>IFERROR(IF(AND(VLOOKUP($C198,[1]APELACIÓN!$C:$AM,7,0)="SI",VLOOKUP($C198,[1]APELACIÓN!$C:$AM,12,0)&lt;&gt;""),VLOOKUP($C198,[1]APELACIÓN!$C:$AM,26,0),VLOOKUP($C198,[1]CONSOLIDADO!$C$16:$BX$465,45,0)),0)</f>
        <v>0</v>
      </c>
      <c r="M198" s="68">
        <f>ROUND(IFERROR(IF($L198&gt;39,200,VLOOKUP($L198,[1]PARAMETROS!$A$12:$K$55,10,0)),0),2)</f>
        <v>0</v>
      </c>
      <c r="N198" s="68">
        <f t="shared" si="20"/>
        <v>0</v>
      </c>
      <c r="O198" s="68">
        <f t="shared" si="21"/>
        <v>0</v>
      </c>
      <c r="P198" s="69">
        <f t="shared" si="22"/>
        <v>0</v>
      </c>
      <c r="Q198" s="66">
        <f>IFERROR(IF(AND(VLOOKUP($C198,[1]APELACIÓN!$C:$AM,7,0)="SI",VLOOKUP($C198,[1]APELACIÓN!$C:$AM,13,0)&lt;&gt;""),VLOOKUP($C198,[1]APELACIÓN!$C:$AM,29,0),VLOOKUP($C198,[1]CONSOLIDADO!$C$16:$BX$465,50,0)),0)</f>
        <v>0</v>
      </c>
      <c r="R198" s="68">
        <f>ROUND(IFERROR(IF($Q198&gt;110,100,VLOOKUP($Q198,[1]PARAMETROS!$M$12:$O$122,2,0)),0),2)</f>
        <v>0</v>
      </c>
      <c r="S198" s="69">
        <f t="shared" si="23"/>
        <v>0</v>
      </c>
      <c r="T198" s="70">
        <f>IFERROR(IF(AND(VLOOKUP($C198,[1]APELACIÓN!$C:$AM,7,0)="SI",VLOOKUP($C198,[1]APELACIÓN!$C:$AM,14,0)&lt;&gt;""),VLOOKUP($C198,[1]APELACIÓN!$C:$AM,32,0),VLOOKUP($C198,[1]CONSOLIDADO!$C$16:$BX$465,53,0)),0)</f>
        <v>0</v>
      </c>
      <c r="U198" s="70">
        <f>IFERROR(IF(AND(VLOOKUP($C198,[1]APELACIÓN!$C:$AM,7,0)="SI",VLOOKUP($C198,[1]APELACIÓN!$C:$AM,15,0)&lt;&gt;""),VLOOKUP($C198,[1]APELACIÓN!$C:$AM,33,0),VLOOKUP($C198,[1]CONSOLIDADO!$C$16:$BX$465,54,0)),0)</f>
        <v>0</v>
      </c>
      <c r="V198" s="70">
        <f>IFERROR(IF(AND(VLOOKUP($C198,[1]APELACIÓN!$C:$AM,7,0)="SI",VLOOKUP($C198,[1]APELACIÓN!$C:$AM,16,0)&lt;&gt;""),VLOOKUP($C198,[1]APELACIÓN!$C:$AM,34,0),VLOOKUP($C198,[1]CONSOLIDADO!$C$16:$BX$465,55,0)),0)</f>
        <v>0</v>
      </c>
      <c r="W198" s="70">
        <f t="shared" si="24"/>
        <v>0</v>
      </c>
      <c r="X198" s="68">
        <f>ROUND(IFERROR(VLOOKUP($W198,[1]PARAMETROS!$Q$12:$S$82,2,0),0),2)</f>
        <v>0</v>
      </c>
      <c r="Y198" s="69">
        <f t="shared" si="25"/>
        <v>0</v>
      </c>
      <c r="Z198" s="71">
        <f t="shared" si="26"/>
        <v>0</v>
      </c>
      <c r="AA198" s="72" t="str">
        <f>IFERROR(IF(VLOOKUP($C198,[1]APELACIÓN!$C$16:$I$465,5,0)="","",VLOOKUP($C198,[1]APELACIÓN!$C$16:$I$465,5,0)),0)</f>
        <v/>
      </c>
      <c r="AB198" s="72" t="str">
        <f>IFERROR(IF(VLOOKUP($C198,[1]APELACIÓN!$C$16:$I$465,7,0)="","",VLOOKUP($C198,[1]APELACIÓN!$C$16:$I$465,7,0)),0)</f>
        <v/>
      </c>
      <c r="AC198" s="73" t="str">
        <f>IF($C198="","",[1]CONSOLIDADO!BP198)</f>
        <v/>
      </c>
      <c r="AD198" s="74" t="str">
        <f>IF($C198="","",[1]CONSOLIDADO!BQ198)</f>
        <v/>
      </c>
      <c r="AE198" s="74" t="str">
        <f>IF($C198="","",[1]CONSOLIDADO!BR198)</f>
        <v/>
      </c>
      <c r="AF198" s="74" t="str">
        <f>IF($C198="","",[1]CONSOLIDADO!BS198)</f>
        <v/>
      </c>
      <c r="AG198" s="74" t="str">
        <f>IF($C198="","",[1]CONSOLIDADO!BT198)</f>
        <v/>
      </c>
      <c r="AH198" s="73" t="str">
        <f>IF($C198="","",[1]CONSOLIDADO!BU198)</f>
        <v/>
      </c>
      <c r="AI198" s="73" t="str">
        <f>IF($C198="","",[1]CONSOLIDADO!BV198)</f>
        <v/>
      </c>
      <c r="AJ198" s="74" t="str">
        <f>IF($C198="","",[1]CONSOLIDADO!BW198)</f>
        <v/>
      </c>
      <c r="AK198" s="75" t="str">
        <f>IF($C198="","",[1]CONSOLIDADO!BX198)</f>
        <v/>
      </c>
    </row>
    <row r="199" spans="1:37" ht="14.45" customHeight="1" x14ac:dyDescent="0.2">
      <c r="A199" s="62">
        <v>184</v>
      </c>
      <c r="B199" s="63"/>
      <c r="C199" s="64"/>
      <c r="D199" s="63"/>
      <c r="E199" s="65" t="str">
        <f>IFERROR(VLOOKUP($C199,[1]CONSOLIDADO!$C$16:$K$465,9,0),"")</f>
        <v/>
      </c>
      <c r="F199" s="66">
        <f>IFERROR(IF(AND(VLOOKUP($C199,[1]APELACIÓN!$C:$AM,7,0)="SI",VLOOKUP($C199,[1]APELACIÓN!$C:$AM,10,0)&lt;&gt;""),VLOOKUP($C199,[1]APELACIÓN!$C:$AM,20,0),VLOOKUP($C199,[1]CONSOLIDADO!$C$16:$BX$465,39,0)),0)</f>
        <v>0</v>
      </c>
      <c r="G199" s="67">
        <f>ROUND(IFERROR(IF($F199&gt;39,200,VLOOKUP($F199,[1]PARAMETROS!$A$12:$K$55,2,0)),0),2)</f>
        <v>0</v>
      </c>
      <c r="H199" s="67">
        <f t="shared" si="18"/>
        <v>0</v>
      </c>
      <c r="I199" s="66">
        <f>IFERROR(IF(AND(VLOOKUP($C199,[1]APELACIÓN!$C:$AM,7,0)="SI",VLOOKUP($C199,[1]APELACIÓN!$C:$AM,11,0)&lt;&gt;""),VLOOKUP($C199,[1]APELACIÓN!$C:$AM,23,0),VLOOKUP($C199,[1]CONSOLIDADO!$C$16:$BX$465,42,0)),0)</f>
        <v>0</v>
      </c>
      <c r="J199" s="67">
        <f>ROUND(IFERROR(IF($I199&gt;39,200,VLOOKUP($I199,[1]PARAMETROS!$A$12:$K$55,6,0)),0),2)</f>
        <v>0</v>
      </c>
      <c r="K199" s="67">
        <f t="shared" si="19"/>
        <v>0</v>
      </c>
      <c r="L199" s="66">
        <f>IFERROR(IF(AND(VLOOKUP($C199,[1]APELACIÓN!$C:$AM,7,0)="SI",VLOOKUP($C199,[1]APELACIÓN!$C:$AM,12,0)&lt;&gt;""),VLOOKUP($C199,[1]APELACIÓN!$C:$AM,26,0),VLOOKUP($C199,[1]CONSOLIDADO!$C$16:$BX$465,45,0)),0)</f>
        <v>0</v>
      </c>
      <c r="M199" s="68">
        <f>ROUND(IFERROR(IF($L199&gt;39,200,VLOOKUP($L199,[1]PARAMETROS!$A$12:$K$55,10,0)),0),2)</f>
        <v>0</v>
      </c>
      <c r="N199" s="68">
        <f t="shared" si="20"/>
        <v>0</v>
      </c>
      <c r="O199" s="68">
        <f t="shared" si="21"/>
        <v>0</v>
      </c>
      <c r="P199" s="69">
        <f t="shared" si="22"/>
        <v>0</v>
      </c>
      <c r="Q199" s="66">
        <f>IFERROR(IF(AND(VLOOKUP($C199,[1]APELACIÓN!$C:$AM,7,0)="SI",VLOOKUP($C199,[1]APELACIÓN!$C:$AM,13,0)&lt;&gt;""),VLOOKUP($C199,[1]APELACIÓN!$C:$AM,29,0),VLOOKUP($C199,[1]CONSOLIDADO!$C$16:$BX$465,50,0)),0)</f>
        <v>0</v>
      </c>
      <c r="R199" s="68">
        <f>ROUND(IFERROR(IF($Q199&gt;110,100,VLOOKUP($Q199,[1]PARAMETROS!$M$12:$O$122,2,0)),0),2)</f>
        <v>0</v>
      </c>
      <c r="S199" s="69">
        <f t="shared" si="23"/>
        <v>0</v>
      </c>
      <c r="T199" s="70">
        <f>IFERROR(IF(AND(VLOOKUP($C199,[1]APELACIÓN!$C:$AM,7,0)="SI",VLOOKUP($C199,[1]APELACIÓN!$C:$AM,14,0)&lt;&gt;""),VLOOKUP($C199,[1]APELACIÓN!$C:$AM,32,0),VLOOKUP($C199,[1]CONSOLIDADO!$C$16:$BX$465,53,0)),0)</f>
        <v>0</v>
      </c>
      <c r="U199" s="70">
        <f>IFERROR(IF(AND(VLOOKUP($C199,[1]APELACIÓN!$C:$AM,7,0)="SI",VLOOKUP($C199,[1]APELACIÓN!$C:$AM,15,0)&lt;&gt;""),VLOOKUP($C199,[1]APELACIÓN!$C:$AM,33,0),VLOOKUP($C199,[1]CONSOLIDADO!$C$16:$BX$465,54,0)),0)</f>
        <v>0</v>
      </c>
      <c r="V199" s="70">
        <f>IFERROR(IF(AND(VLOOKUP($C199,[1]APELACIÓN!$C:$AM,7,0)="SI",VLOOKUP($C199,[1]APELACIÓN!$C:$AM,16,0)&lt;&gt;""),VLOOKUP($C199,[1]APELACIÓN!$C:$AM,34,0),VLOOKUP($C199,[1]CONSOLIDADO!$C$16:$BX$465,55,0)),0)</f>
        <v>0</v>
      </c>
      <c r="W199" s="70">
        <f t="shared" si="24"/>
        <v>0</v>
      </c>
      <c r="X199" s="68">
        <f>ROUND(IFERROR(VLOOKUP($W199,[1]PARAMETROS!$Q$12:$S$82,2,0),0),2)</f>
        <v>0</v>
      </c>
      <c r="Y199" s="69">
        <f t="shared" si="25"/>
        <v>0</v>
      </c>
      <c r="Z199" s="71">
        <f t="shared" si="26"/>
        <v>0</v>
      </c>
      <c r="AA199" s="72" t="str">
        <f>IFERROR(IF(VLOOKUP($C199,[1]APELACIÓN!$C$16:$I$465,5,0)="","",VLOOKUP($C199,[1]APELACIÓN!$C$16:$I$465,5,0)),0)</f>
        <v/>
      </c>
      <c r="AB199" s="72" t="str">
        <f>IFERROR(IF(VLOOKUP($C199,[1]APELACIÓN!$C$16:$I$465,7,0)="","",VLOOKUP($C199,[1]APELACIÓN!$C$16:$I$465,7,0)),0)</f>
        <v/>
      </c>
      <c r="AC199" s="73" t="str">
        <f>IF($C199="","",[1]CONSOLIDADO!BP199)</f>
        <v/>
      </c>
      <c r="AD199" s="74" t="str">
        <f>IF($C199="","",[1]CONSOLIDADO!BQ199)</f>
        <v/>
      </c>
      <c r="AE199" s="74" t="str">
        <f>IF($C199="","",[1]CONSOLIDADO!BR199)</f>
        <v/>
      </c>
      <c r="AF199" s="74" t="str">
        <f>IF($C199="","",[1]CONSOLIDADO!BS199)</f>
        <v/>
      </c>
      <c r="AG199" s="74" t="str">
        <f>IF($C199="","",[1]CONSOLIDADO!BT199)</f>
        <v/>
      </c>
      <c r="AH199" s="73" t="str">
        <f>IF($C199="","",[1]CONSOLIDADO!BU199)</f>
        <v/>
      </c>
      <c r="AI199" s="73" t="str">
        <f>IF($C199="","",[1]CONSOLIDADO!BV199)</f>
        <v/>
      </c>
      <c r="AJ199" s="74" t="str">
        <f>IF($C199="","",[1]CONSOLIDADO!BW199)</f>
        <v/>
      </c>
      <c r="AK199" s="75" t="str">
        <f>IF($C199="","",[1]CONSOLIDADO!BX199)</f>
        <v/>
      </c>
    </row>
    <row r="200" spans="1:37" ht="14.45" customHeight="1" x14ac:dyDescent="0.2">
      <c r="A200" s="62">
        <v>185</v>
      </c>
      <c r="B200" s="63"/>
      <c r="C200" s="64"/>
      <c r="D200" s="63"/>
      <c r="E200" s="65" t="str">
        <f>IFERROR(VLOOKUP($C200,[1]CONSOLIDADO!$C$16:$K$465,9,0),"")</f>
        <v/>
      </c>
      <c r="F200" s="66">
        <f>IFERROR(IF(AND(VLOOKUP($C200,[1]APELACIÓN!$C:$AM,7,0)="SI",VLOOKUP($C200,[1]APELACIÓN!$C:$AM,10,0)&lt;&gt;""),VLOOKUP($C200,[1]APELACIÓN!$C:$AM,20,0),VLOOKUP($C200,[1]CONSOLIDADO!$C$16:$BX$465,39,0)),0)</f>
        <v>0</v>
      </c>
      <c r="G200" s="67">
        <f>ROUND(IFERROR(IF($F200&gt;39,200,VLOOKUP($F200,[1]PARAMETROS!$A$12:$K$55,2,0)),0),2)</f>
        <v>0</v>
      </c>
      <c r="H200" s="67">
        <f t="shared" si="18"/>
        <v>0</v>
      </c>
      <c r="I200" s="66">
        <f>IFERROR(IF(AND(VLOOKUP($C200,[1]APELACIÓN!$C:$AM,7,0)="SI",VLOOKUP($C200,[1]APELACIÓN!$C:$AM,11,0)&lt;&gt;""),VLOOKUP($C200,[1]APELACIÓN!$C:$AM,23,0),VLOOKUP($C200,[1]CONSOLIDADO!$C$16:$BX$465,42,0)),0)</f>
        <v>0</v>
      </c>
      <c r="J200" s="67">
        <f>ROUND(IFERROR(IF($I200&gt;39,200,VLOOKUP($I200,[1]PARAMETROS!$A$12:$K$55,6,0)),0),2)</f>
        <v>0</v>
      </c>
      <c r="K200" s="67">
        <f t="shared" si="19"/>
        <v>0</v>
      </c>
      <c r="L200" s="66">
        <f>IFERROR(IF(AND(VLOOKUP($C200,[1]APELACIÓN!$C:$AM,7,0)="SI",VLOOKUP($C200,[1]APELACIÓN!$C:$AM,12,0)&lt;&gt;""),VLOOKUP($C200,[1]APELACIÓN!$C:$AM,26,0),VLOOKUP($C200,[1]CONSOLIDADO!$C$16:$BX$465,45,0)),0)</f>
        <v>0</v>
      </c>
      <c r="M200" s="68">
        <f>ROUND(IFERROR(IF($L200&gt;39,200,VLOOKUP($L200,[1]PARAMETROS!$A$12:$K$55,10,0)),0),2)</f>
        <v>0</v>
      </c>
      <c r="N200" s="68">
        <f t="shared" si="20"/>
        <v>0</v>
      </c>
      <c r="O200" s="68">
        <f t="shared" si="21"/>
        <v>0</v>
      </c>
      <c r="P200" s="69">
        <f t="shared" si="22"/>
        <v>0</v>
      </c>
      <c r="Q200" s="66">
        <f>IFERROR(IF(AND(VLOOKUP($C200,[1]APELACIÓN!$C:$AM,7,0)="SI",VLOOKUP($C200,[1]APELACIÓN!$C:$AM,13,0)&lt;&gt;""),VLOOKUP($C200,[1]APELACIÓN!$C:$AM,29,0),VLOOKUP($C200,[1]CONSOLIDADO!$C$16:$BX$465,50,0)),0)</f>
        <v>0</v>
      </c>
      <c r="R200" s="68">
        <f>ROUND(IFERROR(IF($Q200&gt;110,100,VLOOKUP($Q200,[1]PARAMETROS!$M$12:$O$122,2,0)),0),2)</f>
        <v>0</v>
      </c>
      <c r="S200" s="69">
        <f t="shared" si="23"/>
        <v>0</v>
      </c>
      <c r="T200" s="70">
        <f>IFERROR(IF(AND(VLOOKUP($C200,[1]APELACIÓN!$C:$AM,7,0)="SI",VLOOKUP($C200,[1]APELACIÓN!$C:$AM,14,0)&lt;&gt;""),VLOOKUP($C200,[1]APELACIÓN!$C:$AM,32,0),VLOOKUP($C200,[1]CONSOLIDADO!$C$16:$BX$465,53,0)),0)</f>
        <v>0</v>
      </c>
      <c r="U200" s="70">
        <f>IFERROR(IF(AND(VLOOKUP($C200,[1]APELACIÓN!$C:$AM,7,0)="SI",VLOOKUP($C200,[1]APELACIÓN!$C:$AM,15,0)&lt;&gt;""),VLOOKUP($C200,[1]APELACIÓN!$C:$AM,33,0),VLOOKUP($C200,[1]CONSOLIDADO!$C$16:$BX$465,54,0)),0)</f>
        <v>0</v>
      </c>
      <c r="V200" s="70">
        <f>IFERROR(IF(AND(VLOOKUP($C200,[1]APELACIÓN!$C:$AM,7,0)="SI",VLOOKUP($C200,[1]APELACIÓN!$C:$AM,16,0)&lt;&gt;""),VLOOKUP($C200,[1]APELACIÓN!$C:$AM,34,0),VLOOKUP($C200,[1]CONSOLIDADO!$C$16:$BX$465,55,0)),0)</f>
        <v>0</v>
      </c>
      <c r="W200" s="70">
        <f t="shared" si="24"/>
        <v>0</v>
      </c>
      <c r="X200" s="68">
        <f>ROUND(IFERROR(VLOOKUP($W200,[1]PARAMETROS!$Q$12:$S$82,2,0),0),2)</f>
        <v>0</v>
      </c>
      <c r="Y200" s="69">
        <f t="shared" si="25"/>
        <v>0</v>
      </c>
      <c r="Z200" s="71">
        <f t="shared" si="26"/>
        <v>0</v>
      </c>
      <c r="AA200" s="72" t="str">
        <f>IFERROR(IF(VLOOKUP($C200,[1]APELACIÓN!$C$16:$I$465,5,0)="","",VLOOKUP($C200,[1]APELACIÓN!$C$16:$I$465,5,0)),0)</f>
        <v/>
      </c>
      <c r="AB200" s="72" t="str">
        <f>IFERROR(IF(VLOOKUP($C200,[1]APELACIÓN!$C$16:$I$465,7,0)="","",VLOOKUP($C200,[1]APELACIÓN!$C$16:$I$465,7,0)),0)</f>
        <v/>
      </c>
      <c r="AC200" s="73" t="str">
        <f>IF($C200="","",[1]CONSOLIDADO!BP200)</f>
        <v/>
      </c>
      <c r="AD200" s="74" t="str">
        <f>IF($C200="","",[1]CONSOLIDADO!BQ200)</f>
        <v/>
      </c>
      <c r="AE200" s="74" t="str">
        <f>IF($C200="","",[1]CONSOLIDADO!BR200)</f>
        <v/>
      </c>
      <c r="AF200" s="74" t="str">
        <f>IF($C200="","",[1]CONSOLIDADO!BS200)</f>
        <v/>
      </c>
      <c r="AG200" s="74" t="str">
        <f>IF($C200="","",[1]CONSOLIDADO!BT200)</f>
        <v/>
      </c>
      <c r="AH200" s="73" t="str">
        <f>IF($C200="","",[1]CONSOLIDADO!BU200)</f>
        <v/>
      </c>
      <c r="AI200" s="73" t="str">
        <f>IF($C200="","",[1]CONSOLIDADO!BV200)</f>
        <v/>
      </c>
      <c r="AJ200" s="74" t="str">
        <f>IF($C200="","",[1]CONSOLIDADO!BW200)</f>
        <v/>
      </c>
      <c r="AK200" s="75" t="str">
        <f>IF($C200="","",[1]CONSOLIDADO!BX200)</f>
        <v/>
      </c>
    </row>
    <row r="201" spans="1:37" ht="14.45" customHeight="1" x14ac:dyDescent="0.2">
      <c r="A201" s="62">
        <v>186</v>
      </c>
      <c r="B201" s="63"/>
      <c r="C201" s="64"/>
      <c r="D201" s="63"/>
      <c r="E201" s="65" t="str">
        <f>IFERROR(VLOOKUP($C201,[1]CONSOLIDADO!$C$16:$K$465,9,0),"")</f>
        <v/>
      </c>
      <c r="F201" s="66">
        <f>IFERROR(IF(AND(VLOOKUP($C201,[1]APELACIÓN!$C:$AM,7,0)="SI",VLOOKUP($C201,[1]APELACIÓN!$C:$AM,10,0)&lt;&gt;""),VLOOKUP($C201,[1]APELACIÓN!$C:$AM,20,0),VLOOKUP($C201,[1]CONSOLIDADO!$C$16:$BX$465,39,0)),0)</f>
        <v>0</v>
      </c>
      <c r="G201" s="67">
        <f>ROUND(IFERROR(IF($F201&gt;39,200,VLOOKUP($F201,[1]PARAMETROS!$A$12:$K$55,2,0)),0),2)</f>
        <v>0</v>
      </c>
      <c r="H201" s="67">
        <f t="shared" si="18"/>
        <v>0</v>
      </c>
      <c r="I201" s="66">
        <f>IFERROR(IF(AND(VLOOKUP($C201,[1]APELACIÓN!$C:$AM,7,0)="SI",VLOOKUP($C201,[1]APELACIÓN!$C:$AM,11,0)&lt;&gt;""),VLOOKUP($C201,[1]APELACIÓN!$C:$AM,23,0),VLOOKUP($C201,[1]CONSOLIDADO!$C$16:$BX$465,42,0)),0)</f>
        <v>0</v>
      </c>
      <c r="J201" s="67">
        <f>ROUND(IFERROR(IF($I201&gt;39,200,VLOOKUP($I201,[1]PARAMETROS!$A$12:$K$55,6,0)),0),2)</f>
        <v>0</v>
      </c>
      <c r="K201" s="67">
        <f t="shared" si="19"/>
        <v>0</v>
      </c>
      <c r="L201" s="66">
        <f>IFERROR(IF(AND(VLOOKUP($C201,[1]APELACIÓN!$C:$AM,7,0)="SI",VLOOKUP($C201,[1]APELACIÓN!$C:$AM,12,0)&lt;&gt;""),VLOOKUP($C201,[1]APELACIÓN!$C:$AM,26,0),VLOOKUP($C201,[1]CONSOLIDADO!$C$16:$BX$465,45,0)),0)</f>
        <v>0</v>
      </c>
      <c r="M201" s="68">
        <f>ROUND(IFERROR(IF($L201&gt;39,200,VLOOKUP($L201,[1]PARAMETROS!$A$12:$K$55,10,0)),0),2)</f>
        <v>0</v>
      </c>
      <c r="N201" s="68">
        <f t="shared" si="20"/>
        <v>0</v>
      </c>
      <c r="O201" s="68">
        <f t="shared" si="21"/>
        <v>0</v>
      </c>
      <c r="P201" s="69">
        <f t="shared" si="22"/>
        <v>0</v>
      </c>
      <c r="Q201" s="66">
        <f>IFERROR(IF(AND(VLOOKUP($C201,[1]APELACIÓN!$C:$AM,7,0)="SI",VLOOKUP($C201,[1]APELACIÓN!$C:$AM,13,0)&lt;&gt;""),VLOOKUP($C201,[1]APELACIÓN!$C:$AM,29,0),VLOOKUP($C201,[1]CONSOLIDADO!$C$16:$BX$465,50,0)),0)</f>
        <v>0</v>
      </c>
      <c r="R201" s="68">
        <f>ROUND(IFERROR(IF($Q201&gt;110,100,VLOOKUP($Q201,[1]PARAMETROS!$M$12:$O$122,2,0)),0),2)</f>
        <v>0</v>
      </c>
      <c r="S201" s="69">
        <f t="shared" si="23"/>
        <v>0</v>
      </c>
      <c r="T201" s="70">
        <f>IFERROR(IF(AND(VLOOKUP($C201,[1]APELACIÓN!$C:$AM,7,0)="SI",VLOOKUP($C201,[1]APELACIÓN!$C:$AM,14,0)&lt;&gt;""),VLOOKUP($C201,[1]APELACIÓN!$C:$AM,32,0),VLOOKUP($C201,[1]CONSOLIDADO!$C$16:$BX$465,53,0)),0)</f>
        <v>0</v>
      </c>
      <c r="U201" s="70">
        <f>IFERROR(IF(AND(VLOOKUP($C201,[1]APELACIÓN!$C:$AM,7,0)="SI",VLOOKUP($C201,[1]APELACIÓN!$C:$AM,15,0)&lt;&gt;""),VLOOKUP($C201,[1]APELACIÓN!$C:$AM,33,0),VLOOKUP($C201,[1]CONSOLIDADO!$C$16:$BX$465,54,0)),0)</f>
        <v>0</v>
      </c>
      <c r="V201" s="70">
        <f>IFERROR(IF(AND(VLOOKUP($C201,[1]APELACIÓN!$C:$AM,7,0)="SI",VLOOKUP($C201,[1]APELACIÓN!$C:$AM,16,0)&lt;&gt;""),VLOOKUP($C201,[1]APELACIÓN!$C:$AM,34,0),VLOOKUP($C201,[1]CONSOLIDADO!$C$16:$BX$465,55,0)),0)</f>
        <v>0</v>
      </c>
      <c r="W201" s="70">
        <f t="shared" si="24"/>
        <v>0</v>
      </c>
      <c r="X201" s="68">
        <f>ROUND(IFERROR(VLOOKUP($W201,[1]PARAMETROS!$Q$12:$S$82,2,0),0),2)</f>
        <v>0</v>
      </c>
      <c r="Y201" s="69">
        <f t="shared" si="25"/>
        <v>0</v>
      </c>
      <c r="Z201" s="71">
        <f t="shared" si="26"/>
        <v>0</v>
      </c>
      <c r="AA201" s="72" t="str">
        <f>IFERROR(IF(VLOOKUP($C201,[1]APELACIÓN!$C$16:$I$465,5,0)="","",VLOOKUP($C201,[1]APELACIÓN!$C$16:$I$465,5,0)),0)</f>
        <v/>
      </c>
      <c r="AB201" s="72" t="str">
        <f>IFERROR(IF(VLOOKUP($C201,[1]APELACIÓN!$C$16:$I$465,7,0)="","",VLOOKUP($C201,[1]APELACIÓN!$C$16:$I$465,7,0)),0)</f>
        <v/>
      </c>
      <c r="AC201" s="73" t="str">
        <f>IF($C201="","",[1]CONSOLIDADO!BP201)</f>
        <v/>
      </c>
      <c r="AD201" s="74" t="str">
        <f>IF($C201="","",[1]CONSOLIDADO!BQ201)</f>
        <v/>
      </c>
      <c r="AE201" s="74" t="str">
        <f>IF($C201="","",[1]CONSOLIDADO!BR201)</f>
        <v/>
      </c>
      <c r="AF201" s="74" t="str">
        <f>IF($C201="","",[1]CONSOLIDADO!BS201)</f>
        <v/>
      </c>
      <c r="AG201" s="74" t="str">
        <f>IF($C201="","",[1]CONSOLIDADO!BT201)</f>
        <v/>
      </c>
      <c r="AH201" s="73" t="str">
        <f>IF($C201="","",[1]CONSOLIDADO!BU201)</f>
        <v/>
      </c>
      <c r="AI201" s="73" t="str">
        <f>IF($C201="","",[1]CONSOLIDADO!BV201)</f>
        <v/>
      </c>
      <c r="AJ201" s="74" t="str">
        <f>IF($C201="","",[1]CONSOLIDADO!BW201)</f>
        <v/>
      </c>
      <c r="AK201" s="75" t="str">
        <f>IF($C201="","",[1]CONSOLIDADO!BX201)</f>
        <v/>
      </c>
    </row>
    <row r="202" spans="1:37" ht="14.45" customHeight="1" x14ac:dyDescent="0.2">
      <c r="A202" s="62">
        <v>187</v>
      </c>
      <c r="B202" s="63"/>
      <c r="C202" s="64"/>
      <c r="D202" s="63"/>
      <c r="E202" s="65" t="str">
        <f>IFERROR(VLOOKUP($C202,[1]CONSOLIDADO!$C$16:$K$465,9,0),"")</f>
        <v/>
      </c>
      <c r="F202" s="66">
        <f>IFERROR(IF(AND(VLOOKUP($C202,[1]APELACIÓN!$C:$AM,7,0)="SI",VLOOKUP($C202,[1]APELACIÓN!$C:$AM,10,0)&lt;&gt;""),VLOOKUP($C202,[1]APELACIÓN!$C:$AM,20,0),VLOOKUP($C202,[1]CONSOLIDADO!$C$16:$BX$465,39,0)),0)</f>
        <v>0</v>
      </c>
      <c r="G202" s="67">
        <f>ROUND(IFERROR(IF($F202&gt;39,200,VLOOKUP($F202,[1]PARAMETROS!$A$12:$K$55,2,0)),0),2)</f>
        <v>0</v>
      </c>
      <c r="H202" s="67">
        <f t="shared" si="18"/>
        <v>0</v>
      </c>
      <c r="I202" s="66">
        <f>IFERROR(IF(AND(VLOOKUP($C202,[1]APELACIÓN!$C:$AM,7,0)="SI",VLOOKUP($C202,[1]APELACIÓN!$C:$AM,11,0)&lt;&gt;""),VLOOKUP($C202,[1]APELACIÓN!$C:$AM,23,0),VLOOKUP($C202,[1]CONSOLIDADO!$C$16:$BX$465,42,0)),0)</f>
        <v>0</v>
      </c>
      <c r="J202" s="67">
        <f>ROUND(IFERROR(IF($I202&gt;39,200,VLOOKUP($I202,[1]PARAMETROS!$A$12:$K$55,6,0)),0),2)</f>
        <v>0</v>
      </c>
      <c r="K202" s="67">
        <f t="shared" si="19"/>
        <v>0</v>
      </c>
      <c r="L202" s="66">
        <f>IFERROR(IF(AND(VLOOKUP($C202,[1]APELACIÓN!$C:$AM,7,0)="SI",VLOOKUP($C202,[1]APELACIÓN!$C:$AM,12,0)&lt;&gt;""),VLOOKUP($C202,[1]APELACIÓN!$C:$AM,26,0),VLOOKUP($C202,[1]CONSOLIDADO!$C$16:$BX$465,45,0)),0)</f>
        <v>0</v>
      </c>
      <c r="M202" s="68">
        <f>ROUND(IFERROR(IF($L202&gt;39,200,VLOOKUP($L202,[1]PARAMETROS!$A$12:$K$55,10,0)),0),2)</f>
        <v>0</v>
      </c>
      <c r="N202" s="68">
        <f t="shared" si="20"/>
        <v>0</v>
      </c>
      <c r="O202" s="68">
        <f t="shared" si="21"/>
        <v>0</v>
      </c>
      <c r="P202" s="69">
        <f t="shared" si="22"/>
        <v>0</v>
      </c>
      <c r="Q202" s="66">
        <f>IFERROR(IF(AND(VLOOKUP($C202,[1]APELACIÓN!$C:$AM,7,0)="SI",VLOOKUP($C202,[1]APELACIÓN!$C:$AM,13,0)&lt;&gt;""),VLOOKUP($C202,[1]APELACIÓN!$C:$AM,29,0),VLOOKUP($C202,[1]CONSOLIDADO!$C$16:$BX$465,50,0)),0)</f>
        <v>0</v>
      </c>
      <c r="R202" s="68">
        <f>ROUND(IFERROR(IF($Q202&gt;110,100,VLOOKUP($Q202,[1]PARAMETROS!$M$12:$O$122,2,0)),0),2)</f>
        <v>0</v>
      </c>
      <c r="S202" s="69">
        <f t="shared" si="23"/>
        <v>0</v>
      </c>
      <c r="T202" s="70">
        <f>IFERROR(IF(AND(VLOOKUP($C202,[1]APELACIÓN!$C:$AM,7,0)="SI",VLOOKUP($C202,[1]APELACIÓN!$C:$AM,14,0)&lt;&gt;""),VLOOKUP($C202,[1]APELACIÓN!$C:$AM,32,0),VLOOKUP($C202,[1]CONSOLIDADO!$C$16:$BX$465,53,0)),0)</f>
        <v>0</v>
      </c>
      <c r="U202" s="70">
        <f>IFERROR(IF(AND(VLOOKUP($C202,[1]APELACIÓN!$C:$AM,7,0)="SI",VLOOKUP($C202,[1]APELACIÓN!$C:$AM,15,0)&lt;&gt;""),VLOOKUP($C202,[1]APELACIÓN!$C:$AM,33,0),VLOOKUP($C202,[1]CONSOLIDADO!$C$16:$BX$465,54,0)),0)</f>
        <v>0</v>
      </c>
      <c r="V202" s="70">
        <f>IFERROR(IF(AND(VLOOKUP($C202,[1]APELACIÓN!$C:$AM,7,0)="SI",VLOOKUP($C202,[1]APELACIÓN!$C:$AM,16,0)&lt;&gt;""),VLOOKUP($C202,[1]APELACIÓN!$C:$AM,34,0),VLOOKUP($C202,[1]CONSOLIDADO!$C$16:$BX$465,55,0)),0)</f>
        <v>0</v>
      </c>
      <c r="W202" s="70">
        <f t="shared" si="24"/>
        <v>0</v>
      </c>
      <c r="X202" s="68">
        <f>ROUND(IFERROR(VLOOKUP($W202,[1]PARAMETROS!$Q$12:$S$82,2,0),0),2)</f>
        <v>0</v>
      </c>
      <c r="Y202" s="69">
        <f t="shared" si="25"/>
        <v>0</v>
      </c>
      <c r="Z202" s="71">
        <f t="shared" si="26"/>
        <v>0</v>
      </c>
      <c r="AA202" s="72" t="str">
        <f>IFERROR(IF(VLOOKUP($C202,[1]APELACIÓN!$C$16:$I$465,5,0)="","",VLOOKUP($C202,[1]APELACIÓN!$C$16:$I$465,5,0)),0)</f>
        <v/>
      </c>
      <c r="AB202" s="72" t="str">
        <f>IFERROR(IF(VLOOKUP($C202,[1]APELACIÓN!$C$16:$I$465,7,0)="","",VLOOKUP($C202,[1]APELACIÓN!$C$16:$I$465,7,0)),0)</f>
        <v/>
      </c>
      <c r="AC202" s="73" t="str">
        <f>IF($C202="","",[1]CONSOLIDADO!BP202)</f>
        <v/>
      </c>
      <c r="AD202" s="74" t="str">
        <f>IF($C202="","",[1]CONSOLIDADO!BQ202)</f>
        <v/>
      </c>
      <c r="AE202" s="74" t="str">
        <f>IF($C202="","",[1]CONSOLIDADO!BR202)</f>
        <v/>
      </c>
      <c r="AF202" s="74" t="str">
        <f>IF($C202="","",[1]CONSOLIDADO!BS202)</f>
        <v/>
      </c>
      <c r="AG202" s="74" t="str">
        <f>IF($C202="","",[1]CONSOLIDADO!BT202)</f>
        <v/>
      </c>
      <c r="AH202" s="73" t="str">
        <f>IF($C202="","",[1]CONSOLIDADO!BU202)</f>
        <v/>
      </c>
      <c r="AI202" s="73" t="str">
        <f>IF($C202="","",[1]CONSOLIDADO!BV202)</f>
        <v/>
      </c>
      <c r="AJ202" s="74" t="str">
        <f>IF($C202="","",[1]CONSOLIDADO!BW202)</f>
        <v/>
      </c>
      <c r="AK202" s="75" t="str">
        <f>IF($C202="","",[1]CONSOLIDADO!BX202)</f>
        <v/>
      </c>
    </row>
    <row r="203" spans="1:37" ht="14.45" customHeight="1" x14ac:dyDescent="0.2">
      <c r="A203" s="62">
        <v>188</v>
      </c>
      <c r="B203" s="63"/>
      <c r="C203" s="64"/>
      <c r="D203" s="63"/>
      <c r="E203" s="65" t="str">
        <f>IFERROR(VLOOKUP($C203,[1]CONSOLIDADO!$C$16:$K$465,9,0),"")</f>
        <v/>
      </c>
      <c r="F203" s="66">
        <f>IFERROR(IF(AND(VLOOKUP($C203,[1]APELACIÓN!$C:$AM,7,0)="SI",VLOOKUP($C203,[1]APELACIÓN!$C:$AM,10,0)&lt;&gt;""),VLOOKUP($C203,[1]APELACIÓN!$C:$AM,20,0),VLOOKUP($C203,[1]CONSOLIDADO!$C$16:$BX$465,39,0)),0)</f>
        <v>0</v>
      </c>
      <c r="G203" s="67">
        <f>ROUND(IFERROR(IF($F203&gt;39,200,VLOOKUP($F203,[1]PARAMETROS!$A$12:$K$55,2,0)),0),2)</f>
        <v>0</v>
      </c>
      <c r="H203" s="67">
        <f t="shared" si="18"/>
        <v>0</v>
      </c>
      <c r="I203" s="66">
        <f>IFERROR(IF(AND(VLOOKUP($C203,[1]APELACIÓN!$C:$AM,7,0)="SI",VLOOKUP($C203,[1]APELACIÓN!$C:$AM,11,0)&lt;&gt;""),VLOOKUP($C203,[1]APELACIÓN!$C:$AM,23,0),VLOOKUP($C203,[1]CONSOLIDADO!$C$16:$BX$465,42,0)),0)</f>
        <v>0</v>
      </c>
      <c r="J203" s="67">
        <f>ROUND(IFERROR(IF($I203&gt;39,200,VLOOKUP($I203,[1]PARAMETROS!$A$12:$K$55,6,0)),0),2)</f>
        <v>0</v>
      </c>
      <c r="K203" s="67">
        <f t="shared" si="19"/>
        <v>0</v>
      </c>
      <c r="L203" s="66">
        <f>IFERROR(IF(AND(VLOOKUP($C203,[1]APELACIÓN!$C:$AM,7,0)="SI",VLOOKUP($C203,[1]APELACIÓN!$C:$AM,12,0)&lt;&gt;""),VLOOKUP($C203,[1]APELACIÓN!$C:$AM,26,0),VLOOKUP($C203,[1]CONSOLIDADO!$C$16:$BX$465,45,0)),0)</f>
        <v>0</v>
      </c>
      <c r="M203" s="68">
        <f>ROUND(IFERROR(IF($L203&gt;39,200,VLOOKUP($L203,[1]PARAMETROS!$A$12:$K$55,10,0)),0),2)</f>
        <v>0</v>
      </c>
      <c r="N203" s="68">
        <f t="shared" si="20"/>
        <v>0</v>
      </c>
      <c r="O203" s="68">
        <f t="shared" si="21"/>
        <v>0</v>
      </c>
      <c r="P203" s="69">
        <f t="shared" si="22"/>
        <v>0</v>
      </c>
      <c r="Q203" s="66">
        <f>IFERROR(IF(AND(VLOOKUP($C203,[1]APELACIÓN!$C:$AM,7,0)="SI",VLOOKUP($C203,[1]APELACIÓN!$C:$AM,13,0)&lt;&gt;""),VLOOKUP($C203,[1]APELACIÓN!$C:$AM,29,0),VLOOKUP($C203,[1]CONSOLIDADO!$C$16:$BX$465,50,0)),0)</f>
        <v>0</v>
      </c>
      <c r="R203" s="68">
        <f>ROUND(IFERROR(IF($Q203&gt;110,100,VLOOKUP($Q203,[1]PARAMETROS!$M$12:$O$122,2,0)),0),2)</f>
        <v>0</v>
      </c>
      <c r="S203" s="69">
        <f t="shared" si="23"/>
        <v>0</v>
      </c>
      <c r="T203" s="70">
        <f>IFERROR(IF(AND(VLOOKUP($C203,[1]APELACIÓN!$C:$AM,7,0)="SI",VLOOKUP($C203,[1]APELACIÓN!$C:$AM,14,0)&lt;&gt;""),VLOOKUP($C203,[1]APELACIÓN!$C:$AM,32,0),VLOOKUP($C203,[1]CONSOLIDADO!$C$16:$BX$465,53,0)),0)</f>
        <v>0</v>
      </c>
      <c r="U203" s="70">
        <f>IFERROR(IF(AND(VLOOKUP($C203,[1]APELACIÓN!$C:$AM,7,0)="SI",VLOOKUP($C203,[1]APELACIÓN!$C:$AM,15,0)&lt;&gt;""),VLOOKUP($C203,[1]APELACIÓN!$C:$AM,33,0),VLOOKUP($C203,[1]CONSOLIDADO!$C$16:$BX$465,54,0)),0)</f>
        <v>0</v>
      </c>
      <c r="V203" s="70">
        <f>IFERROR(IF(AND(VLOOKUP($C203,[1]APELACIÓN!$C:$AM,7,0)="SI",VLOOKUP($C203,[1]APELACIÓN!$C:$AM,16,0)&lt;&gt;""),VLOOKUP($C203,[1]APELACIÓN!$C:$AM,34,0),VLOOKUP($C203,[1]CONSOLIDADO!$C$16:$BX$465,55,0)),0)</f>
        <v>0</v>
      </c>
      <c r="W203" s="70">
        <f t="shared" si="24"/>
        <v>0</v>
      </c>
      <c r="X203" s="68">
        <f>ROUND(IFERROR(VLOOKUP($W203,[1]PARAMETROS!$Q$12:$S$82,2,0),0),2)</f>
        <v>0</v>
      </c>
      <c r="Y203" s="69">
        <f t="shared" si="25"/>
        <v>0</v>
      </c>
      <c r="Z203" s="71">
        <f t="shared" si="26"/>
        <v>0</v>
      </c>
      <c r="AA203" s="72" t="str">
        <f>IFERROR(IF(VLOOKUP($C203,[1]APELACIÓN!$C$16:$I$465,5,0)="","",VLOOKUP($C203,[1]APELACIÓN!$C$16:$I$465,5,0)),0)</f>
        <v/>
      </c>
      <c r="AB203" s="72" t="str">
        <f>IFERROR(IF(VLOOKUP($C203,[1]APELACIÓN!$C$16:$I$465,7,0)="","",VLOOKUP($C203,[1]APELACIÓN!$C$16:$I$465,7,0)),0)</f>
        <v/>
      </c>
      <c r="AC203" s="73" t="str">
        <f>IF($C203="","",[1]CONSOLIDADO!BP203)</f>
        <v/>
      </c>
      <c r="AD203" s="74" t="str">
        <f>IF($C203="","",[1]CONSOLIDADO!BQ203)</f>
        <v/>
      </c>
      <c r="AE203" s="74" t="str">
        <f>IF($C203="","",[1]CONSOLIDADO!BR203)</f>
        <v/>
      </c>
      <c r="AF203" s="74" t="str">
        <f>IF($C203="","",[1]CONSOLIDADO!BS203)</f>
        <v/>
      </c>
      <c r="AG203" s="74" t="str">
        <f>IF($C203="","",[1]CONSOLIDADO!BT203)</f>
        <v/>
      </c>
      <c r="AH203" s="73" t="str">
        <f>IF($C203="","",[1]CONSOLIDADO!BU203)</f>
        <v/>
      </c>
      <c r="AI203" s="73" t="str">
        <f>IF($C203="","",[1]CONSOLIDADO!BV203)</f>
        <v/>
      </c>
      <c r="AJ203" s="74" t="str">
        <f>IF($C203="","",[1]CONSOLIDADO!BW203)</f>
        <v/>
      </c>
      <c r="AK203" s="75" t="str">
        <f>IF($C203="","",[1]CONSOLIDADO!BX203)</f>
        <v/>
      </c>
    </row>
    <row r="204" spans="1:37" ht="14.45" customHeight="1" x14ac:dyDescent="0.2">
      <c r="A204" s="62">
        <v>189</v>
      </c>
      <c r="B204" s="63"/>
      <c r="C204" s="64"/>
      <c r="D204" s="63"/>
      <c r="E204" s="65" t="str">
        <f>IFERROR(VLOOKUP($C204,[1]CONSOLIDADO!$C$16:$K$465,9,0),"")</f>
        <v/>
      </c>
      <c r="F204" s="66">
        <f>IFERROR(IF(AND(VLOOKUP($C204,[1]APELACIÓN!$C:$AM,7,0)="SI",VLOOKUP($C204,[1]APELACIÓN!$C:$AM,10,0)&lt;&gt;""),VLOOKUP($C204,[1]APELACIÓN!$C:$AM,20,0),VLOOKUP($C204,[1]CONSOLIDADO!$C$16:$BX$465,39,0)),0)</f>
        <v>0</v>
      </c>
      <c r="G204" s="67">
        <f>ROUND(IFERROR(IF($F204&gt;39,200,VLOOKUP($F204,[1]PARAMETROS!$A$12:$K$55,2,0)),0),2)</f>
        <v>0</v>
      </c>
      <c r="H204" s="67">
        <f t="shared" si="18"/>
        <v>0</v>
      </c>
      <c r="I204" s="66">
        <f>IFERROR(IF(AND(VLOOKUP($C204,[1]APELACIÓN!$C:$AM,7,0)="SI",VLOOKUP($C204,[1]APELACIÓN!$C:$AM,11,0)&lt;&gt;""),VLOOKUP($C204,[1]APELACIÓN!$C:$AM,23,0),VLOOKUP($C204,[1]CONSOLIDADO!$C$16:$BX$465,42,0)),0)</f>
        <v>0</v>
      </c>
      <c r="J204" s="67">
        <f>ROUND(IFERROR(IF($I204&gt;39,200,VLOOKUP($I204,[1]PARAMETROS!$A$12:$K$55,6,0)),0),2)</f>
        <v>0</v>
      </c>
      <c r="K204" s="67">
        <f t="shared" si="19"/>
        <v>0</v>
      </c>
      <c r="L204" s="66">
        <f>IFERROR(IF(AND(VLOOKUP($C204,[1]APELACIÓN!$C:$AM,7,0)="SI",VLOOKUP($C204,[1]APELACIÓN!$C:$AM,12,0)&lt;&gt;""),VLOOKUP($C204,[1]APELACIÓN!$C:$AM,26,0),VLOOKUP($C204,[1]CONSOLIDADO!$C$16:$BX$465,45,0)),0)</f>
        <v>0</v>
      </c>
      <c r="M204" s="68">
        <f>ROUND(IFERROR(IF($L204&gt;39,200,VLOOKUP($L204,[1]PARAMETROS!$A$12:$K$55,10,0)),0),2)</f>
        <v>0</v>
      </c>
      <c r="N204" s="68">
        <f t="shared" si="20"/>
        <v>0</v>
      </c>
      <c r="O204" s="68">
        <f t="shared" si="21"/>
        <v>0</v>
      </c>
      <c r="P204" s="69">
        <f t="shared" si="22"/>
        <v>0</v>
      </c>
      <c r="Q204" s="66">
        <f>IFERROR(IF(AND(VLOOKUP($C204,[1]APELACIÓN!$C:$AM,7,0)="SI",VLOOKUP($C204,[1]APELACIÓN!$C:$AM,13,0)&lt;&gt;""),VLOOKUP($C204,[1]APELACIÓN!$C:$AM,29,0),VLOOKUP($C204,[1]CONSOLIDADO!$C$16:$BX$465,50,0)),0)</f>
        <v>0</v>
      </c>
      <c r="R204" s="68">
        <f>ROUND(IFERROR(IF($Q204&gt;110,100,VLOOKUP($Q204,[1]PARAMETROS!$M$12:$O$122,2,0)),0),2)</f>
        <v>0</v>
      </c>
      <c r="S204" s="69">
        <f t="shared" si="23"/>
        <v>0</v>
      </c>
      <c r="T204" s="70">
        <f>IFERROR(IF(AND(VLOOKUP($C204,[1]APELACIÓN!$C:$AM,7,0)="SI",VLOOKUP($C204,[1]APELACIÓN!$C:$AM,14,0)&lt;&gt;""),VLOOKUP($C204,[1]APELACIÓN!$C:$AM,32,0),VLOOKUP($C204,[1]CONSOLIDADO!$C$16:$BX$465,53,0)),0)</f>
        <v>0</v>
      </c>
      <c r="U204" s="70">
        <f>IFERROR(IF(AND(VLOOKUP($C204,[1]APELACIÓN!$C:$AM,7,0)="SI",VLOOKUP($C204,[1]APELACIÓN!$C:$AM,15,0)&lt;&gt;""),VLOOKUP($C204,[1]APELACIÓN!$C:$AM,33,0),VLOOKUP($C204,[1]CONSOLIDADO!$C$16:$BX$465,54,0)),0)</f>
        <v>0</v>
      </c>
      <c r="V204" s="70">
        <f>IFERROR(IF(AND(VLOOKUP($C204,[1]APELACIÓN!$C:$AM,7,0)="SI",VLOOKUP($C204,[1]APELACIÓN!$C:$AM,16,0)&lt;&gt;""),VLOOKUP($C204,[1]APELACIÓN!$C:$AM,34,0),VLOOKUP($C204,[1]CONSOLIDADO!$C$16:$BX$465,55,0)),0)</f>
        <v>0</v>
      </c>
      <c r="W204" s="70">
        <f t="shared" si="24"/>
        <v>0</v>
      </c>
      <c r="X204" s="68">
        <f>ROUND(IFERROR(VLOOKUP($W204,[1]PARAMETROS!$Q$12:$S$82,2,0),0),2)</f>
        <v>0</v>
      </c>
      <c r="Y204" s="69">
        <f t="shared" si="25"/>
        <v>0</v>
      </c>
      <c r="Z204" s="71">
        <f t="shared" si="26"/>
        <v>0</v>
      </c>
      <c r="AA204" s="72" t="str">
        <f>IFERROR(IF(VLOOKUP($C204,[1]APELACIÓN!$C$16:$I$465,5,0)="","",VLOOKUP($C204,[1]APELACIÓN!$C$16:$I$465,5,0)),0)</f>
        <v/>
      </c>
      <c r="AB204" s="72" t="str">
        <f>IFERROR(IF(VLOOKUP($C204,[1]APELACIÓN!$C$16:$I$465,7,0)="","",VLOOKUP($C204,[1]APELACIÓN!$C$16:$I$465,7,0)),0)</f>
        <v/>
      </c>
      <c r="AC204" s="73" t="str">
        <f>IF($C204="","",[1]CONSOLIDADO!BP204)</f>
        <v/>
      </c>
      <c r="AD204" s="74" t="str">
        <f>IF($C204="","",[1]CONSOLIDADO!BQ204)</f>
        <v/>
      </c>
      <c r="AE204" s="74" t="str">
        <f>IF($C204="","",[1]CONSOLIDADO!BR204)</f>
        <v/>
      </c>
      <c r="AF204" s="74" t="str">
        <f>IF($C204="","",[1]CONSOLIDADO!BS204)</f>
        <v/>
      </c>
      <c r="AG204" s="74" t="str">
        <f>IF($C204="","",[1]CONSOLIDADO!BT204)</f>
        <v/>
      </c>
      <c r="AH204" s="73" t="str">
        <f>IF($C204="","",[1]CONSOLIDADO!BU204)</f>
        <v/>
      </c>
      <c r="AI204" s="73" t="str">
        <f>IF($C204="","",[1]CONSOLIDADO!BV204)</f>
        <v/>
      </c>
      <c r="AJ204" s="74" t="str">
        <f>IF($C204="","",[1]CONSOLIDADO!BW204)</f>
        <v/>
      </c>
      <c r="AK204" s="75" t="str">
        <f>IF($C204="","",[1]CONSOLIDADO!BX204)</f>
        <v/>
      </c>
    </row>
    <row r="205" spans="1:37" ht="14.45" customHeight="1" x14ac:dyDescent="0.2">
      <c r="A205" s="62">
        <v>190</v>
      </c>
      <c r="B205" s="63"/>
      <c r="C205" s="64"/>
      <c r="D205" s="63"/>
      <c r="E205" s="65" t="str">
        <f>IFERROR(VLOOKUP($C205,[1]CONSOLIDADO!$C$16:$K$465,9,0),"")</f>
        <v/>
      </c>
      <c r="F205" s="66">
        <f>IFERROR(IF(AND(VLOOKUP($C205,[1]APELACIÓN!$C:$AM,7,0)="SI",VLOOKUP($C205,[1]APELACIÓN!$C:$AM,10,0)&lt;&gt;""),VLOOKUP($C205,[1]APELACIÓN!$C:$AM,20,0),VLOOKUP($C205,[1]CONSOLIDADO!$C$16:$BX$465,39,0)),0)</f>
        <v>0</v>
      </c>
      <c r="G205" s="67">
        <f>ROUND(IFERROR(IF($F205&gt;39,200,VLOOKUP($F205,[1]PARAMETROS!$A$12:$K$55,2,0)),0),2)</f>
        <v>0</v>
      </c>
      <c r="H205" s="67">
        <f t="shared" si="18"/>
        <v>0</v>
      </c>
      <c r="I205" s="66">
        <f>IFERROR(IF(AND(VLOOKUP($C205,[1]APELACIÓN!$C:$AM,7,0)="SI",VLOOKUP($C205,[1]APELACIÓN!$C:$AM,11,0)&lt;&gt;""),VLOOKUP($C205,[1]APELACIÓN!$C:$AM,23,0),VLOOKUP($C205,[1]CONSOLIDADO!$C$16:$BX$465,42,0)),0)</f>
        <v>0</v>
      </c>
      <c r="J205" s="67">
        <f>ROUND(IFERROR(IF($I205&gt;39,200,VLOOKUP($I205,[1]PARAMETROS!$A$12:$K$55,6,0)),0),2)</f>
        <v>0</v>
      </c>
      <c r="K205" s="67">
        <f t="shared" si="19"/>
        <v>0</v>
      </c>
      <c r="L205" s="66">
        <f>IFERROR(IF(AND(VLOOKUP($C205,[1]APELACIÓN!$C:$AM,7,0)="SI",VLOOKUP($C205,[1]APELACIÓN!$C:$AM,12,0)&lt;&gt;""),VLOOKUP($C205,[1]APELACIÓN!$C:$AM,26,0),VLOOKUP($C205,[1]CONSOLIDADO!$C$16:$BX$465,45,0)),0)</f>
        <v>0</v>
      </c>
      <c r="M205" s="68">
        <f>ROUND(IFERROR(IF($L205&gt;39,200,VLOOKUP($L205,[1]PARAMETROS!$A$12:$K$55,10,0)),0),2)</f>
        <v>0</v>
      </c>
      <c r="N205" s="68">
        <f t="shared" si="20"/>
        <v>0</v>
      </c>
      <c r="O205" s="68">
        <f t="shared" si="21"/>
        <v>0</v>
      </c>
      <c r="P205" s="69">
        <f t="shared" si="22"/>
        <v>0</v>
      </c>
      <c r="Q205" s="66">
        <f>IFERROR(IF(AND(VLOOKUP($C205,[1]APELACIÓN!$C:$AM,7,0)="SI",VLOOKUP($C205,[1]APELACIÓN!$C:$AM,13,0)&lt;&gt;""),VLOOKUP($C205,[1]APELACIÓN!$C:$AM,29,0),VLOOKUP($C205,[1]CONSOLIDADO!$C$16:$BX$465,50,0)),0)</f>
        <v>0</v>
      </c>
      <c r="R205" s="68">
        <f>ROUND(IFERROR(IF($Q205&gt;110,100,VLOOKUP($Q205,[1]PARAMETROS!$M$12:$O$122,2,0)),0),2)</f>
        <v>0</v>
      </c>
      <c r="S205" s="69">
        <f t="shared" si="23"/>
        <v>0</v>
      </c>
      <c r="T205" s="70">
        <f>IFERROR(IF(AND(VLOOKUP($C205,[1]APELACIÓN!$C:$AM,7,0)="SI",VLOOKUP($C205,[1]APELACIÓN!$C:$AM,14,0)&lt;&gt;""),VLOOKUP($C205,[1]APELACIÓN!$C:$AM,32,0),VLOOKUP($C205,[1]CONSOLIDADO!$C$16:$BX$465,53,0)),0)</f>
        <v>0</v>
      </c>
      <c r="U205" s="70">
        <f>IFERROR(IF(AND(VLOOKUP($C205,[1]APELACIÓN!$C:$AM,7,0)="SI",VLOOKUP($C205,[1]APELACIÓN!$C:$AM,15,0)&lt;&gt;""),VLOOKUP($C205,[1]APELACIÓN!$C:$AM,33,0),VLOOKUP($C205,[1]CONSOLIDADO!$C$16:$BX$465,54,0)),0)</f>
        <v>0</v>
      </c>
      <c r="V205" s="70">
        <f>IFERROR(IF(AND(VLOOKUP($C205,[1]APELACIÓN!$C:$AM,7,0)="SI",VLOOKUP($C205,[1]APELACIÓN!$C:$AM,16,0)&lt;&gt;""),VLOOKUP($C205,[1]APELACIÓN!$C:$AM,34,0),VLOOKUP($C205,[1]CONSOLIDADO!$C$16:$BX$465,55,0)),0)</f>
        <v>0</v>
      </c>
      <c r="W205" s="70">
        <f t="shared" si="24"/>
        <v>0</v>
      </c>
      <c r="X205" s="68">
        <f>ROUND(IFERROR(VLOOKUP($W205,[1]PARAMETROS!$Q$12:$S$82,2,0),0),2)</f>
        <v>0</v>
      </c>
      <c r="Y205" s="69">
        <f t="shared" si="25"/>
        <v>0</v>
      </c>
      <c r="Z205" s="71">
        <f t="shared" si="26"/>
        <v>0</v>
      </c>
      <c r="AA205" s="72" t="str">
        <f>IFERROR(IF(VLOOKUP($C205,[1]APELACIÓN!$C$16:$I$465,5,0)="","",VLOOKUP($C205,[1]APELACIÓN!$C$16:$I$465,5,0)),0)</f>
        <v/>
      </c>
      <c r="AB205" s="72" t="str">
        <f>IFERROR(IF(VLOOKUP($C205,[1]APELACIÓN!$C$16:$I$465,7,0)="","",VLOOKUP($C205,[1]APELACIÓN!$C$16:$I$465,7,0)),0)</f>
        <v/>
      </c>
      <c r="AC205" s="73" t="str">
        <f>IF($C205="","",[1]CONSOLIDADO!BP205)</f>
        <v/>
      </c>
      <c r="AD205" s="74" t="str">
        <f>IF($C205="","",[1]CONSOLIDADO!BQ205)</f>
        <v/>
      </c>
      <c r="AE205" s="74" t="str">
        <f>IF($C205="","",[1]CONSOLIDADO!BR205)</f>
        <v/>
      </c>
      <c r="AF205" s="74" t="str">
        <f>IF($C205="","",[1]CONSOLIDADO!BS205)</f>
        <v/>
      </c>
      <c r="AG205" s="74" t="str">
        <f>IF($C205="","",[1]CONSOLIDADO!BT205)</f>
        <v/>
      </c>
      <c r="AH205" s="73" t="str">
        <f>IF($C205="","",[1]CONSOLIDADO!BU205)</f>
        <v/>
      </c>
      <c r="AI205" s="73" t="str">
        <f>IF($C205="","",[1]CONSOLIDADO!BV205)</f>
        <v/>
      </c>
      <c r="AJ205" s="74" t="str">
        <f>IF($C205="","",[1]CONSOLIDADO!BW205)</f>
        <v/>
      </c>
      <c r="AK205" s="75" t="str">
        <f>IF($C205="","",[1]CONSOLIDADO!BX205)</f>
        <v/>
      </c>
    </row>
    <row r="206" spans="1:37" ht="14.45" customHeight="1" x14ac:dyDescent="0.2">
      <c r="A206" s="62">
        <v>191</v>
      </c>
      <c r="B206" s="63"/>
      <c r="C206" s="64"/>
      <c r="D206" s="63"/>
      <c r="E206" s="65" t="str">
        <f>IFERROR(VLOOKUP($C206,[1]CONSOLIDADO!$C$16:$K$465,9,0),"")</f>
        <v/>
      </c>
      <c r="F206" s="66">
        <f>IFERROR(IF(AND(VLOOKUP($C206,[1]APELACIÓN!$C:$AM,7,0)="SI",VLOOKUP($C206,[1]APELACIÓN!$C:$AM,10,0)&lt;&gt;""),VLOOKUP($C206,[1]APELACIÓN!$C:$AM,20,0),VLOOKUP($C206,[1]CONSOLIDADO!$C$16:$BX$465,39,0)),0)</f>
        <v>0</v>
      </c>
      <c r="G206" s="67">
        <f>ROUND(IFERROR(IF($F206&gt;39,200,VLOOKUP($F206,[1]PARAMETROS!$A$12:$K$55,2,0)),0),2)</f>
        <v>0</v>
      </c>
      <c r="H206" s="67">
        <f t="shared" si="18"/>
        <v>0</v>
      </c>
      <c r="I206" s="66">
        <f>IFERROR(IF(AND(VLOOKUP($C206,[1]APELACIÓN!$C:$AM,7,0)="SI",VLOOKUP($C206,[1]APELACIÓN!$C:$AM,11,0)&lt;&gt;""),VLOOKUP($C206,[1]APELACIÓN!$C:$AM,23,0),VLOOKUP($C206,[1]CONSOLIDADO!$C$16:$BX$465,42,0)),0)</f>
        <v>0</v>
      </c>
      <c r="J206" s="67">
        <f>ROUND(IFERROR(IF($I206&gt;39,200,VLOOKUP($I206,[1]PARAMETROS!$A$12:$K$55,6,0)),0),2)</f>
        <v>0</v>
      </c>
      <c r="K206" s="67">
        <f t="shared" si="19"/>
        <v>0</v>
      </c>
      <c r="L206" s="66">
        <f>IFERROR(IF(AND(VLOOKUP($C206,[1]APELACIÓN!$C:$AM,7,0)="SI",VLOOKUP($C206,[1]APELACIÓN!$C:$AM,12,0)&lt;&gt;""),VLOOKUP($C206,[1]APELACIÓN!$C:$AM,26,0),VLOOKUP($C206,[1]CONSOLIDADO!$C$16:$BX$465,45,0)),0)</f>
        <v>0</v>
      </c>
      <c r="M206" s="68">
        <f>ROUND(IFERROR(IF($L206&gt;39,200,VLOOKUP($L206,[1]PARAMETROS!$A$12:$K$55,10,0)),0),2)</f>
        <v>0</v>
      </c>
      <c r="N206" s="68">
        <f t="shared" si="20"/>
        <v>0</v>
      </c>
      <c r="O206" s="68">
        <f t="shared" si="21"/>
        <v>0</v>
      </c>
      <c r="P206" s="69">
        <f t="shared" si="22"/>
        <v>0</v>
      </c>
      <c r="Q206" s="66">
        <f>IFERROR(IF(AND(VLOOKUP($C206,[1]APELACIÓN!$C:$AM,7,0)="SI",VLOOKUP($C206,[1]APELACIÓN!$C:$AM,13,0)&lt;&gt;""),VLOOKUP($C206,[1]APELACIÓN!$C:$AM,29,0),VLOOKUP($C206,[1]CONSOLIDADO!$C$16:$BX$465,50,0)),0)</f>
        <v>0</v>
      </c>
      <c r="R206" s="68">
        <f>ROUND(IFERROR(IF($Q206&gt;110,100,VLOOKUP($Q206,[1]PARAMETROS!$M$12:$O$122,2,0)),0),2)</f>
        <v>0</v>
      </c>
      <c r="S206" s="69">
        <f t="shared" si="23"/>
        <v>0</v>
      </c>
      <c r="T206" s="70">
        <f>IFERROR(IF(AND(VLOOKUP($C206,[1]APELACIÓN!$C:$AM,7,0)="SI",VLOOKUP($C206,[1]APELACIÓN!$C:$AM,14,0)&lt;&gt;""),VLOOKUP($C206,[1]APELACIÓN!$C:$AM,32,0),VLOOKUP($C206,[1]CONSOLIDADO!$C$16:$BX$465,53,0)),0)</f>
        <v>0</v>
      </c>
      <c r="U206" s="70">
        <f>IFERROR(IF(AND(VLOOKUP($C206,[1]APELACIÓN!$C:$AM,7,0)="SI",VLOOKUP($C206,[1]APELACIÓN!$C:$AM,15,0)&lt;&gt;""),VLOOKUP($C206,[1]APELACIÓN!$C:$AM,33,0),VLOOKUP($C206,[1]CONSOLIDADO!$C$16:$BX$465,54,0)),0)</f>
        <v>0</v>
      </c>
      <c r="V206" s="70">
        <f>IFERROR(IF(AND(VLOOKUP($C206,[1]APELACIÓN!$C:$AM,7,0)="SI",VLOOKUP($C206,[1]APELACIÓN!$C:$AM,16,0)&lt;&gt;""),VLOOKUP($C206,[1]APELACIÓN!$C:$AM,34,0),VLOOKUP($C206,[1]CONSOLIDADO!$C$16:$BX$465,55,0)),0)</f>
        <v>0</v>
      </c>
      <c r="W206" s="70">
        <f t="shared" si="24"/>
        <v>0</v>
      </c>
      <c r="X206" s="68">
        <f>ROUND(IFERROR(VLOOKUP($W206,[1]PARAMETROS!$Q$12:$S$82,2,0),0),2)</f>
        <v>0</v>
      </c>
      <c r="Y206" s="69">
        <f t="shared" si="25"/>
        <v>0</v>
      </c>
      <c r="Z206" s="71">
        <f t="shared" si="26"/>
        <v>0</v>
      </c>
      <c r="AA206" s="72" t="str">
        <f>IFERROR(IF(VLOOKUP($C206,[1]APELACIÓN!$C$16:$I$465,5,0)="","",VLOOKUP($C206,[1]APELACIÓN!$C$16:$I$465,5,0)),0)</f>
        <v/>
      </c>
      <c r="AB206" s="72" t="str">
        <f>IFERROR(IF(VLOOKUP($C206,[1]APELACIÓN!$C$16:$I$465,7,0)="","",VLOOKUP($C206,[1]APELACIÓN!$C$16:$I$465,7,0)),0)</f>
        <v/>
      </c>
      <c r="AC206" s="73" t="str">
        <f>IF($C206="","",[1]CONSOLIDADO!BP206)</f>
        <v/>
      </c>
      <c r="AD206" s="74" t="str">
        <f>IF($C206="","",[1]CONSOLIDADO!BQ206)</f>
        <v/>
      </c>
      <c r="AE206" s="74" t="str">
        <f>IF($C206="","",[1]CONSOLIDADO!BR206)</f>
        <v/>
      </c>
      <c r="AF206" s="74" t="str">
        <f>IF($C206="","",[1]CONSOLIDADO!BS206)</f>
        <v/>
      </c>
      <c r="AG206" s="74" t="str">
        <f>IF($C206="","",[1]CONSOLIDADO!BT206)</f>
        <v/>
      </c>
      <c r="AH206" s="73" t="str">
        <f>IF($C206="","",[1]CONSOLIDADO!BU206)</f>
        <v/>
      </c>
      <c r="AI206" s="73" t="str">
        <f>IF($C206="","",[1]CONSOLIDADO!BV206)</f>
        <v/>
      </c>
      <c r="AJ206" s="74" t="str">
        <f>IF($C206="","",[1]CONSOLIDADO!BW206)</f>
        <v/>
      </c>
      <c r="AK206" s="75" t="str">
        <f>IF($C206="","",[1]CONSOLIDADO!BX206)</f>
        <v/>
      </c>
    </row>
    <row r="207" spans="1:37" ht="14.45" customHeight="1" x14ac:dyDescent="0.2">
      <c r="A207" s="62">
        <v>192</v>
      </c>
      <c r="B207" s="63"/>
      <c r="C207" s="64"/>
      <c r="D207" s="63"/>
      <c r="E207" s="65" t="str">
        <f>IFERROR(VLOOKUP($C207,[1]CONSOLIDADO!$C$16:$K$465,9,0),"")</f>
        <v/>
      </c>
      <c r="F207" s="66">
        <f>IFERROR(IF(AND(VLOOKUP($C207,[1]APELACIÓN!$C:$AM,7,0)="SI",VLOOKUP($C207,[1]APELACIÓN!$C:$AM,10,0)&lt;&gt;""),VLOOKUP($C207,[1]APELACIÓN!$C:$AM,20,0),VLOOKUP($C207,[1]CONSOLIDADO!$C$16:$BX$465,39,0)),0)</f>
        <v>0</v>
      </c>
      <c r="G207" s="67">
        <f>ROUND(IFERROR(IF($F207&gt;39,200,VLOOKUP($F207,[1]PARAMETROS!$A$12:$K$55,2,0)),0),2)</f>
        <v>0</v>
      </c>
      <c r="H207" s="67">
        <f t="shared" si="18"/>
        <v>0</v>
      </c>
      <c r="I207" s="66">
        <f>IFERROR(IF(AND(VLOOKUP($C207,[1]APELACIÓN!$C:$AM,7,0)="SI",VLOOKUP($C207,[1]APELACIÓN!$C:$AM,11,0)&lt;&gt;""),VLOOKUP($C207,[1]APELACIÓN!$C:$AM,23,0),VLOOKUP($C207,[1]CONSOLIDADO!$C$16:$BX$465,42,0)),0)</f>
        <v>0</v>
      </c>
      <c r="J207" s="67">
        <f>ROUND(IFERROR(IF($I207&gt;39,200,VLOOKUP($I207,[1]PARAMETROS!$A$12:$K$55,6,0)),0),2)</f>
        <v>0</v>
      </c>
      <c r="K207" s="67">
        <f t="shared" si="19"/>
        <v>0</v>
      </c>
      <c r="L207" s="66">
        <f>IFERROR(IF(AND(VLOOKUP($C207,[1]APELACIÓN!$C:$AM,7,0)="SI",VLOOKUP($C207,[1]APELACIÓN!$C:$AM,12,0)&lt;&gt;""),VLOOKUP($C207,[1]APELACIÓN!$C:$AM,26,0),VLOOKUP($C207,[1]CONSOLIDADO!$C$16:$BX$465,45,0)),0)</f>
        <v>0</v>
      </c>
      <c r="M207" s="68">
        <f>ROUND(IFERROR(IF($L207&gt;39,200,VLOOKUP($L207,[1]PARAMETROS!$A$12:$K$55,10,0)),0),2)</f>
        <v>0</v>
      </c>
      <c r="N207" s="68">
        <f t="shared" si="20"/>
        <v>0</v>
      </c>
      <c r="O207" s="68">
        <f t="shared" si="21"/>
        <v>0</v>
      </c>
      <c r="P207" s="69">
        <f t="shared" si="22"/>
        <v>0</v>
      </c>
      <c r="Q207" s="66">
        <f>IFERROR(IF(AND(VLOOKUP($C207,[1]APELACIÓN!$C:$AM,7,0)="SI",VLOOKUP($C207,[1]APELACIÓN!$C:$AM,13,0)&lt;&gt;""),VLOOKUP($C207,[1]APELACIÓN!$C:$AM,29,0),VLOOKUP($C207,[1]CONSOLIDADO!$C$16:$BX$465,50,0)),0)</f>
        <v>0</v>
      </c>
      <c r="R207" s="68">
        <f>ROUND(IFERROR(IF($Q207&gt;110,100,VLOOKUP($Q207,[1]PARAMETROS!$M$12:$O$122,2,0)),0),2)</f>
        <v>0</v>
      </c>
      <c r="S207" s="69">
        <f t="shared" si="23"/>
        <v>0</v>
      </c>
      <c r="T207" s="70">
        <f>IFERROR(IF(AND(VLOOKUP($C207,[1]APELACIÓN!$C:$AM,7,0)="SI",VLOOKUP($C207,[1]APELACIÓN!$C:$AM,14,0)&lt;&gt;""),VLOOKUP($C207,[1]APELACIÓN!$C:$AM,32,0),VLOOKUP($C207,[1]CONSOLIDADO!$C$16:$BX$465,53,0)),0)</f>
        <v>0</v>
      </c>
      <c r="U207" s="70">
        <f>IFERROR(IF(AND(VLOOKUP($C207,[1]APELACIÓN!$C:$AM,7,0)="SI",VLOOKUP($C207,[1]APELACIÓN!$C:$AM,15,0)&lt;&gt;""),VLOOKUP($C207,[1]APELACIÓN!$C:$AM,33,0),VLOOKUP($C207,[1]CONSOLIDADO!$C$16:$BX$465,54,0)),0)</f>
        <v>0</v>
      </c>
      <c r="V207" s="70">
        <f>IFERROR(IF(AND(VLOOKUP($C207,[1]APELACIÓN!$C:$AM,7,0)="SI",VLOOKUP($C207,[1]APELACIÓN!$C:$AM,16,0)&lt;&gt;""),VLOOKUP($C207,[1]APELACIÓN!$C:$AM,34,0),VLOOKUP($C207,[1]CONSOLIDADO!$C$16:$BX$465,55,0)),0)</f>
        <v>0</v>
      </c>
      <c r="W207" s="70">
        <f t="shared" si="24"/>
        <v>0</v>
      </c>
      <c r="X207" s="68">
        <f>ROUND(IFERROR(VLOOKUP($W207,[1]PARAMETROS!$Q$12:$S$82,2,0),0),2)</f>
        <v>0</v>
      </c>
      <c r="Y207" s="69">
        <f t="shared" si="25"/>
        <v>0</v>
      </c>
      <c r="Z207" s="71">
        <f t="shared" si="26"/>
        <v>0</v>
      </c>
      <c r="AA207" s="72" t="str">
        <f>IFERROR(IF(VLOOKUP($C207,[1]APELACIÓN!$C$16:$I$465,5,0)="","",VLOOKUP($C207,[1]APELACIÓN!$C$16:$I$465,5,0)),0)</f>
        <v/>
      </c>
      <c r="AB207" s="72" t="str">
        <f>IFERROR(IF(VLOOKUP($C207,[1]APELACIÓN!$C$16:$I$465,7,0)="","",VLOOKUP($C207,[1]APELACIÓN!$C$16:$I$465,7,0)),0)</f>
        <v/>
      </c>
      <c r="AC207" s="73" t="str">
        <f>IF($C207="","",[1]CONSOLIDADO!BP207)</f>
        <v/>
      </c>
      <c r="AD207" s="74" t="str">
        <f>IF($C207="","",[1]CONSOLIDADO!BQ207)</f>
        <v/>
      </c>
      <c r="AE207" s="74" t="str">
        <f>IF($C207="","",[1]CONSOLIDADO!BR207)</f>
        <v/>
      </c>
      <c r="AF207" s="74" t="str">
        <f>IF($C207="","",[1]CONSOLIDADO!BS207)</f>
        <v/>
      </c>
      <c r="AG207" s="74" t="str">
        <f>IF($C207="","",[1]CONSOLIDADO!BT207)</f>
        <v/>
      </c>
      <c r="AH207" s="73" t="str">
        <f>IF($C207="","",[1]CONSOLIDADO!BU207)</f>
        <v/>
      </c>
      <c r="AI207" s="73" t="str">
        <f>IF($C207="","",[1]CONSOLIDADO!BV207)</f>
        <v/>
      </c>
      <c r="AJ207" s="74" t="str">
        <f>IF($C207="","",[1]CONSOLIDADO!BW207)</f>
        <v/>
      </c>
      <c r="AK207" s="75" t="str">
        <f>IF($C207="","",[1]CONSOLIDADO!BX207)</f>
        <v/>
      </c>
    </row>
    <row r="208" spans="1:37" ht="14.45" customHeight="1" x14ac:dyDescent="0.2">
      <c r="A208" s="62">
        <v>193</v>
      </c>
      <c r="B208" s="63"/>
      <c r="C208" s="64"/>
      <c r="D208" s="63"/>
      <c r="E208" s="65" t="str">
        <f>IFERROR(VLOOKUP($C208,[1]CONSOLIDADO!$C$16:$K$465,9,0),"")</f>
        <v/>
      </c>
      <c r="F208" s="66">
        <f>IFERROR(IF(AND(VLOOKUP($C208,[1]APELACIÓN!$C:$AM,7,0)="SI",VLOOKUP($C208,[1]APELACIÓN!$C:$AM,10,0)&lt;&gt;""),VLOOKUP($C208,[1]APELACIÓN!$C:$AM,20,0),VLOOKUP($C208,[1]CONSOLIDADO!$C$16:$BX$465,39,0)),0)</f>
        <v>0</v>
      </c>
      <c r="G208" s="67">
        <f>ROUND(IFERROR(IF($F208&gt;39,200,VLOOKUP($F208,[1]PARAMETROS!$A$12:$K$55,2,0)),0),2)</f>
        <v>0</v>
      </c>
      <c r="H208" s="67">
        <f t="shared" si="18"/>
        <v>0</v>
      </c>
      <c r="I208" s="66">
        <f>IFERROR(IF(AND(VLOOKUP($C208,[1]APELACIÓN!$C:$AM,7,0)="SI",VLOOKUP($C208,[1]APELACIÓN!$C:$AM,11,0)&lt;&gt;""),VLOOKUP($C208,[1]APELACIÓN!$C:$AM,23,0),VLOOKUP($C208,[1]CONSOLIDADO!$C$16:$BX$465,42,0)),0)</f>
        <v>0</v>
      </c>
      <c r="J208" s="67">
        <f>ROUND(IFERROR(IF($I208&gt;39,200,VLOOKUP($I208,[1]PARAMETROS!$A$12:$K$55,6,0)),0),2)</f>
        <v>0</v>
      </c>
      <c r="K208" s="67">
        <f t="shared" si="19"/>
        <v>0</v>
      </c>
      <c r="L208" s="66">
        <f>IFERROR(IF(AND(VLOOKUP($C208,[1]APELACIÓN!$C:$AM,7,0)="SI",VLOOKUP($C208,[1]APELACIÓN!$C:$AM,12,0)&lt;&gt;""),VLOOKUP($C208,[1]APELACIÓN!$C:$AM,26,0),VLOOKUP($C208,[1]CONSOLIDADO!$C$16:$BX$465,45,0)),0)</f>
        <v>0</v>
      </c>
      <c r="M208" s="68">
        <f>ROUND(IFERROR(IF($L208&gt;39,200,VLOOKUP($L208,[1]PARAMETROS!$A$12:$K$55,10,0)),0),2)</f>
        <v>0</v>
      </c>
      <c r="N208" s="68">
        <f t="shared" si="20"/>
        <v>0</v>
      </c>
      <c r="O208" s="68">
        <f t="shared" si="21"/>
        <v>0</v>
      </c>
      <c r="P208" s="69">
        <f t="shared" si="22"/>
        <v>0</v>
      </c>
      <c r="Q208" s="66">
        <f>IFERROR(IF(AND(VLOOKUP($C208,[1]APELACIÓN!$C:$AM,7,0)="SI",VLOOKUP($C208,[1]APELACIÓN!$C:$AM,13,0)&lt;&gt;""),VLOOKUP($C208,[1]APELACIÓN!$C:$AM,29,0),VLOOKUP($C208,[1]CONSOLIDADO!$C$16:$BX$465,50,0)),0)</f>
        <v>0</v>
      </c>
      <c r="R208" s="68">
        <f>ROUND(IFERROR(IF($Q208&gt;110,100,VLOOKUP($Q208,[1]PARAMETROS!$M$12:$O$122,2,0)),0),2)</f>
        <v>0</v>
      </c>
      <c r="S208" s="69">
        <f t="shared" si="23"/>
        <v>0</v>
      </c>
      <c r="T208" s="70">
        <f>IFERROR(IF(AND(VLOOKUP($C208,[1]APELACIÓN!$C:$AM,7,0)="SI",VLOOKUP($C208,[1]APELACIÓN!$C:$AM,14,0)&lt;&gt;""),VLOOKUP($C208,[1]APELACIÓN!$C:$AM,32,0),VLOOKUP($C208,[1]CONSOLIDADO!$C$16:$BX$465,53,0)),0)</f>
        <v>0</v>
      </c>
      <c r="U208" s="70">
        <f>IFERROR(IF(AND(VLOOKUP($C208,[1]APELACIÓN!$C:$AM,7,0)="SI",VLOOKUP($C208,[1]APELACIÓN!$C:$AM,15,0)&lt;&gt;""),VLOOKUP($C208,[1]APELACIÓN!$C:$AM,33,0),VLOOKUP($C208,[1]CONSOLIDADO!$C$16:$BX$465,54,0)),0)</f>
        <v>0</v>
      </c>
      <c r="V208" s="70">
        <f>IFERROR(IF(AND(VLOOKUP($C208,[1]APELACIÓN!$C:$AM,7,0)="SI",VLOOKUP($C208,[1]APELACIÓN!$C:$AM,16,0)&lt;&gt;""),VLOOKUP($C208,[1]APELACIÓN!$C:$AM,34,0),VLOOKUP($C208,[1]CONSOLIDADO!$C$16:$BX$465,55,0)),0)</f>
        <v>0</v>
      </c>
      <c r="W208" s="70">
        <f t="shared" si="24"/>
        <v>0</v>
      </c>
      <c r="X208" s="68">
        <f>ROUND(IFERROR(VLOOKUP($W208,[1]PARAMETROS!$Q$12:$S$82,2,0),0),2)</f>
        <v>0</v>
      </c>
      <c r="Y208" s="69">
        <f t="shared" si="25"/>
        <v>0</v>
      </c>
      <c r="Z208" s="71">
        <f t="shared" si="26"/>
        <v>0</v>
      </c>
      <c r="AA208" s="72" t="str">
        <f>IFERROR(IF(VLOOKUP($C208,[1]APELACIÓN!$C$16:$I$465,5,0)="","",VLOOKUP($C208,[1]APELACIÓN!$C$16:$I$465,5,0)),0)</f>
        <v/>
      </c>
      <c r="AB208" s="72" t="str">
        <f>IFERROR(IF(VLOOKUP($C208,[1]APELACIÓN!$C$16:$I$465,7,0)="","",VLOOKUP($C208,[1]APELACIÓN!$C$16:$I$465,7,0)),0)</f>
        <v/>
      </c>
      <c r="AC208" s="73" t="str">
        <f>IF($C208="","",[1]CONSOLIDADO!BP208)</f>
        <v/>
      </c>
      <c r="AD208" s="74" t="str">
        <f>IF($C208="","",[1]CONSOLIDADO!BQ208)</f>
        <v/>
      </c>
      <c r="AE208" s="74" t="str">
        <f>IF($C208="","",[1]CONSOLIDADO!BR208)</f>
        <v/>
      </c>
      <c r="AF208" s="74" t="str">
        <f>IF($C208="","",[1]CONSOLIDADO!BS208)</f>
        <v/>
      </c>
      <c r="AG208" s="74" t="str">
        <f>IF($C208="","",[1]CONSOLIDADO!BT208)</f>
        <v/>
      </c>
      <c r="AH208" s="73" t="str">
        <f>IF($C208="","",[1]CONSOLIDADO!BU208)</f>
        <v/>
      </c>
      <c r="AI208" s="73" t="str">
        <f>IF($C208="","",[1]CONSOLIDADO!BV208)</f>
        <v/>
      </c>
      <c r="AJ208" s="74" t="str">
        <f>IF($C208="","",[1]CONSOLIDADO!BW208)</f>
        <v/>
      </c>
      <c r="AK208" s="75" t="str">
        <f>IF($C208="","",[1]CONSOLIDADO!BX208)</f>
        <v/>
      </c>
    </row>
    <row r="209" spans="1:37" ht="14.45" customHeight="1" x14ac:dyDescent="0.2">
      <c r="A209" s="62">
        <v>194</v>
      </c>
      <c r="B209" s="63"/>
      <c r="C209" s="64"/>
      <c r="D209" s="63"/>
      <c r="E209" s="65" t="str">
        <f>IFERROR(VLOOKUP($C209,[1]CONSOLIDADO!$C$16:$K$465,9,0),"")</f>
        <v/>
      </c>
      <c r="F209" s="66">
        <f>IFERROR(IF(AND(VLOOKUP($C209,[1]APELACIÓN!$C:$AM,7,0)="SI",VLOOKUP($C209,[1]APELACIÓN!$C:$AM,10,0)&lt;&gt;""),VLOOKUP($C209,[1]APELACIÓN!$C:$AM,20,0),VLOOKUP($C209,[1]CONSOLIDADO!$C$16:$BX$465,39,0)),0)</f>
        <v>0</v>
      </c>
      <c r="G209" s="67">
        <f>ROUND(IFERROR(IF($F209&gt;39,200,VLOOKUP($F209,[1]PARAMETROS!$A$12:$K$55,2,0)),0),2)</f>
        <v>0</v>
      </c>
      <c r="H209" s="67">
        <f t="shared" ref="H209:H272" si="27">ROUND(G209*$F$12,2)</f>
        <v>0</v>
      </c>
      <c r="I209" s="66">
        <f>IFERROR(IF(AND(VLOOKUP($C209,[1]APELACIÓN!$C:$AM,7,0)="SI",VLOOKUP($C209,[1]APELACIÓN!$C:$AM,11,0)&lt;&gt;""),VLOOKUP($C209,[1]APELACIÓN!$C:$AM,23,0),VLOOKUP($C209,[1]CONSOLIDADO!$C$16:$BX$465,42,0)),0)</f>
        <v>0</v>
      </c>
      <c r="J209" s="67">
        <f>ROUND(IFERROR(IF($I209&gt;39,200,VLOOKUP($I209,[1]PARAMETROS!$A$12:$K$55,6,0)),0),2)</f>
        <v>0</v>
      </c>
      <c r="K209" s="67">
        <f t="shared" ref="K209:K272" si="28">ROUND(J209*$I$12,2)</f>
        <v>0</v>
      </c>
      <c r="L209" s="66">
        <f>IFERROR(IF(AND(VLOOKUP($C209,[1]APELACIÓN!$C:$AM,7,0)="SI",VLOOKUP($C209,[1]APELACIÓN!$C:$AM,12,0)&lt;&gt;""),VLOOKUP($C209,[1]APELACIÓN!$C:$AM,26,0),VLOOKUP($C209,[1]CONSOLIDADO!$C$16:$BX$465,45,0)),0)</f>
        <v>0</v>
      </c>
      <c r="M209" s="68">
        <f>ROUND(IFERROR(IF($L209&gt;39,200,VLOOKUP($L209,[1]PARAMETROS!$A$12:$K$55,10,0)),0),2)</f>
        <v>0</v>
      </c>
      <c r="N209" s="68">
        <f t="shared" ref="N209:N272" si="29">ROUND(M209*$L$12,2)</f>
        <v>0</v>
      </c>
      <c r="O209" s="68">
        <f t="shared" ref="O209:O272" si="30">ROUND(IFERROR(IF(H209+K209+N209&gt;100,100,H209+K209+N209),0),2)</f>
        <v>0</v>
      </c>
      <c r="P209" s="69">
        <f t="shared" ref="P209:P272" si="31">ROUND(O209*$F$6,2)</f>
        <v>0</v>
      </c>
      <c r="Q209" s="66">
        <f>IFERROR(IF(AND(VLOOKUP($C209,[1]APELACIÓN!$C:$AM,7,0)="SI",VLOOKUP($C209,[1]APELACIÓN!$C:$AM,13,0)&lt;&gt;""),VLOOKUP($C209,[1]APELACIÓN!$C:$AM,29,0),VLOOKUP($C209,[1]CONSOLIDADO!$C$16:$BX$465,50,0)),0)</f>
        <v>0</v>
      </c>
      <c r="R209" s="68">
        <f>ROUND(IFERROR(IF($Q209&gt;110,100,VLOOKUP($Q209,[1]PARAMETROS!$M$12:$O$122,2,0)),0),2)</f>
        <v>0</v>
      </c>
      <c r="S209" s="69">
        <f t="shared" ref="S209:S272" si="32">ROUND(R209*$Q$12,2)</f>
        <v>0</v>
      </c>
      <c r="T209" s="70">
        <f>IFERROR(IF(AND(VLOOKUP($C209,[1]APELACIÓN!$C:$AM,7,0)="SI",VLOOKUP($C209,[1]APELACIÓN!$C:$AM,14,0)&lt;&gt;""),VLOOKUP($C209,[1]APELACIÓN!$C:$AM,32,0),VLOOKUP($C209,[1]CONSOLIDADO!$C$16:$BX$465,53,0)),0)</f>
        <v>0</v>
      </c>
      <c r="U209" s="70">
        <f>IFERROR(IF(AND(VLOOKUP($C209,[1]APELACIÓN!$C:$AM,7,0)="SI",VLOOKUP($C209,[1]APELACIÓN!$C:$AM,15,0)&lt;&gt;""),VLOOKUP($C209,[1]APELACIÓN!$C:$AM,33,0),VLOOKUP($C209,[1]CONSOLIDADO!$C$16:$BX$465,54,0)),0)</f>
        <v>0</v>
      </c>
      <c r="V209" s="70">
        <f>IFERROR(IF(AND(VLOOKUP($C209,[1]APELACIÓN!$C:$AM,7,0)="SI",VLOOKUP($C209,[1]APELACIÓN!$C:$AM,16,0)&lt;&gt;""),VLOOKUP($C209,[1]APELACIÓN!$C:$AM,34,0),VLOOKUP($C209,[1]CONSOLIDADO!$C$16:$BX$465,55,0)),0)</f>
        <v>0</v>
      </c>
      <c r="W209" s="70">
        <f t="shared" ref="W209:W272" si="33">IFERROR(ROUND(AVERAGE(T209:V209),0),0)</f>
        <v>0</v>
      </c>
      <c r="X209" s="68">
        <f>ROUND(IFERROR(VLOOKUP($W209,[1]PARAMETROS!$Q$12:$S$82,2,0),0),2)</f>
        <v>0</v>
      </c>
      <c r="Y209" s="69">
        <f t="shared" ref="Y209:Y272" si="34">ROUND(X209*$T$12,2)</f>
        <v>0</v>
      </c>
      <c r="Z209" s="71">
        <f t="shared" ref="Z209:Z272" si="35">ROUND(P209+S209+Y209,2)</f>
        <v>0</v>
      </c>
      <c r="AA209" s="72" t="str">
        <f>IFERROR(IF(VLOOKUP($C209,[1]APELACIÓN!$C$16:$I$465,5,0)="","",VLOOKUP($C209,[1]APELACIÓN!$C$16:$I$465,5,0)),0)</f>
        <v/>
      </c>
      <c r="AB209" s="72" t="str">
        <f>IFERROR(IF(VLOOKUP($C209,[1]APELACIÓN!$C$16:$I$465,7,0)="","",VLOOKUP($C209,[1]APELACIÓN!$C$16:$I$465,7,0)),0)</f>
        <v/>
      </c>
      <c r="AC209" s="73" t="str">
        <f>IF($C209="","",[1]CONSOLIDADO!BP209)</f>
        <v/>
      </c>
      <c r="AD209" s="74" t="str">
        <f>IF($C209="","",[1]CONSOLIDADO!BQ209)</f>
        <v/>
      </c>
      <c r="AE209" s="74" t="str">
        <f>IF($C209="","",[1]CONSOLIDADO!BR209)</f>
        <v/>
      </c>
      <c r="AF209" s="74" t="str">
        <f>IF($C209="","",[1]CONSOLIDADO!BS209)</f>
        <v/>
      </c>
      <c r="AG209" s="74" t="str">
        <f>IF($C209="","",[1]CONSOLIDADO!BT209)</f>
        <v/>
      </c>
      <c r="AH209" s="73" t="str">
        <f>IF($C209="","",[1]CONSOLIDADO!BU209)</f>
        <v/>
      </c>
      <c r="AI209" s="73" t="str">
        <f>IF($C209="","",[1]CONSOLIDADO!BV209)</f>
        <v/>
      </c>
      <c r="AJ209" s="74" t="str">
        <f>IF($C209="","",[1]CONSOLIDADO!BW209)</f>
        <v/>
      </c>
      <c r="AK209" s="75" t="str">
        <f>IF($C209="","",[1]CONSOLIDADO!BX209)</f>
        <v/>
      </c>
    </row>
    <row r="210" spans="1:37" ht="14.45" customHeight="1" x14ac:dyDescent="0.2">
      <c r="A210" s="62">
        <v>195</v>
      </c>
      <c r="B210" s="63"/>
      <c r="C210" s="64"/>
      <c r="D210" s="63"/>
      <c r="E210" s="65" t="str">
        <f>IFERROR(VLOOKUP($C210,[1]CONSOLIDADO!$C$16:$K$465,9,0),"")</f>
        <v/>
      </c>
      <c r="F210" s="66">
        <f>IFERROR(IF(AND(VLOOKUP($C210,[1]APELACIÓN!$C:$AM,7,0)="SI",VLOOKUP($C210,[1]APELACIÓN!$C:$AM,10,0)&lt;&gt;""),VLOOKUP($C210,[1]APELACIÓN!$C:$AM,20,0),VLOOKUP($C210,[1]CONSOLIDADO!$C$16:$BX$465,39,0)),0)</f>
        <v>0</v>
      </c>
      <c r="G210" s="67">
        <f>ROUND(IFERROR(IF($F210&gt;39,200,VLOOKUP($F210,[1]PARAMETROS!$A$12:$K$55,2,0)),0),2)</f>
        <v>0</v>
      </c>
      <c r="H210" s="67">
        <f t="shared" si="27"/>
        <v>0</v>
      </c>
      <c r="I210" s="66">
        <f>IFERROR(IF(AND(VLOOKUP($C210,[1]APELACIÓN!$C:$AM,7,0)="SI",VLOOKUP($C210,[1]APELACIÓN!$C:$AM,11,0)&lt;&gt;""),VLOOKUP($C210,[1]APELACIÓN!$C:$AM,23,0),VLOOKUP($C210,[1]CONSOLIDADO!$C$16:$BX$465,42,0)),0)</f>
        <v>0</v>
      </c>
      <c r="J210" s="67">
        <f>ROUND(IFERROR(IF($I210&gt;39,200,VLOOKUP($I210,[1]PARAMETROS!$A$12:$K$55,6,0)),0),2)</f>
        <v>0</v>
      </c>
      <c r="K210" s="67">
        <f t="shared" si="28"/>
        <v>0</v>
      </c>
      <c r="L210" s="66">
        <f>IFERROR(IF(AND(VLOOKUP($C210,[1]APELACIÓN!$C:$AM,7,0)="SI",VLOOKUP($C210,[1]APELACIÓN!$C:$AM,12,0)&lt;&gt;""),VLOOKUP($C210,[1]APELACIÓN!$C:$AM,26,0),VLOOKUP($C210,[1]CONSOLIDADO!$C$16:$BX$465,45,0)),0)</f>
        <v>0</v>
      </c>
      <c r="M210" s="68">
        <f>ROUND(IFERROR(IF($L210&gt;39,200,VLOOKUP($L210,[1]PARAMETROS!$A$12:$K$55,10,0)),0),2)</f>
        <v>0</v>
      </c>
      <c r="N210" s="68">
        <f t="shared" si="29"/>
        <v>0</v>
      </c>
      <c r="O210" s="68">
        <f t="shared" si="30"/>
        <v>0</v>
      </c>
      <c r="P210" s="69">
        <f t="shared" si="31"/>
        <v>0</v>
      </c>
      <c r="Q210" s="66">
        <f>IFERROR(IF(AND(VLOOKUP($C210,[1]APELACIÓN!$C:$AM,7,0)="SI",VLOOKUP($C210,[1]APELACIÓN!$C:$AM,13,0)&lt;&gt;""),VLOOKUP($C210,[1]APELACIÓN!$C:$AM,29,0),VLOOKUP($C210,[1]CONSOLIDADO!$C$16:$BX$465,50,0)),0)</f>
        <v>0</v>
      </c>
      <c r="R210" s="68">
        <f>ROUND(IFERROR(IF($Q210&gt;110,100,VLOOKUP($Q210,[1]PARAMETROS!$M$12:$O$122,2,0)),0),2)</f>
        <v>0</v>
      </c>
      <c r="S210" s="69">
        <f t="shared" si="32"/>
        <v>0</v>
      </c>
      <c r="T210" s="70">
        <f>IFERROR(IF(AND(VLOOKUP($C210,[1]APELACIÓN!$C:$AM,7,0)="SI",VLOOKUP($C210,[1]APELACIÓN!$C:$AM,14,0)&lt;&gt;""),VLOOKUP($C210,[1]APELACIÓN!$C:$AM,32,0),VLOOKUP($C210,[1]CONSOLIDADO!$C$16:$BX$465,53,0)),0)</f>
        <v>0</v>
      </c>
      <c r="U210" s="70">
        <f>IFERROR(IF(AND(VLOOKUP($C210,[1]APELACIÓN!$C:$AM,7,0)="SI",VLOOKUP($C210,[1]APELACIÓN!$C:$AM,15,0)&lt;&gt;""),VLOOKUP($C210,[1]APELACIÓN!$C:$AM,33,0),VLOOKUP($C210,[1]CONSOLIDADO!$C$16:$BX$465,54,0)),0)</f>
        <v>0</v>
      </c>
      <c r="V210" s="70">
        <f>IFERROR(IF(AND(VLOOKUP($C210,[1]APELACIÓN!$C:$AM,7,0)="SI",VLOOKUP($C210,[1]APELACIÓN!$C:$AM,16,0)&lt;&gt;""),VLOOKUP($C210,[1]APELACIÓN!$C:$AM,34,0),VLOOKUP($C210,[1]CONSOLIDADO!$C$16:$BX$465,55,0)),0)</f>
        <v>0</v>
      </c>
      <c r="W210" s="70">
        <f t="shared" si="33"/>
        <v>0</v>
      </c>
      <c r="X210" s="68">
        <f>ROUND(IFERROR(VLOOKUP($W210,[1]PARAMETROS!$Q$12:$S$82,2,0),0),2)</f>
        <v>0</v>
      </c>
      <c r="Y210" s="69">
        <f t="shared" si="34"/>
        <v>0</v>
      </c>
      <c r="Z210" s="71">
        <f t="shared" si="35"/>
        <v>0</v>
      </c>
      <c r="AA210" s="72" t="str">
        <f>IFERROR(IF(VLOOKUP($C210,[1]APELACIÓN!$C$16:$I$465,5,0)="","",VLOOKUP($C210,[1]APELACIÓN!$C$16:$I$465,5,0)),0)</f>
        <v/>
      </c>
      <c r="AB210" s="72" t="str">
        <f>IFERROR(IF(VLOOKUP($C210,[1]APELACIÓN!$C$16:$I$465,7,0)="","",VLOOKUP($C210,[1]APELACIÓN!$C$16:$I$465,7,0)),0)</f>
        <v/>
      </c>
      <c r="AC210" s="73" t="str">
        <f>IF($C210="","",[1]CONSOLIDADO!BP210)</f>
        <v/>
      </c>
      <c r="AD210" s="74" t="str">
        <f>IF($C210="","",[1]CONSOLIDADO!BQ210)</f>
        <v/>
      </c>
      <c r="AE210" s="74" t="str">
        <f>IF($C210="","",[1]CONSOLIDADO!BR210)</f>
        <v/>
      </c>
      <c r="AF210" s="74" t="str">
        <f>IF($C210="","",[1]CONSOLIDADO!BS210)</f>
        <v/>
      </c>
      <c r="AG210" s="74" t="str">
        <f>IF($C210="","",[1]CONSOLIDADO!BT210)</f>
        <v/>
      </c>
      <c r="AH210" s="73" t="str">
        <f>IF($C210="","",[1]CONSOLIDADO!BU210)</f>
        <v/>
      </c>
      <c r="AI210" s="73" t="str">
        <f>IF($C210="","",[1]CONSOLIDADO!BV210)</f>
        <v/>
      </c>
      <c r="AJ210" s="74" t="str">
        <f>IF($C210="","",[1]CONSOLIDADO!BW210)</f>
        <v/>
      </c>
      <c r="AK210" s="75" t="str">
        <f>IF($C210="","",[1]CONSOLIDADO!BX210)</f>
        <v/>
      </c>
    </row>
    <row r="211" spans="1:37" ht="14.45" customHeight="1" x14ac:dyDescent="0.2">
      <c r="A211" s="62">
        <v>196</v>
      </c>
      <c r="B211" s="63"/>
      <c r="C211" s="64"/>
      <c r="D211" s="63"/>
      <c r="E211" s="65" t="str">
        <f>IFERROR(VLOOKUP($C211,[1]CONSOLIDADO!$C$16:$K$465,9,0),"")</f>
        <v/>
      </c>
      <c r="F211" s="66">
        <f>IFERROR(IF(AND(VLOOKUP($C211,[1]APELACIÓN!$C:$AM,7,0)="SI",VLOOKUP($C211,[1]APELACIÓN!$C:$AM,10,0)&lt;&gt;""),VLOOKUP($C211,[1]APELACIÓN!$C:$AM,20,0),VLOOKUP($C211,[1]CONSOLIDADO!$C$16:$BX$465,39,0)),0)</f>
        <v>0</v>
      </c>
      <c r="G211" s="67">
        <f>ROUND(IFERROR(IF($F211&gt;39,200,VLOOKUP($F211,[1]PARAMETROS!$A$12:$K$55,2,0)),0),2)</f>
        <v>0</v>
      </c>
      <c r="H211" s="67">
        <f t="shared" si="27"/>
        <v>0</v>
      </c>
      <c r="I211" s="66">
        <f>IFERROR(IF(AND(VLOOKUP($C211,[1]APELACIÓN!$C:$AM,7,0)="SI",VLOOKUP($C211,[1]APELACIÓN!$C:$AM,11,0)&lt;&gt;""),VLOOKUP($C211,[1]APELACIÓN!$C:$AM,23,0),VLOOKUP($C211,[1]CONSOLIDADO!$C$16:$BX$465,42,0)),0)</f>
        <v>0</v>
      </c>
      <c r="J211" s="67">
        <f>ROUND(IFERROR(IF($I211&gt;39,200,VLOOKUP($I211,[1]PARAMETROS!$A$12:$K$55,6,0)),0),2)</f>
        <v>0</v>
      </c>
      <c r="K211" s="67">
        <f t="shared" si="28"/>
        <v>0</v>
      </c>
      <c r="L211" s="66">
        <f>IFERROR(IF(AND(VLOOKUP($C211,[1]APELACIÓN!$C:$AM,7,0)="SI",VLOOKUP($C211,[1]APELACIÓN!$C:$AM,12,0)&lt;&gt;""),VLOOKUP($C211,[1]APELACIÓN!$C:$AM,26,0),VLOOKUP($C211,[1]CONSOLIDADO!$C$16:$BX$465,45,0)),0)</f>
        <v>0</v>
      </c>
      <c r="M211" s="68">
        <f>ROUND(IFERROR(IF($L211&gt;39,200,VLOOKUP($L211,[1]PARAMETROS!$A$12:$K$55,10,0)),0),2)</f>
        <v>0</v>
      </c>
      <c r="N211" s="68">
        <f t="shared" si="29"/>
        <v>0</v>
      </c>
      <c r="O211" s="68">
        <f t="shared" si="30"/>
        <v>0</v>
      </c>
      <c r="P211" s="69">
        <f t="shared" si="31"/>
        <v>0</v>
      </c>
      <c r="Q211" s="66">
        <f>IFERROR(IF(AND(VLOOKUP($C211,[1]APELACIÓN!$C:$AM,7,0)="SI",VLOOKUP($C211,[1]APELACIÓN!$C:$AM,13,0)&lt;&gt;""),VLOOKUP($C211,[1]APELACIÓN!$C:$AM,29,0),VLOOKUP($C211,[1]CONSOLIDADO!$C$16:$BX$465,50,0)),0)</f>
        <v>0</v>
      </c>
      <c r="R211" s="68">
        <f>ROUND(IFERROR(IF($Q211&gt;110,100,VLOOKUP($Q211,[1]PARAMETROS!$M$12:$O$122,2,0)),0),2)</f>
        <v>0</v>
      </c>
      <c r="S211" s="69">
        <f t="shared" si="32"/>
        <v>0</v>
      </c>
      <c r="T211" s="70">
        <f>IFERROR(IF(AND(VLOOKUP($C211,[1]APELACIÓN!$C:$AM,7,0)="SI",VLOOKUP($C211,[1]APELACIÓN!$C:$AM,14,0)&lt;&gt;""),VLOOKUP($C211,[1]APELACIÓN!$C:$AM,32,0),VLOOKUP($C211,[1]CONSOLIDADO!$C$16:$BX$465,53,0)),0)</f>
        <v>0</v>
      </c>
      <c r="U211" s="70">
        <f>IFERROR(IF(AND(VLOOKUP($C211,[1]APELACIÓN!$C:$AM,7,0)="SI",VLOOKUP($C211,[1]APELACIÓN!$C:$AM,15,0)&lt;&gt;""),VLOOKUP($C211,[1]APELACIÓN!$C:$AM,33,0),VLOOKUP($C211,[1]CONSOLIDADO!$C$16:$BX$465,54,0)),0)</f>
        <v>0</v>
      </c>
      <c r="V211" s="70">
        <f>IFERROR(IF(AND(VLOOKUP($C211,[1]APELACIÓN!$C:$AM,7,0)="SI",VLOOKUP($C211,[1]APELACIÓN!$C:$AM,16,0)&lt;&gt;""),VLOOKUP($C211,[1]APELACIÓN!$C:$AM,34,0),VLOOKUP($C211,[1]CONSOLIDADO!$C$16:$BX$465,55,0)),0)</f>
        <v>0</v>
      </c>
      <c r="W211" s="70">
        <f t="shared" si="33"/>
        <v>0</v>
      </c>
      <c r="X211" s="68">
        <f>ROUND(IFERROR(VLOOKUP($W211,[1]PARAMETROS!$Q$12:$S$82,2,0),0),2)</f>
        <v>0</v>
      </c>
      <c r="Y211" s="69">
        <f t="shared" si="34"/>
        <v>0</v>
      </c>
      <c r="Z211" s="71">
        <f t="shared" si="35"/>
        <v>0</v>
      </c>
      <c r="AA211" s="72" t="str">
        <f>IFERROR(IF(VLOOKUP($C211,[1]APELACIÓN!$C$16:$I$465,5,0)="","",VLOOKUP($C211,[1]APELACIÓN!$C$16:$I$465,5,0)),0)</f>
        <v/>
      </c>
      <c r="AB211" s="72" t="str">
        <f>IFERROR(IF(VLOOKUP($C211,[1]APELACIÓN!$C$16:$I$465,7,0)="","",VLOOKUP($C211,[1]APELACIÓN!$C$16:$I$465,7,0)),0)</f>
        <v/>
      </c>
      <c r="AC211" s="73" t="str">
        <f>IF($C211="","",[1]CONSOLIDADO!BP211)</f>
        <v/>
      </c>
      <c r="AD211" s="74" t="str">
        <f>IF($C211="","",[1]CONSOLIDADO!BQ211)</f>
        <v/>
      </c>
      <c r="AE211" s="74" t="str">
        <f>IF($C211="","",[1]CONSOLIDADO!BR211)</f>
        <v/>
      </c>
      <c r="AF211" s="74" t="str">
        <f>IF($C211="","",[1]CONSOLIDADO!BS211)</f>
        <v/>
      </c>
      <c r="AG211" s="74" t="str">
        <f>IF($C211="","",[1]CONSOLIDADO!BT211)</f>
        <v/>
      </c>
      <c r="AH211" s="73" t="str">
        <f>IF($C211="","",[1]CONSOLIDADO!BU211)</f>
        <v/>
      </c>
      <c r="AI211" s="73" t="str">
        <f>IF($C211="","",[1]CONSOLIDADO!BV211)</f>
        <v/>
      </c>
      <c r="AJ211" s="74" t="str">
        <f>IF($C211="","",[1]CONSOLIDADO!BW211)</f>
        <v/>
      </c>
      <c r="AK211" s="75" t="str">
        <f>IF($C211="","",[1]CONSOLIDADO!BX211)</f>
        <v/>
      </c>
    </row>
    <row r="212" spans="1:37" ht="14.45" customHeight="1" x14ac:dyDescent="0.2">
      <c r="A212" s="62">
        <v>197</v>
      </c>
      <c r="B212" s="63"/>
      <c r="C212" s="64"/>
      <c r="D212" s="63"/>
      <c r="E212" s="65" t="str">
        <f>IFERROR(VLOOKUP($C212,[1]CONSOLIDADO!$C$16:$K$465,9,0),"")</f>
        <v/>
      </c>
      <c r="F212" s="66">
        <f>IFERROR(IF(AND(VLOOKUP($C212,[1]APELACIÓN!$C:$AM,7,0)="SI",VLOOKUP($C212,[1]APELACIÓN!$C:$AM,10,0)&lt;&gt;""),VLOOKUP($C212,[1]APELACIÓN!$C:$AM,20,0),VLOOKUP($C212,[1]CONSOLIDADO!$C$16:$BX$465,39,0)),0)</f>
        <v>0</v>
      </c>
      <c r="G212" s="67">
        <f>ROUND(IFERROR(IF($F212&gt;39,200,VLOOKUP($F212,[1]PARAMETROS!$A$12:$K$55,2,0)),0),2)</f>
        <v>0</v>
      </c>
      <c r="H212" s="67">
        <f t="shared" si="27"/>
        <v>0</v>
      </c>
      <c r="I212" s="66">
        <f>IFERROR(IF(AND(VLOOKUP($C212,[1]APELACIÓN!$C:$AM,7,0)="SI",VLOOKUP($C212,[1]APELACIÓN!$C:$AM,11,0)&lt;&gt;""),VLOOKUP($C212,[1]APELACIÓN!$C:$AM,23,0),VLOOKUP($C212,[1]CONSOLIDADO!$C$16:$BX$465,42,0)),0)</f>
        <v>0</v>
      </c>
      <c r="J212" s="67">
        <f>ROUND(IFERROR(IF($I212&gt;39,200,VLOOKUP($I212,[1]PARAMETROS!$A$12:$K$55,6,0)),0),2)</f>
        <v>0</v>
      </c>
      <c r="K212" s="67">
        <f t="shared" si="28"/>
        <v>0</v>
      </c>
      <c r="L212" s="66">
        <f>IFERROR(IF(AND(VLOOKUP($C212,[1]APELACIÓN!$C:$AM,7,0)="SI",VLOOKUP($C212,[1]APELACIÓN!$C:$AM,12,0)&lt;&gt;""),VLOOKUP($C212,[1]APELACIÓN!$C:$AM,26,0),VLOOKUP($C212,[1]CONSOLIDADO!$C$16:$BX$465,45,0)),0)</f>
        <v>0</v>
      </c>
      <c r="M212" s="68">
        <f>ROUND(IFERROR(IF($L212&gt;39,200,VLOOKUP($L212,[1]PARAMETROS!$A$12:$K$55,10,0)),0),2)</f>
        <v>0</v>
      </c>
      <c r="N212" s="68">
        <f t="shared" si="29"/>
        <v>0</v>
      </c>
      <c r="O212" s="68">
        <f t="shared" si="30"/>
        <v>0</v>
      </c>
      <c r="P212" s="69">
        <f t="shared" si="31"/>
        <v>0</v>
      </c>
      <c r="Q212" s="66">
        <f>IFERROR(IF(AND(VLOOKUP($C212,[1]APELACIÓN!$C:$AM,7,0)="SI",VLOOKUP($C212,[1]APELACIÓN!$C:$AM,13,0)&lt;&gt;""),VLOOKUP($C212,[1]APELACIÓN!$C:$AM,29,0),VLOOKUP($C212,[1]CONSOLIDADO!$C$16:$BX$465,50,0)),0)</f>
        <v>0</v>
      </c>
      <c r="R212" s="68">
        <f>ROUND(IFERROR(IF($Q212&gt;110,100,VLOOKUP($Q212,[1]PARAMETROS!$M$12:$O$122,2,0)),0),2)</f>
        <v>0</v>
      </c>
      <c r="S212" s="69">
        <f t="shared" si="32"/>
        <v>0</v>
      </c>
      <c r="T212" s="70">
        <f>IFERROR(IF(AND(VLOOKUP($C212,[1]APELACIÓN!$C:$AM,7,0)="SI",VLOOKUP($C212,[1]APELACIÓN!$C:$AM,14,0)&lt;&gt;""),VLOOKUP($C212,[1]APELACIÓN!$C:$AM,32,0),VLOOKUP($C212,[1]CONSOLIDADO!$C$16:$BX$465,53,0)),0)</f>
        <v>0</v>
      </c>
      <c r="U212" s="70">
        <f>IFERROR(IF(AND(VLOOKUP($C212,[1]APELACIÓN!$C:$AM,7,0)="SI",VLOOKUP($C212,[1]APELACIÓN!$C:$AM,15,0)&lt;&gt;""),VLOOKUP($C212,[1]APELACIÓN!$C:$AM,33,0),VLOOKUP($C212,[1]CONSOLIDADO!$C$16:$BX$465,54,0)),0)</f>
        <v>0</v>
      </c>
      <c r="V212" s="70">
        <f>IFERROR(IF(AND(VLOOKUP($C212,[1]APELACIÓN!$C:$AM,7,0)="SI",VLOOKUP($C212,[1]APELACIÓN!$C:$AM,16,0)&lt;&gt;""),VLOOKUP($C212,[1]APELACIÓN!$C:$AM,34,0),VLOOKUP($C212,[1]CONSOLIDADO!$C$16:$BX$465,55,0)),0)</f>
        <v>0</v>
      </c>
      <c r="W212" s="70">
        <f t="shared" si="33"/>
        <v>0</v>
      </c>
      <c r="X212" s="68">
        <f>ROUND(IFERROR(VLOOKUP($W212,[1]PARAMETROS!$Q$12:$S$82,2,0),0),2)</f>
        <v>0</v>
      </c>
      <c r="Y212" s="69">
        <f t="shared" si="34"/>
        <v>0</v>
      </c>
      <c r="Z212" s="71">
        <f t="shared" si="35"/>
        <v>0</v>
      </c>
      <c r="AA212" s="72" t="str">
        <f>IFERROR(IF(VLOOKUP($C212,[1]APELACIÓN!$C$16:$I$465,5,0)="","",VLOOKUP($C212,[1]APELACIÓN!$C$16:$I$465,5,0)),0)</f>
        <v/>
      </c>
      <c r="AB212" s="72" t="str">
        <f>IFERROR(IF(VLOOKUP($C212,[1]APELACIÓN!$C$16:$I$465,7,0)="","",VLOOKUP($C212,[1]APELACIÓN!$C$16:$I$465,7,0)),0)</f>
        <v/>
      </c>
      <c r="AC212" s="73" t="str">
        <f>IF($C212="","",[1]CONSOLIDADO!BP212)</f>
        <v/>
      </c>
      <c r="AD212" s="74" t="str">
        <f>IF($C212="","",[1]CONSOLIDADO!BQ212)</f>
        <v/>
      </c>
      <c r="AE212" s="74" t="str">
        <f>IF($C212="","",[1]CONSOLIDADO!BR212)</f>
        <v/>
      </c>
      <c r="AF212" s="74" t="str">
        <f>IF($C212="","",[1]CONSOLIDADO!BS212)</f>
        <v/>
      </c>
      <c r="AG212" s="74" t="str">
        <f>IF($C212="","",[1]CONSOLIDADO!BT212)</f>
        <v/>
      </c>
      <c r="AH212" s="73" t="str">
        <f>IF($C212="","",[1]CONSOLIDADO!BU212)</f>
        <v/>
      </c>
      <c r="AI212" s="73" t="str">
        <f>IF($C212="","",[1]CONSOLIDADO!BV212)</f>
        <v/>
      </c>
      <c r="AJ212" s="74" t="str">
        <f>IF($C212="","",[1]CONSOLIDADO!BW212)</f>
        <v/>
      </c>
      <c r="AK212" s="75" t="str">
        <f>IF($C212="","",[1]CONSOLIDADO!BX212)</f>
        <v/>
      </c>
    </row>
    <row r="213" spans="1:37" ht="14.45" customHeight="1" x14ac:dyDescent="0.2">
      <c r="A213" s="62">
        <v>198</v>
      </c>
      <c r="B213" s="63"/>
      <c r="C213" s="64"/>
      <c r="D213" s="63"/>
      <c r="E213" s="65" t="str">
        <f>IFERROR(VLOOKUP($C213,[1]CONSOLIDADO!$C$16:$K$465,9,0),"")</f>
        <v/>
      </c>
      <c r="F213" s="66">
        <f>IFERROR(IF(AND(VLOOKUP($C213,[1]APELACIÓN!$C:$AM,7,0)="SI",VLOOKUP($C213,[1]APELACIÓN!$C:$AM,10,0)&lt;&gt;""),VLOOKUP($C213,[1]APELACIÓN!$C:$AM,20,0),VLOOKUP($C213,[1]CONSOLIDADO!$C$16:$BX$465,39,0)),0)</f>
        <v>0</v>
      </c>
      <c r="G213" s="67">
        <f>ROUND(IFERROR(IF($F213&gt;39,200,VLOOKUP($F213,[1]PARAMETROS!$A$12:$K$55,2,0)),0),2)</f>
        <v>0</v>
      </c>
      <c r="H213" s="67">
        <f t="shared" si="27"/>
        <v>0</v>
      </c>
      <c r="I213" s="66">
        <f>IFERROR(IF(AND(VLOOKUP($C213,[1]APELACIÓN!$C:$AM,7,0)="SI",VLOOKUP($C213,[1]APELACIÓN!$C:$AM,11,0)&lt;&gt;""),VLOOKUP($C213,[1]APELACIÓN!$C:$AM,23,0),VLOOKUP($C213,[1]CONSOLIDADO!$C$16:$BX$465,42,0)),0)</f>
        <v>0</v>
      </c>
      <c r="J213" s="67">
        <f>ROUND(IFERROR(IF($I213&gt;39,200,VLOOKUP($I213,[1]PARAMETROS!$A$12:$K$55,6,0)),0),2)</f>
        <v>0</v>
      </c>
      <c r="K213" s="67">
        <f t="shared" si="28"/>
        <v>0</v>
      </c>
      <c r="L213" s="66">
        <f>IFERROR(IF(AND(VLOOKUP($C213,[1]APELACIÓN!$C:$AM,7,0)="SI",VLOOKUP($C213,[1]APELACIÓN!$C:$AM,12,0)&lt;&gt;""),VLOOKUP($C213,[1]APELACIÓN!$C:$AM,26,0),VLOOKUP($C213,[1]CONSOLIDADO!$C$16:$BX$465,45,0)),0)</f>
        <v>0</v>
      </c>
      <c r="M213" s="68">
        <f>ROUND(IFERROR(IF($L213&gt;39,200,VLOOKUP($L213,[1]PARAMETROS!$A$12:$K$55,10,0)),0),2)</f>
        <v>0</v>
      </c>
      <c r="N213" s="68">
        <f t="shared" si="29"/>
        <v>0</v>
      </c>
      <c r="O213" s="68">
        <f t="shared" si="30"/>
        <v>0</v>
      </c>
      <c r="P213" s="69">
        <f t="shared" si="31"/>
        <v>0</v>
      </c>
      <c r="Q213" s="66">
        <f>IFERROR(IF(AND(VLOOKUP($C213,[1]APELACIÓN!$C:$AM,7,0)="SI",VLOOKUP($C213,[1]APELACIÓN!$C:$AM,13,0)&lt;&gt;""),VLOOKUP($C213,[1]APELACIÓN!$C:$AM,29,0),VLOOKUP($C213,[1]CONSOLIDADO!$C$16:$BX$465,50,0)),0)</f>
        <v>0</v>
      </c>
      <c r="R213" s="68">
        <f>ROUND(IFERROR(IF($Q213&gt;110,100,VLOOKUP($Q213,[1]PARAMETROS!$M$12:$O$122,2,0)),0),2)</f>
        <v>0</v>
      </c>
      <c r="S213" s="69">
        <f t="shared" si="32"/>
        <v>0</v>
      </c>
      <c r="T213" s="70">
        <f>IFERROR(IF(AND(VLOOKUP($C213,[1]APELACIÓN!$C:$AM,7,0)="SI",VLOOKUP($C213,[1]APELACIÓN!$C:$AM,14,0)&lt;&gt;""),VLOOKUP($C213,[1]APELACIÓN!$C:$AM,32,0),VLOOKUP($C213,[1]CONSOLIDADO!$C$16:$BX$465,53,0)),0)</f>
        <v>0</v>
      </c>
      <c r="U213" s="70">
        <f>IFERROR(IF(AND(VLOOKUP($C213,[1]APELACIÓN!$C:$AM,7,0)="SI",VLOOKUP($C213,[1]APELACIÓN!$C:$AM,15,0)&lt;&gt;""),VLOOKUP($C213,[1]APELACIÓN!$C:$AM,33,0),VLOOKUP($C213,[1]CONSOLIDADO!$C$16:$BX$465,54,0)),0)</f>
        <v>0</v>
      </c>
      <c r="V213" s="70">
        <f>IFERROR(IF(AND(VLOOKUP($C213,[1]APELACIÓN!$C:$AM,7,0)="SI",VLOOKUP($C213,[1]APELACIÓN!$C:$AM,16,0)&lt;&gt;""),VLOOKUP($C213,[1]APELACIÓN!$C:$AM,34,0),VLOOKUP($C213,[1]CONSOLIDADO!$C$16:$BX$465,55,0)),0)</f>
        <v>0</v>
      </c>
      <c r="W213" s="70">
        <f t="shared" si="33"/>
        <v>0</v>
      </c>
      <c r="X213" s="68">
        <f>ROUND(IFERROR(VLOOKUP($W213,[1]PARAMETROS!$Q$12:$S$82,2,0),0),2)</f>
        <v>0</v>
      </c>
      <c r="Y213" s="69">
        <f t="shared" si="34"/>
        <v>0</v>
      </c>
      <c r="Z213" s="71">
        <f t="shared" si="35"/>
        <v>0</v>
      </c>
      <c r="AA213" s="72" t="str">
        <f>IFERROR(IF(VLOOKUP($C213,[1]APELACIÓN!$C$16:$I$465,5,0)="","",VLOOKUP($C213,[1]APELACIÓN!$C$16:$I$465,5,0)),0)</f>
        <v/>
      </c>
      <c r="AB213" s="72" t="str">
        <f>IFERROR(IF(VLOOKUP($C213,[1]APELACIÓN!$C$16:$I$465,7,0)="","",VLOOKUP($C213,[1]APELACIÓN!$C$16:$I$465,7,0)),0)</f>
        <v/>
      </c>
      <c r="AC213" s="73" t="str">
        <f>IF($C213="","",[1]CONSOLIDADO!BP213)</f>
        <v/>
      </c>
      <c r="AD213" s="74" t="str">
        <f>IF($C213="","",[1]CONSOLIDADO!BQ213)</f>
        <v/>
      </c>
      <c r="AE213" s="74" t="str">
        <f>IF($C213="","",[1]CONSOLIDADO!BR213)</f>
        <v/>
      </c>
      <c r="AF213" s="74" t="str">
        <f>IF($C213="","",[1]CONSOLIDADO!BS213)</f>
        <v/>
      </c>
      <c r="AG213" s="74" t="str">
        <f>IF($C213="","",[1]CONSOLIDADO!BT213)</f>
        <v/>
      </c>
      <c r="AH213" s="73" t="str">
        <f>IF($C213="","",[1]CONSOLIDADO!BU213)</f>
        <v/>
      </c>
      <c r="AI213" s="73" t="str">
        <f>IF($C213="","",[1]CONSOLIDADO!BV213)</f>
        <v/>
      </c>
      <c r="AJ213" s="74" t="str">
        <f>IF($C213="","",[1]CONSOLIDADO!BW213)</f>
        <v/>
      </c>
      <c r="AK213" s="75" t="str">
        <f>IF($C213="","",[1]CONSOLIDADO!BX213)</f>
        <v/>
      </c>
    </row>
    <row r="214" spans="1:37" ht="14.45" customHeight="1" x14ac:dyDescent="0.2">
      <c r="A214" s="62">
        <v>199</v>
      </c>
      <c r="B214" s="63"/>
      <c r="C214" s="64"/>
      <c r="D214" s="63"/>
      <c r="E214" s="65" t="str">
        <f>IFERROR(VLOOKUP($C214,[1]CONSOLIDADO!$C$16:$K$465,9,0),"")</f>
        <v/>
      </c>
      <c r="F214" s="66">
        <f>IFERROR(IF(AND(VLOOKUP($C214,[1]APELACIÓN!$C:$AM,7,0)="SI",VLOOKUP($C214,[1]APELACIÓN!$C:$AM,10,0)&lt;&gt;""),VLOOKUP($C214,[1]APELACIÓN!$C:$AM,20,0),VLOOKUP($C214,[1]CONSOLIDADO!$C$16:$BX$465,39,0)),0)</f>
        <v>0</v>
      </c>
      <c r="G214" s="67">
        <f>ROUND(IFERROR(IF($F214&gt;39,200,VLOOKUP($F214,[1]PARAMETROS!$A$12:$K$55,2,0)),0),2)</f>
        <v>0</v>
      </c>
      <c r="H214" s="67">
        <f t="shared" si="27"/>
        <v>0</v>
      </c>
      <c r="I214" s="66">
        <f>IFERROR(IF(AND(VLOOKUP($C214,[1]APELACIÓN!$C:$AM,7,0)="SI",VLOOKUP($C214,[1]APELACIÓN!$C:$AM,11,0)&lt;&gt;""),VLOOKUP($C214,[1]APELACIÓN!$C:$AM,23,0),VLOOKUP($C214,[1]CONSOLIDADO!$C$16:$BX$465,42,0)),0)</f>
        <v>0</v>
      </c>
      <c r="J214" s="67">
        <f>ROUND(IFERROR(IF($I214&gt;39,200,VLOOKUP($I214,[1]PARAMETROS!$A$12:$K$55,6,0)),0),2)</f>
        <v>0</v>
      </c>
      <c r="K214" s="67">
        <f t="shared" si="28"/>
        <v>0</v>
      </c>
      <c r="L214" s="66">
        <f>IFERROR(IF(AND(VLOOKUP($C214,[1]APELACIÓN!$C:$AM,7,0)="SI",VLOOKUP($C214,[1]APELACIÓN!$C:$AM,12,0)&lt;&gt;""),VLOOKUP($C214,[1]APELACIÓN!$C:$AM,26,0),VLOOKUP($C214,[1]CONSOLIDADO!$C$16:$BX$465,45,0)),0)</f>
        <v>0</v>
      </c>
      <c r="M214" s="68">
        <f>ROUND(IFERROR(IF($L214&gt;39,200,VLOOKUP($L214,[1]PARAMETROS!$A$12:$K$55,10,0)),0),2)</f>
        <v>0</v>
      </c>
      <c r="N214" s="68">
        <f t="shared" si="29"/>
        <v>0</v>
      </c>
      <c r="O214" s="68">
        <f t="shared" si="30"/>
        <v>0</v>
      </c>
      <c r="P214" s="69">
        <f t="shared" si="31"/>
        <v>0</v>
      </c>
      <c r="Q214" s="66">
        <f>IFERROR(IF(AND(VLOOKUP($C214,[1]APELACIÓN!$C:$AM,7,0)="SI",VLOOKUP($C214,[1]APELACIÓN!$C:$AM,13,0)&lt;&gt;""),VLOOKUP($C214,[1]APELACIÓN!$C:$AM,29,0),VLOOKUP($C214,[1]CONSOLIDADO!$C$16:$BX$465,50,0)),0)</f>
        <v>0</v>
      </c>
      <c r="R214" s="68">
        <f>ROUND(IFERROR(IF($Q214&gt;110,100,VLOOKUP($Q214,[1]PARAMETROS!$M$12:$O$122,2,0)),0),2)</f>
        <v>0</v>
      </c>
      <c r="S214" s="69">
        <f t="shared" si="32"/>
        <v>0</v>
      </c>
      <c r="T214" s="70">
        <f>IFERROR(IF(AND(VLOOKUP($C214,[1]APELACIÓN!$C:$AM,7,0)="SI",VLOOKUP($C214,[1]APELACIÓN!$C:$AM,14,0)&lt;&gt;""),VLOOKUP($C214,[1]APELACIÓN!$C:$AM,32,0),VLOOKUP($C214,[1]CONSOLIDADO!$C$16:$BX$465,53,0)),0)</f>
        <v>0</v>
      </c>
      <c r="U214" s="70">
        <f>IFERROR(IF(AND(VLOOKUP($C214,[1]APELACIÓN!$C:$AM,7,0)="SI",VLOOKUP($C214,[1]APELACIÓN!$C:$AM,15,0)&lt;&gt;""),VLOOKUP($C214,[1]APELACIÓN!$C:$AM,33,0),VLOOKUP($C214,[1]CONSOLIDADO!$C$16:$BX$465,54,0)),0)</f>
        <v>0</v>
      </c>
      <c r="V214" s="70">
        <f>IFERROR(IF(AND(VLOOKUP($C214,[1]APELACIÓN!$C:$AM,7,0)="SI",VLOOKUP($C214,[1]APELACIÓN!$C:$AM,16,0)&lt;&gt;""),VLOOKUP($C214,[1]APELACIÓN!$C:$AM,34,0),VLOOKUP($C214,[1]CONSOLIDADO!$C$16:$BX$465,55,0)),0)</f>
        <v>0</v>
      </c>
      <c r="W214" s="70">
        <f t="shared" si="33"/>
        <v>0</v>
      </c>
      <c r="X214" s="68">
        <f>ROUND(IFERROR(VLOOKUP($W214,[1]PARAMETROS!$Q$12:$S$82,2,0),0),2)</f>
        <v>0</v>
      </c>
      <c r="Y214" s="69">
        <f t="shared" si="34"/>
        <v>0</v>
      </c>
      <c r="Z214" s="71">
        <f t="shared" si="35"/>
        <v>0</v>
      </c>
      <c r="AA214" s="72" t="str">
        <f>IFERROR(IF(VLOOKUP($C214,[1]APELACIÓN!$C$16:$I$465,5,0)="","",VLOOKUP($C214,[1]APELACIÓN!$C$16:$I$465,5,0)),0)</f>
        <v/>
      </c>
      <c r="AB214" s="72" t="str">
        <f>IFERROR(IF(VLOOKUP($C214,[1]APELACIÓN!$C$16:$I$465,7,0)="","",VLOOKUP($C214,[1]APELACIÓN!$C$16:$I$465,7,0)),0)</f>
        <v/>
      </c>
      <c r="AC214" s="73" t="str">
        <f>IF($C214="","",[1]CONSOLIDADO!BP214)</f>
        <v/>
      </c>
      <c r="AD214" s="74" t="str">
        <f>IF($C214="","",[1]CONSOLIDADO!BQ214)</f>
        <v/>
      </c>
      <c r="AE214" s="74" t="str">
        <f>IF($C214="","",[1]CONSOLIDADO!BR214)</f>
        <v/>
      </c>
      <c r="AF214" s="74" t="str">
        <f>IF($C214="","",[1]CONSOLIDADO!BS214)</f>
        <v/>
      </c>
      <c r="AG214" s="74" t="str">
        <f>IF($C214="","",[1]CONSOLIDADO!BT214)</f>
        <v/>
      </c>
      <c r="AH214" s="73" t="str">
        <f>IF($C214="","",[1]CONSOLIDADO!BU214)</f>
        <v/>
      </c>
      <c r="AI214" s="73" t="str">
        <f>IF($C214="","",[1]CONSOLIDADO!BV214)</f>
        <v/>
      </c>
      <c r="AJ214" s="74" t="str">
        <f>IF($C214="","",[1]CONSOLIDADO!BW214)</f>
        <v/>
      </c>
      <c r="AK214" s="75" t="str">
        <f>IF($C214="","",[1]CONSOLIDADO!BX214)</f>
        <v/>
      </c>
    </row>
    <row r="215" spans="1:37" ht="14.45" customHeight="1" x14ac:dyDescent="0.2">
      <c r="A215" s="62">
        <v>200</v>
      </c>
      <c r="B215" s="63"/>
      <c r="C215" s="64"/>
      <c r="D215" s="63"/>
      <c r="E215" s="65" t="str">
        <f>IFERROR(VLOOKUP($C215,[1]CONSOLIDADO!$C$16:$K$465,9,0),"")</f>
        <v/>
      </c>
      <c r="F215" s="66">
        <f>IFERROR(IF(AND(VLOOKUP($C215,[1]APELACIÓN!$C:$AM,7,0)="SI",VLOOKUP($C215,[1]APELACIÓN!$C:$AM,10,0)&lt;&gt;""),VLOOKUP($C215,[1]APELACIÓN!$C:$AM,20,0),VLOOKUP($C215,[1]CONSOLIDADO!$C$16:$BX$465,39,0)),0)</f>
        <v>0</v>
      </c>
      <c r="G215" s="67">
        <f>ROUND(IFERROR(IF($F215&gt;39,200,VLOOKUP($F215,[1]PARAMETROS!$A$12:$K$55,2,0)),0),2)</f>
        <v>0</v>
      </c>
      <c r="H215" s="67">
        <f t="shared" si="27"/>
        <v>0</v>
      </c>
      <c r="I215" s="66">
        <f>IFERROR(IF(AND(VLOOKUP($C215,[1]APELACIÓN!$C:$AM,7,0)="SI",VLOOKUP($C215,[1]APELACIÓN!$C:$AM,11,0)&lt;&gt;""),VLOOKUP($C215,[1]APELACIÓN!$C:$AM,23,0),VLOOKUP($C215,[1]CONSOLIDADO!$C$16:$BX$465,42,0)),0)</f>
        <v>0</v>
      </c>
      <c r="J215" s="67">
        <f>ROUND(IFERROR(IF($I215&gt;39,200,VLOOKUP($I215,[1]PARAMETROS!$A$12:$K$55,6,0)),0),2)</f>
        <v>0</v>
      </c>
      <c r="K215" s="67">
        <f t="shared" si="28"/>
        <v>0</v>
      </c>
      <c r="L215" s="66">
        <f>IFERROR(IF(AND(VLOOKUP($C215,[1]APELACIÓN!$C:$AM,7,0)="SI",VLOOKUP($C215,[1]APELACIÓN!$C:$AM,12,0)&lt;&gt;""),VLOOKUP($C215,[1]APELACIÓN!$C:$AM,26,0),VLOOKUP($C215,[1]CONSOLIDADO!$C$16:$BX$465,45,0)),0)</f>
        <v>0</v>
      </c>
      <c r="M215" s="68">
        <f>ROUND(IFERROR(IF($L215&gt;39,200,VLOOKUP($L215,[1]PARAMETROS!$A$12:$K$55,10,0)),0),2)</f>
        <v>0</v>
      </c>
      <c r="N215" s="68">
        <f t="shared" si="29"/>
        <v>0</v>
      </c>
      <c r="O215" s="68">
        <f t="shared" si="30"/>
        <v>0</v>
      </c>
      <c r="P215" s="69">
        <f t="shared" si="31"/>
        <v>0</v>
      </c>
      <c r="Q215" s="66">
        <f>IFERROR(IF(AND(VLOOKUP($C215,[1]APELACIÓN!$C:$AM,7,0)="SI",VLOOKUP($C215,[1]APELACIÓN!$C:$AM,13,0)&lt;&gt;""),VLOOKUP($C215,[1]APELACIÓN!$C:$AM,29,0),VLOOKUP($C215,[1]CONSOLIDADO!$C$16:$BX$465,50,0)),0)</f>
        <v>0</v>
      </c>
      <c r="R215" s="68">
        <f>ROUND(IFERROR(IF($Q215&gt;110,100,VLOOKUP($Q215,[1]PARAMETROS!$M$12:$O$122,2,0)),0),2)</f>
        <v>0</v>
      </c>
      <c r="S215" s="69">
        <f t="shared" si="32"/>
        <v>0</v>
      </c>
      <c r="T215" s="70">
        <f>IFERROR(IF(AND(VLOOKUP($C215,[1]APELACIÓN!$C:$AM,7,0)="SI",VLOOKUP($C215,[1]APELACIÓN!$C:$AM,14,0)&lt;&gt;""),VLOOKUP($C215,[1]APELACIÓN!$C:$AM,32,0),VLOOKUP($C215,[1]CONSOLIDADO!$C$16:$BX$465,53,0)),0)</f>
        <v>0</v>
      </c>
      <c r="U215" s="70">
        <f>IFERROR(IF(AND(VLOOKUP($C215,[1]APELACIÓN!$C:$AM,7,0)="SI",VLOOKUP($C215,[1]APELACIÓN!$C:$AM,15,0)&lt;&gt;""),VLOOKUP($C215,[1]APELACIÓN!$C:$AM,33,0),VLOOKUP($C215,[1]CONSOLIDADO!$C$16:$BX$465,54,0)),0)</f>
        <v>0</v>
      </c>
      <c r="V215" s="70">
        <f>IFERROR(IF(AND(VLOOKUP($C215,[1]APELACIÓN!$C:$AM,7,0)="SI",VLOOKUP($C215,[1]APELACIÓN!$C:$AM,16,0)&lt;&gt;""),VLOOKUP($C215,[1]APELACIÓN!$C:$AM,34,0),VLOOKUP($C215,[1]CONSOLIDADO!$C$16:$BX$465,55,0)),0)</f>
        <v>0</v>
      </c>
      <c r="W215" s="70">
        <f t="shared" si="33"/>
        <v>0</v>
      </c>
      <c r="X215" s="68">
        <f>ROUND(IFERROR(VLOOKUP($W215,[1]PARAMETROS!$Q$12:$S$82,2,0),0),2)</f>
        <v>0</v>
      </c>
      <c r="Y215" s="69">
        <f t="shared" si="34"/>
        <v>0</v>
      </c>
      <c r="Z215" s="71">
        <f t="shared" si="35"/>
        <v>0</v>
      </c>
      <c r="AA215" s="72" t="str">
        <f>IFERROR(IF(VLOOKUP($C215,[1]APELACIÓN!$C$16:$I$465,5,0)="","",VLOOKUP($C215,[1]APELACIÓN!$C$16:$I$465,5,0)),0)</f>
        <v/>
      </c>
      <c r="AB215" s="72" t="str">
        <f>IFERROR(IF(VLOOKUP($C215,[1]APELACIÓN!$C$16:$I$465,7,0)="","",VLOOKUP($C215,[1]APELACIÓN!$C$16:$I$465,7,0)),0)</f>
        <v/>
      </c>
      <c r="AC215" s="73" t="str">
        <f>IF($C215="","",[1]CONSOLIDADO!BP215)</f>
        <v/>
      </c>
      <c r="AD215" s="74" t="str">
        <f>IF($C215="","",[1]CONSOLIDADO!BQ215)</f>
        <v/>
      </c>
      <c r="AE215" s="74" t="str">
        <f>IF($C215="","",[1]CONSOLIDADO!BR215)</f>
        <v/>
      </c>
      <c r="AF215" s="74" t="str">
        <f>IF($C215="","",[1]CONSOLIDADO!BS215)</f>
        <v/>
      </c>
      <c r="AG215" s="74" t="str">
        <f>IF($C215="","",[1]CONSOLIDADO!BT215)</f>
        <v/>
      </c>
      <c r="AH215" s="73" t="str">
        <f>IF($C215="","",[1]CONSOLIDADO!BU215)</f>
        <v/>
      </c>
      <c r="AI215" s="73" t="str">
        <f>IF($C215="","",[1]CONSOLIDADO!BV215)</f>
        <v/>
      </c>
      <c r="AJ215" s="74" t="str">
        <f>IF($C215="","",[1]CONSOLIDADO!BW215)</f>
        <v/>
      </c>
      <c r="AK215" s="75" t="str">
        <f>IF($C215="","",[1]CONSOLIDADO!BX215)</f>
        <v/>
      </c>
    </row>
    <row r="216" spans="1:37" ht="14.45" customHeight="1" x14ac:dyDescent="0.2">
      <c r="A216" s="62">
        <v>201</v>
      </c>
      <c r="B216" s="63"/>
      <c r="C216" s="64"/>
      <c r="D216" s="63"/>
      <c r="E216" s="65" t="str">
        <f>IFERROR(VLOOKUP($C216,[1]CONSOLIDADO!$C$16:$K$465,9,0),"")</f>
        <v/>
      </c>
      <c r="F216" s="66">
        <f>IFERROR(IF(AND(VLOOKUP($C216,[1]APELACIÓN!$C:$AM,7,0)="SI",VLOOKUP($C216,[1]APELACIÓN!$C:$AM,10,0)&lt;&gt;""),VLOOKUP($C216,[1]APELACIÓN!$C:$AM,20,0),VLOOKUP($C216,[1]CONSOLIDADO!$C$16:$BX$465,39,0)),0)</f>
        <v>0</v>
      </c>
      <c r="G216" s="67">
        <f>ROUND(IFERROR(IF($F216&gt;39,200,VLOOKUP($F216,[1]PARAMETROS!$A$12:$K$55,2,0)),0),2)</f>
        <v>0</v>
      </c>
      <c r="H216" s="67">
        <f t="shared" si="27"/>
        <v>0</v>
      </c>
      <c r="I216" s="66">
        <f>IFERROR(IF(AND(VLOOKUP($C216,[1]APELACIÓN!$C:$AM,7,0)="SI",VLOOKUP($C216,[1]APELACIÓN!$C:$AM,11,0)&lt;&gt;""),VLOOKUP($C216,[1]APELACIÓN!$C:$AM,23,0),VLOOKUP($C216,[1]CONSOLIDADO!$C$16:$BX$465,42,0)),0)</f>
        <v>0</v>
      </c>
      <c r="J216" s="67">
        <f>ROUND(IFERROR(IF($I216&gt;39,200,VLOOKUP($I216,[1]PARAMETROS!$A$12:$K$55,6,0)),0),2)</f>
        <v>0</v>
      </c>
      <c r="K216" s="67">
        <f t="shared" si="28"/>
        <v>0</v>
      </c>
      <c r="L216" s="66">
        <f>IFERROR(IF(AND(VLOOKUP($C216,[1]APELACIÓN!$C:$AM,7,0)="SI",VLOOKUP($C216,[1]APELACIÓN!$C:$AM,12,0)&lt;&gt;""),VLOOKUP($C216,[1]APELACIÓN!$C:$AM,26,0),VLOOKUP($C216,[1]CONSOLIDADO!$C$16:$BX$465,45,0)),0)</f>
        <v>0</v>
      </c>
      <c r="M216" s="68">
        <f>ROUND(IFERROR(IF($L216&gt;39,200,VLOOKUP($L216,[1]PARAMETROS!$A$12:$K$55,10,0)),0),2)</f>
        <v>0</v>
      </c>
      <c r="N216" s="68">
        <f t="shared" si="29"/>
        <v>0</v>
      </c>
      <c r="O216" s="68">
        <f t="shared" si="30"/>
        <v>0</v>
      </c>
      <c r="P216" s="69">
        <f t="shared" si="31"/>
        <v>0</v>
      </c>
      <c r="Q216" s="66">
        <f>IFERROR(IF(AND(VLOOKUP($C216,[1]APELACIÓN!$C:$AM,7,0)="SI",VLOOKUP($C216,[1]APELACIÓN!$C:$AM,13,0)&lt;&gt;""),VLOOKUP($C216,[1]APELACIÓN!$C:$AM,29,0),VLOOKUP($C216,[1]CONSOLIDADO!$C$16:$BX$465,50,0)),0)</f>
        <v>0</v>
      </c>
      <c r="R216" s="68">
        <f>ROUND(IFERROR(IF($Q216&gt;110,100,VLOOKUP($Q216,[1]PARAMETROS!$M$12:$O$122,2,0)),0),2)</f>
        <v>0</v>
      </c>
      <c r="S216" s="69">
        <f t="shared" si="32"/>
        <v>0</v>
      </c>
      <c r="T216" s="70">
        <f>IFERROR(IF(AND(VLOOKUP($C216,[1]APELACIÓN!$C:$AM,7,0)="SI",VLOOKUP($C216,[1]APELACIÓN!$C:$AM,14,0)&lt;&gt;""),VLOOKUP($C216,[1]APELACIÓN!$C:$AM,32,0),VLOOKUP($C216,[1]CONSOLIDADO!$C$16:$BX$465,53,0)),0)</f>
        <v>0</v>
      </c>
      <c r="U216" s="70">
        <f>IFERROR(IF(AND(VLOOKUP($C216,[1]APELACIÓN!$C:$AM,7,0)="SI",VLOOKUP($C216,[1]APELACIÓN!$C:$AM,15,0)&lt;&gt;""),VLOOKUP($C216,[1]APELACIÓN!$C:$AM,33,0),VLOOKUP($C216,[1]CONSOLIDADO!$C$16:$BX$465,54,0)),0)</f>
        <v>0</v>
      </c>
      <c r="V216" s="70">
        <f>IFERROR(IF(AND(VLOOKUP($C216,[1]APELACIÓN!$C:$AM,7,0)="SI",VLOOKUP($C216,[1]APELACIÓN!$C:$AM,16,0)&lt;&gt;""),VLOOKUP($C216,[1]APELACIÓN!$C:$AM,34,0),VLOOKUP($C216,[1]CONSOLIDADO!$C$16:$BX$465,55,0)),0)</f>
        <v>0</v>
      </c>
      <c r="W216" s="70">
        <f t="shared" si="33"/>
        <v>0</v>
      </c>
      <c r="X216" s="68">
        <f>ROUND(IFERROR(VLOOKUP($W216,[1]PARAMETROS!$Q$12:$S$82,2,0),0),2)</f>
        <v>0</v>
      </c>
      <c r="Y216" s="69">
        <f t="shared" si="34"/>
        <v>0</v>
      </c>
      <c r="Z216" s="71">
        <f t="shared" si="35"/>
        <v>0</v>
      </c>
      <c r="AA216" s="72" t="str">
        <f>IFERROR(IF(VLOOKUP($C216,[1]APELACIÓN!$C$16:$I$465,5,0)="","",VLOOKUP($C216,[1]APELACIÓN!$C$16:$I$465,5,0)),0)</f>
        <v/>
      </c>
      <c r="AB216" s="72" t="str">
        <f>IFERROR(IF(VLOOKUP($C216,[1]APELACIÓN!$C$16:$I$465,7,0)="","",VLOOKUP($C216,[1]APELACIÓN!$C$16:$I$465,7,0)),0)</f>
        <v/>
      </c>
      <c r="AC216" s="73" t="str">
        <f>IF($C216="","",[1]CONSOLIDADO!BP216)</f>
        <v/>
      </c>
      <c r="AD216" s="74" t="str">
        <f>IF($C216="","",[1]CONSOLIDADO!BQ216)</f>
        <v/>
      </c>
      <c r="AE216" s="74" t="str">
        <f>IF($C216="","",[1]CONSOLIDADO!BR216)</f>
        <v/>
      </c>
      <c r="AF216" s="74" t="str">
        <f>IF($C216="","",[1]CONSOLIDADO!BS216)</f>
        <v/>
      </c>
      <c r="AG216" s="74" t="str">
        <f>IF($C216="","",[1]CONSOLIDADO!BT216)</f>
        <v/>
      </c>
      <c r="AH216" s="73" t="str">
        <f>IF($C216="","",[1]CONSOLIDADO!BU216)</f>
        <v/>
      </c>
      <c r="AI216" s="73" t="str">
        <f>IF($C216="","",[1]CONSOLIDADO!BV216)</f>
        <v/>
      </c>
      <c r="AJ216" s="74" t="str">
        <f>IF($C216="","",[1]CONSOLIDADO!BW216)</f>
        <v/>
      </c>
      <c r="AK216" s="75" t="str">
        <f>IF($C216="","",[1]CONSOLIDADO!BX216)</f>
        <v/>
      </c>
    </row>
    <row r="217" spans="1:37" ht="14.45" customHeight="1" x14ac:dyDescent="0.2">
      <c r="A217" s="62">
        <v>202</v>
      </c>
      <c r="B217" s="63"/>
      <c r="C217" s="64"/>
      <c r="D217" s="63"/>
      <c r="E217" s="65" t="str">
        <f>IFERROR(VLOOKUP($C217,[1]CONSOLIDADO!$C$16:$K$465,9,0),"")</f>
        <v/>
      </c>
      <c r="F217" s="66">
        <f>IFERROR(IF(AND(VLOOKUP($C217,[1]APELACIÓN!$C:$AM,7,0)="SI",VLOOKUP($C217,[1]APELACIÓN!$C:$AM,10,0)&lt;&gt;""),VLOOKUP($C217,[1]APELACIÓN!$C:$AM,20,0),VLOOKUP($C217,[1]CONSOLIDADO!$C$16:$BX$465,39,0)),0)</f>
        <v>0</v>
      </c>
      <c r="G217" s="67">
        <f>ROUND(IFERROR(IF($F217&gt;39,200,VLOOKUP($F217,[1]PARAMETROS!$A$12:$K$55,2,0)),0),2)</f>
        <v>0</v>
      </c>
      <c r="H217" s="67">
        <f t="shared" si="27"/>
        <v>0</v>
      </c>
      <c r="I217" s="66">
        <f>IFERROR(IF(AND(VLOOKUP($C217,[1]APELACIÓN!$C:$AM,7,0)="SI",VLOOKUP($C217,[1]APELACIÓN!$C:$AM,11,0)&lt;&gt;""),VLOOKUP($C217,[1]APELACIÓN!$C:$AM,23,0),VLOOKUP($C217,[1]CONSOLIDADO!$C$16:$BX$465,42,0)),0)</f>
        <v>0</v>
      </c>
      <c r="J217" s="67">
        <f>ROUND(IFERROR(IF($I217&gt;39,200,VLOOKUP($I217,[1]PARAMETROS!$A$12:$K$55,6,0)),0),2)</f>
        <v>0</v>
      </c>
      <c r="K217" s="67">
        <f t="shared" si="28"/>
        <v>0</v>
      </c>
      <c r="L217" s="66">
        <f>IFERROR(IF(AND(VLOOKUP($C217,[1]APELACIÓN!$C:$AM,7,0)="SI",VLOOKUP($C217,[1]APELACIÓN!$C:$AM,12,0)&lt;&gt;""),VLOOKUP($C217,[1]APELACIÓN!$C:$AM,26,0),VLOOKUP($C217,[1]CONSOLIDADO!$C$16:$BX$465,45,0)),0)</f>
        <v>0</v>
      </c>
      <c r="M217" s="68">
        <f>ROUND(IFERROR(IF($L217&gt;39,200,VLOOKUP($L217,[1]PARAMETROS!$A$12:$K$55,10,0)),0),2)</f>
        <v>0</v>
      </c>
      <c r="N217" s="68">
        <f t="shared" si="29"/>
        <v>0</v>
      </c>
      <c r="O217" s="68">
        <f t="shared" si="30"/>
        <v>0</v>
      </c>
      <c r="P217" s="69">
        <f t="shared" si="31"/>
        <v>0</v>
      </c>
      <c r="Q217" s="66">
        <f>IFERROR(IF(AND(VLOOKUP($C217,[1]APELACIÓN!$C:$AM,7,0)="SI",VLOOKUP($C217,[1]APELACIÓN!$C:$AM,13,0)&lt;&gt;""),VLOOKUP($C217,[1]APELACIÓN!$C:$AM,29,0),VLOOKUP($C217,[1]CONSOLIDADO!$C$16:$BX$465,50,0)),0)</f>
        <v>0</v>
      </c>
      <c r="R217" s="68">
        <f>ROUND(IFERROR(IF($Q217&gt;110,100,VLOOKUP($Q217,[1]PARAMETROS!$M$12:$O$122,2,0)),0),2)</f>
        <v>0</v>
      </c>
      <c r="S217" s="69">
        <f t="shared" si="32"/>
        <v>0</v>
      </c>
      <c r="T217" s="70">
        <f>IFERROR(IF(AND(VLOOKUP($C217,[1]APELACIÓN!$C:$AM,7,0)="SI",VLOOKUP($C217,[1]APELACIÓN!$C:$AM,14,0)&lt;&gt;""),VLOOKUP($C217,[1]APELACIÓN!$C:$AM,32,0),VLOOKUP($C217,[1]CONSOLIDADO!$C$16:$BX$465,53,0)),0)</f>
        <v>0</v>
      </c>
      <c r="U217" s="70">
        <f>IFERROR(IF(AND(VLOOKUP($C217,[1]APELACIÓN!$C:$AM,7,0)="SI",VLOOKUP($C217,[1]APELACIÓN!$C:$AM,15,0)&lt;&gt;""),VLOOKUP($C217,[1]APELACIÓN!$C:$AM,33,0),VLOOKUP($C217,[1]CONSOLIDADO!$C$16:$BX$465,54,0)),0)</f>
        <v>0</v>
      </c>
      <c r="V217" s="70">
        <f>IFERROR(IF(AND(VLOOKUP($C217,[1]APELACIÓN!$C:$AM,7,0)="SI",VLOOKUP($C217,[1]APELACIÓN!$C:$AM,16,0)&lt;&gt;""),VLOOKUP($C217,[1]APELACIÓN!$C:$AM,34,0),VLOOKUP($C217,[1]CONSOLIDADO!$C$16:$BX$465,55,0)),0)</f>
        <v>0</v>
      </c>
      <c r="W217" s="70">
        <f t="shared" si="33"/>
        <v>0</v>
      </c>
      <c r="X217" s="68">
        <f>ROUND(IFERROR(VLOOKUP($W217,[1]PARAMETROS!$Q$12:$S$82,2,0),0),2)</f>
        <v>0</v>
      </c>
      <c r="Y217" s="69">
        <f t="shared" si="34"/>
        <v>0</v>
      </c>
      <c r="Z217" s="71">
        <f t="shared" si="35"/>
        <v>0</v>
      </c>
      <c r="AA217" s="72" t="str">
        <f>IFERROR(IF(VLOOKUP($C217,[1]APELACIÓN!$C$16:$I$465,5,0)="","",VLOOKUP($C217,[1]APELACIÓN!$C$16:$I$465,5,0)),0)</f>
        <v/>
      </c>
      <c r="AB217" s="72" t="str">
        <f>IFERROR(IF(VLOOKUP($C217,[1]APELACIÓN!$C$16:$I$465,7,0)="","",VLOOKUP($C217,[1]APELACIÓN!$C$16:$I$465,7,0)),0)</f>
        <v/>
      </c>
      <c r="AC217" s="73" t="str">
        <f>IF($C217="","",[1]CONSOLIDADO!BP217)</f>
        <v/>
      </c>
      <c r="AD217" s="74" t="str">
        <f>IF($C217="","",[1]CONSOLIDADO!BQ217)</f>
        <v/>
      </c>
      <c r="AE217" s="74" t="str">
        <f>IF($C217="","",[1]CONSOLIDADO!BR217)</f>
        <v/>
      </c>
      <c r="AF217" s="74" t="str">
        <f>IF($C217="","",[1]CONSOLIDADO!BS217)</f>
        <v/>
      </c>
      <c r="AG217" s="74" t="str">
        <f>IF($C217="","",[1]CONSOLIDADO!BT217)</f>
        <v/>
      </c>
      <c r="AH217" s="73" t="str">
        <f>IF($C217="","",[1]CONSOLIDADO!BU217)</f>
        <v/>
      </c>
      <c r="AI217" s="73" t="str">
        <f>IF($C217="","",[1]CONSOLIDADO!BV217)</f>
        <v/>
      </c>
      <c r="AJ217" s="74" t="str">
        <f>IF($C217="","",[1]CONSOLIDADO!BW217)</f>
        <v/>
      </c>
      <c r="AK217" s="75" t="str">
        <f>IF($C217="","",[1]CONSOLIDADO!BX217)</f>
        <v/>
      </c>
    </row>
    <row r="218" spans="1:37" ht="14.45" customHeight="1" x14ac:dyDescent="0.2">
      <c r="A218" s="62">
        <v>203</v>
      </c>
      <c r="B218" s="63"/>
      <c r="C218" s="64"/>
      <c r="D218" s="63"/>
      <c r="E218" s="65" t="str">
        <f>IFERROR(VLOOKUP($C218,[1]CONSOLIDADO!$C$16:$K$465,9,0),"")</f>
        <v/>
      </c>
      <c r="F218" s="66">
        <f>IFERROR(IF(AND(VLOOKUP($C218,[1]APELACIÓN!$C:$AM,7,0)="SI",VLOOKUP($C218,[1]APELACIÓN!$C:$AM,10,0)&lt;&gt;""),VLOOKUP($C218,[1]APELACIÓN!$C:$AM,20,0),VLOOKUP($C218,[1]CONSOLIDADO!$C$16:$BX$465,39,0)),0)</f>
        <v>0</v>
      </c>
      <c r="G218" s="67">
        <f>ROUND(IFERROR(IF($F218&gt;39,200,VLOOKUP($F218,[1]PARAMETROS!$A$12:$K$55,2,0)),0),2)</f>
        <v>0</v>
      </c>
      <c r="H218" s="67">
        <f t="shared" si="27"/>
        <v>0</v>
      </c>
      <c r="I218" s="66">
        <f>IFERROR(IF(AND(VLOOKUP($C218,[1]APELACIÓN!$C:$AM,7,0)="SI",VLOOKUP($C218,[1]APELACIÓN!$C:$AM,11,0)&lt;&gt;""),VLOOKUP($C218,[1]APELACIÓN!$C:$AM,23,0),VLOOKUP($C218,[1]CONSOLIDADO!$C$16:$BX$465,42,0)),0)</f>
        <v>0</v>
      </c>
      <c r="J218" s="67">
        <f>ROUND(IFERROR(IF($I218&gt;39,200,VLOOKUP($I218,[1]PARAMETROS!$A$12:$K$55,6,0)),0),2)</f>
        <v>0</v>
      </c>
      <c r="K218" s="67">
        <f t="shared" si="28"/>
        <v>0</v>
      </c>
      <c r="L218" s="66">
        <f>IFERROR(IF(AND(VLOOKUP($C218,[1]APELACIÓN!$C:$AM,7,0)="SI",VLOOKUP($C218,[1]APELACIÓN!$C:$AM,12,0)&lt;&gt;""),VLOOKUP($C218,[1]APELACIÓN!$C:$AM,26,0),VLOOKUP($C218,[1]CONSOLIDADO!$C$16:$BX$465,45,0)),0)</f>
        <v>0</v>
      </c>
      <c r="M218" s="68">
        <f>ROUND(IFERROR(IF($L218&gt;39,200,VLOOKUP($L218,[1]PARAMETROS!$A$12:$K$55,10,0)),0),2)</f>
        <v>0</v>
      </c>
      <c r="N218" s="68">
        <f t="shared" si="29"/>
        <v>0</v>
      </c>
      <c r="O218" s="68">
        <f t="shared" si="30"/>
        <v>0</v>
      </c>
      <c r="P218" s="69">
        <f t="shared" si="31"/>
        <v>0</v>
      </c>
      <c r="Q218" s="66">
        <f>IFERROR(IF(AND(VLOOKUP($C218,[1]APELACIÓN!$C:$AM,7,0)="SI",VLOOKUP($C218,[1]APELACIÓN!$C:$AM,13,0)&lt;&gt;""),VLOOKUP($C218,[1]APELACIÓN!$C:$AM,29,0),VLOOKUP($C218,[1]CONSOLIDADO!$C$16:$BX$465,50,0)),0)</f>
        <v>0</v>
      </c>
      <c r="R218" s="68">
        <f>ROUND(IFERROR(IF($Q218&gt;110,100,VLOOKUP($Q218,[1]PARAMETROS!$M$12:$O$122,2,0)),0),2)</f>
        <v>0</v>
      </c>
      <c r="S218" s="69">
        <f t="shared" si="32"/>
        <v>0</v>
      </c>
      <c r="T218" s="70">
        <f>IFERROR(IF(AND(VLOOKUP($C218,[1]APELACIÓN!$C:$AM,7,0)="SI",VLOOKUP($C218,[1]APELACIÓN!$C:$AM,14,0)&lt;&gt;""),VLOOKUP($C218,[1]APELACIÓN!$C:$AM,32,0),VLOOKUP($C218,[1]CONSOLIDADO!$C$16:$BX$465,53,0)),0)</f>
        <v>0</v>
      </c>
      <c r="U218" s="70">
        <f>IFERROR(IF(AND(VLOOKUP($C218,[1]APELACIÓN!$C:$AM,7,0)="SI",VLOOKUP($C218,[1]APELACIÓN!$C:$AM,15,0)&lt;&gt;""),VLOOKUP($C218,[1]APELACIÓN!$C:$AM,33,0),VLOOKUP($C218,[1]CONSOLIDADO!$C$16:$BX$465,54,0)),0)</f>
        <v>0</v>
      </c>
      <c r="V218" s="70">
        <f>IFERROR(IF(AND(VLOOKUP($C218,[1]APELACIÓN!$C:$AM,7,0)="SI",VLOOKUP($C218,[1]APELACIÓN!$C:$AM,16,0)&lt;&gt;""),VLOOKUP($C218,[1]APELACIÓN!$C:$AM,34,0),VLOOKUP($C218,[1]CONSOLIDADO!$C$16:$BX$465,55,0)),0)</f>
        <v>0</v>
      </c>
      <c r="W218" s="70">
        <f t="shared" si="33"/>
        <v>0</v>
      </c>
      <c r="X218" s="68">
        <f>ROUND(IFERROR(VLOOKUP($W218,[1]PARAMETROS!$Q$12:$S$82,2,0),0),2)</f>
        <v>0</v>
      </c>
      <c r="Y218" s="69">
        <f t="shared" si="34"/>
        <v>0</v>
      </c>
      <c r="Z218" s="71">
        <f t="shared" si="35"/>
        <v>0</v>
      </c>
      <c r="AA218" s="72" t="str">
        <f>IFERROR(IF(VLOOKUP($C218,[1]APELACIÓN!$C$16:$I$465,5,0)="","",VLOOKUP($C218,[1]APELACIÓN!$C$16:$I$465,5,0)),0)</f>
        <v/>
      </c>
      <c r="AB218" s="72" t="str">
        <f>IFERROR(IF(VLOOKUP($C218,[1]APELACIÓN!$C$16:$I$465,7,0)="","",VLOOKUP($C218,[1]APELACIÓN!$C$16:$I$465,7,0)),0)</f>
        <v/>
      </c>
      <c r="AC218" s="73" t="str">
        <f>IF($C218="","",[1]CONSOLIDADO!BP218)</f>
        <v/>
      </c>
      <c r="AD218" s="74" t="str">
        <f>IF($C218="","",[1]CONSOLIDADO!BQ218)</f>
        <v/>
      </c>
      <c r="AE218" s="74" t="str">
        <f>IF($C218="","",[1]CONSOLIDADO!BR218)</f>
        <v/>
      </c>
      <c r="AF218" s="74" t="str">
        <f>IF($C218="","",[1]CONSOLIDADO!BS218)</f>
        <v/>
      </c>
      <c r="AG218" s="74" t="str">
        <f>IF($C218="","",[1]CONSOLIDADO!BT218)</f>
        <v/>
      </c>
      <c r="AH218" s="73" t="str">
        <f>IF($C218="","",[1]CONSOLIDADO!BU218)</f>
        <v/>
      </c>
      <c r="AI218" s="73" t="str">
        <f>IF($C218="","",[1]CONSOLIDADO!BV218)</f>
        <v/>
      </c>
      <c r="AJ218" s="74" t="str">
        <f>IF($C218="","",[1]CONSOLIDADO!BW218)</f>
        <v/>
      </c>
      <c r="AK218" s="75" t="str">
        <f>IF($C218="","",[1]CONSOLIDADO!BX218)</f>
        <v/>
      </c>
    </row>
    <row r="219" spans="1:37" ht="14.45" customHeight="1" x14ac:dyDescent="0.2">
      <c r="A219" s="62">
        <v>204</v>
      </c>
      <c r="B219" s="63"/>
      <c r="C219" s="64"/>
      <c r="D219" s="63"/>
      <c r="E219" s="65" t="str">
        <f>IFERROR(VLOOKUP($C219,[1]CONSOLIDADO!$C$16:$K$465,9,0),"")</f>
        <v/>
      </c>
      <c r="F219" s="66">
        <f>IFERROR(IF(AND(VLOOKUP($C219,[1]APELACIÓN!$C:$AM,7,0)="SI",VLOOKUP($C219,[1]APELACIÓN!$C:$AM,10,0)&lt;&gt;""),VLOOKUP($C219,[1]APELACIÓN!$C:$AM,20,0),VLOOKUP($C219,[1]CONSOLIDADO!$C$16:$BX$465,39,0)),0)</f>
        <v>0</v>
      </c>
      <c r="G219" s="67">
        <f>ROUND(IFERROR(IF($F219&gt;39,200,VLOOKUP($F219,[1]PARAMETROS!$A$12:$K$55,2,0)),0),2)</f>
        <v>0</v>
      </c>
      <c r="H219" s="67">
        <f t="shared" si="27"/>
        <v>0</v>
      </c>
      <c r="I219" s="66">
        <f>IFERROR(IF(AND(VLOOKUP($C219,[1]APELACIÓN!$C:$AM,7,0)="SI",VLOOKUP($C219,[1]APELACIÓN!$C:$AM,11,0)&lt;&gt;""),VLOOKUP($C219,[1]APELACIÓN!$C:$AM,23,0),VLOOKUP($C219,[1]CONSOLIDADO!$C$16:$BX$465,42,0)),0)</f>
        <v>0</v>
      </c>
      <c r="J219" s="67">
        <f>ROUND(IFERROR(IF($I219&gt;39,200,VLOOKUP($I219,[1]PARAMETROS!$A$12:$K$55,6,0)),0),2)</f>
        <v>0</v>
      </c>
      <c r="K219" s="67">
        <f t="shared" si="28"/>
        <v>0</v>
      </c>
      <c r="L219" s="66">
        <f>IFERROR(IF(AND(VLOOKUP($C219,[1]APELACIÓN!$C:$AM,7,0)="SI",VLOOKUP($C219,[1]APELACIÓN!$C:$AM,12,0)&lt;&gt;""),VLOOKUP($C219,[1]APELACIÓN!$C:$AM,26,0),VLOOKUP($C219,[1]CONSOLIDADO!$C$16:$BX$465,45,0)),0)</f>
        <v>0</v>
      </c>
      <c r="M219" s="68">
        <f>ROUND(IFERROR(IF($L219&gt;39,200,VLOOKUP($L219,[1]PARAMETROS!$A$12:$K$55,10,0)),0),2)</f>
        <v>0</v>
      </c>
      <c r="N219" s="68">
        <f t="shared" si="29"/>
        <v>0</v>
      </c>
      <c r="O219" s="68">
        <f t="shared" si="30"/>
        <v>0</v>
      </c>
      <c r="P219" s="69">
        <f t="shared" si="31"/>
        <v>0</v>
      </c>
      <c r="Q219" s="66">
        <f>IFERROR(IF(AND(VLOOKUP($C219,[1]APELACIÓN!$C:$AM,7,0)="SI",VLOOKUP($C219,[1]APELACIÓN!$C:$AM,13,0)&lt;&gt;""),VLOOKUP($C219,[1]APELACIÓN!$C:$AM,29,0),VLOOKUP($C219,[1]CONSOLIDADO!$C$16:$BX$465,50,0)),0)</f>
        <v>0</v>
      </c>
      <c r="R219" s="68">
        <f>ROUND(IFERROR(IF($Q219&gt;110,100,VLOOKUP($Q219,[1]PARAMETROS!$M$12:$O$122,2,0)),0),2)</f>
        <v>0</v>
      </c>
      <c r="S219" s="69">
        <f t="shared" si="32"/>
        <v>0</v>
      </c>
      <c r="T219" s="70">
        <f>IFERROR(IF(AND(VLOOKUP($C219,[1]APELACIÓN!$C:$AM,7,0)="SI",VLOOKUP($C219,[1]APELACIÓN!$C:$AM,14,0)&lt;&gt;""),VLOOKUP($C219,[1]APELACIÓN!$C:$AM,32,0),VLOOKUP($C219,[1]CONSOLIDADO!$C$16:$BX$465,53,0)),0)</f>
        <v>0</v>
      </c>
      <c r="U219" s="70">
        <f>IFERROR(IF(AND(VLOOKUP($C219,[1]APELACIÓN!$C:$AM,7,0)="SI",VLOOKUP($C219,[1]APELACIÓN!$C:$AM,15,0)&lt;&gt;""),VLOOKUP($C219,[1]APELACIÓN!$C:$AM,33,0),VLOOKUP($C219,[1]CONSOLIDADO!$C$16:$BX$465,54,0)),0)</f>
        <v>0</v>
      </c>
      <c r="V219" s="70">
        <f>IFERROR(IF(AND(VLOOKUP($C219,[1]APELACIÓN!$C:$AM,7,0)="SI",VLOOKUP($C219,[1]APELACIÓN!$C:$AM,16,0)&lt;&gt;""),VLOOKUP($C219,[1]APELACIÓN!$C:$AM,34,0),VLOOKUP($C219,[1]CONSOLIDADO!$C$16:$BX$465,55,0)),0)</f>
        <v>0</v>
      </c>
      <c r="W219" s="70">
        <f t="shared" si="33"/>
        <v>0</v>
      </c>
      <c r="X219" s="68">
        <f>ROUND(IFERROR(VLOOKUP($W219,[1]PARAMETROS!$Q$12:$S$82,2,0),0),2)</f>
        <v>0</v>
      </c>
      <c r="Y219" s="69">
        <f t="shared" si="34"/>
        <v>0</v>
      </c>
      <c r="Z219" s="71">
        <f t="shared" si="35"/>
        <v>0</v>
      </c>
      <c r="AA219" s="72" t="str">
        <f>IFERROR(IF(VLOOKUP($C219,[1]APELACIÓN!$C$16:$I$465,5,0)="","",VLOOKUP($C219,[1]APELACIÓN!$C$16:$I$465,5,0)),0)</f>
        <v/>
      </c>
      <c r="AB219" s="72" t="str">
        <f>IFERROR(IF(VLOOKUP($C219,[1]APELACIÓN!$C$16:$I$465,7,0)="","",VLOOKUP($C219,[1]APELACIÓN!$C$16:$I$465,7,0)),0)</f>
        <v/>
      </c>
      <c r="AC219" s="73" t="str">
        <f>IF($C219="","",[1]CONSOLIDADO!BP219)</f>
        <v/>
      </c>
      <c r="AD219" s="74" t="str">
        <f>IF($C219="","",[1]CONSOLIDADO!BQ219)</f>
        <v/>
      </c>
      <c r="AE219" s="74" t="str">
        <f>IF($C219="","",[1]CONSOLIDADO!BR219)</f>
        <v/>
      </c>
      <c r="AF219" s="74" t="str">
        <f>IF($C219="","",[1]CONSOLIDADO!BS219)</f>
        <v/>
      </c>
      <c r="AG219" s="74" t="str">
        <f>IF($C219="","",[1]CONSOLIDADO!BT219)</f>
        <v/>
      </c>
      <c r="AH219" s="73" t="str">
        <f>IF($C219="","",[1]CONSOLIDADO!BU219)</f>
        <v/>
      </c>
      <c r="AI219" s="73" t="str">
        <f>IF($C219="","",[1]CONSOLIDADO!BV219)</f>
        <v/>
      </c>
      <c r="AJ219" s="74" t="str">
        <f>IF($C219="","",[1]CONSOLIDADO!BW219)</f>
        <v/>
      </c>
      <c r="AK219" s="75" t="str">
        <f>IF($C219="","",[1]CONSOLIDADO!BX219)</f>
        <v/>
      </c>
    </row>
    <row r="220" spans="1:37" ht="14.45" customHeight="1" x14ac:dyDescent="0.2">
      <c r="A220" s="62">
        <v>205</v>
      </c>
      <c r="B220" s="63"/>
      <c r="C220" s="64"/>
      <c r="D220" s="63"/>
      <c r="E220" s="65" t="str">
        <f>IFERROR(VLOOKUP($C220,[1]CONSOLIDADO!$C$16:$K$465,9,0),"")</f>
        <v/>
      </c>
      <c r="F220" s="66">
        <f>IFERROR(IF(AND(VLOOKUP($C220,[1]APELACIÓN!$C:$AM,7,0)="SI",VLOOKUP($C220,[1]APELACIÓN!$C:$AM,10,0)&lt;&gt;""),VLOOKUP($C220,[1]APELACIÓN!$C:$AM,20,0),VLOOKUP($C220,[1]CONSOLIDADO!$C$16:$BX$465,39,0)),0)</f>
        <v>0</v>
      </c>
      <c r="G220" s="67">
        <f>ROUND(IFERROR(IF($F220&gt;39,200,VLOOKUP($F220,[1]PARAMETROS!$A$12:$K$55,2,0)),0),2)</f>
        <v>0</v>
      </c>
      <c r="H220" s="67">
        <f t="shared" si="27"/>
        <v>0</v>
      </c>
      <c r="I220" s="66">
        <f>IFERROR(IF(AND(VLOOKUP($C220,[1]APELACIÓN!$C:$AM,7,0)="SI",VLOOKUP($C220,[1]APELACIÓN!$C:$AM,11,0)&lt;&gt;""),VLOOKUP($C220,[1]APELACIÓN!$C:$AM,23,0),VLOOKUP($C220,[1]CONSOLIDADO!$C$16:$BX$465,42,0)),0)</f>
        <v>0</v>
      </c>
      <c r="J220" s="67">
        <f>ROUND(IFERROR(IF($I220&gt;39,200,VLOOKUP($I220,[1]PARAMETROS!$A$12:$K$55,6,0)),0),2)</f>
        <v>0</v>
      </c>
      <c r="K220" s="67">
        <f t="shared" si="28"/>
        <v>0</v>
      </c>
      <c r="L220" s="66">
        <f>IFERROR(IF(AND(VLOOKUP($C220,[1]APELACIÓN!$C:$AM,7,0)="SI",VLOOKUP($C220,[1]APELACIÓN!$C:$AM,12,0)&lt;&gt;""),VLOOKUP($C220,[1]APELACIÓN!$C:$AM,26,0),VLOOKUP($C220,[1]CONSOLIDADO!$C$16:$BX$465,45,0)),0)</f>
        <v>0</v>
      </c>
      <c r="M220" s="68">
        <f>ROUND(IFERROR(IF($L220&gt;39,200,VLOOKUP($L220,[1]PARAMETROS!$A$12:$K$55,10,0)),0),2)</f>
        <v>0</v>
      </c>
      <c r="N220" s="68">
        <f t="shared" si="29"/>
        <v>0</v>
      </c>
      <c r="O220" s="68">
        <f t="shared" si="30"/>
        <v>0</v>
      </c>
      <c r="P220" s="69">
        <f t="shared" si="31"/>
        <v>0</v>
      </c>
      <c r="Q220" s="66">
        <f>IFERROR(IF(AND(VLOOKUP($C220,[1]APELACIÓN!$C:$AM,7,0)="SI",VLOOKUP($C220,[1]APELACIÓN!$C:$AM,13,0)&lt;&gt;""),VLOOKUP($C220,[1]APELACIÓN!$C:$AM,29,0),VLOOKUP($C220,[1]CONSOLIDADO!$C$16:$BX$465,50,0)),0)</f>
        <v>0</v>
      </c>
      <c r="R220" s="68">
        <f>ROUND(IFERROR(IF($Q220&gt;110,100,VLOOKUP($Q220,[1]PARAMETROS!$M$12:$O$122,2,0)),0),2)</f>
        <v>0</v>
      </c>
      <c r="S220" s="69">
        <f t="shared" si="32"/>
        <v>0</v>
      </c>
      <c r="T220" s="70">
        <f>IFERROR(IF(AND(VLOOKUP($C220,[1]APELACIÓN!$C:$AM,7,0)="SI",VLOOKUP($C220,[1]APELACIÓN!$C:$AM,14,0)&lt;&gt;""),VLOOKUP($C220,[1]APELACIÓN!$C:$AM,32,0),VLOOKUP($C220,[1]CONSOLIDADO!$C$16:$BX$465,53,0)),0)</f>
        <v>0</v>
      </c>
      <c r="U220" s="70">
        <f>IFERROR(IF(AND(VLOOKUP($C220,[1]APELACIÓN!$C:$AM,7,0)="SI",VLOOKUP($C220,[1]APELACIÓN!$C:$AM,15,0)&lt;&gt;""),VLOOKUP($C220,[1]APELACIÓN!$C:$AM,33,0),VLOOKUP($C220,[1]CONSOLIDADO!$C$16:$BX$465,54,0)),0)</f>
        <v>0</v>
      </c>
      <c r="V220" s="70">
        <f>IFERROR(IF(AND(VLOOKUP($C220,[1]APELACIÓN!$C:$AM,7,0)="SI",VLOOKUP($C220,[1]APELACIÓN!$C:$AM,16,0)&lt;&gt;""),VLOOKUP($C220,[1]APELACIÓN!$C:$AM,34,0),VLOOKUP($C220,[1]CONSOLIDADO!$C$16:$BX$465,55,0)),0)</f>
        <v>0</v>
      </c>
      <c r="W220" s="70">
        <f t="shared" si="33"/>
        <v>0</v>
      </c>
      <c r="X220" s="68">
        <f>ROUND(IFERROR(VLOOKUP($W220,[1]PARAMETROS!$Q$12:$S$82,2,0),0),2)</f>
        <v>0</v>
      </c>
      <c r="Y220" s="69">
        <f t="shared" si="34"/>
        <v>0</v>
      </c>
      <c r="Z220" s="71">
        <f t="shared" si="35"/>
        <v>0</v>
      </c>
      <c r="AA220" s="72" t="str">
        <f>IFERROR(IF(VLOOKUP($C220,[1]APELACIÓN!$C$16:$I$465,5,0)="","",VLOOKUP($C220,[1]APELACIÓN!$C$16:$I$465,5,0)),0)</f>
        <v/>
      </c>
      <c r="AB220" s="72" t="str">
        <f>IFERROR(IF(VLOOKUP($C220,[1]APELACIÓN!$C$16:$I$465,7,0)="","",VLOOKUP($C220,[1]APELACIÓN!$C$16:$I$465,7,0)),0)</f>
        <v/>
      </c>
      <c r="AC220" s="73" t="str">
        <f>IF($C220="","",[1]CONSOLIDADO!BP220)</f>
        <v/>
      </c>
      <c r="AD220" s="74" t="str">
        <f>IF($C220="","",[1]CONSOLIDADO!BQ220)</f>
        <v/>
      </c>
      <c r="AE220" s="74" t="str">
        <f>IF($C220="","",[1]CONSOLIDADO!BR220)</f>
        <v/>
      </c>
      <c r="AF220" s="74" t="str">
        <f>IF($C220="","",[1]CONSOLIDADO!BS220)</f>
        <v/>
      </c>
      <c r="AG220" s="74" t="str">
        <f>IF($C220="","",[1]CONSOLIDADO!BT220)</f>
        <v/>
      </c>
      <c r="AH220" s="73" t="str">
        <f>IF($C220="","",[1]CONSOLIDADO!BU220)</f>
        <v/>
      </c>
      <c r="AI220" s="73" t="str">
        <f>IF($C220="","",[1]CONSOLIDADO!BV220)</f>
        <v/>
      </c>
      <c r="AJ220" s="74" t="str">
        <f>IF($C220="","",[1]CONSOLIDADO!BW220)</f>
        <v/>
      </c>
      <c r="AK220" s="75" t="str">
        <f>IF($C220="","",[1]CONSOLIDADO!BX220)</f>
        <v/>
      </c>
    </row>
    <row r="221" spans="1:37" ht="14.45" customHeight="1" x14ac:dyDescent="0.2">
      <c r="A221" s="62">
        <v>206</v>
      </c>
      <c r="B221" s="63"/>
      <c r="C221" s="64"/>
      <c r="D221" s="63"/>
      <c r="E221" s="65" t="str">
        <f>IFERROR(VLOOKUP($C221,[1]CONSOLIDADO!$C$16:$K$465,9,0),"")</f>
        <v/>
      </c>
      <c r="F221" s="66">
        <f>IFERROR(IF(AND(VLOOKUP($C221,[1]APELACIÓN!$C:$AM,7,0)="SI",VLOOKUP($C221,[1]APELACIÓN!$C:$AM,10,0)&lt;&gt;""),VLOOKUP($C221,[1]APELACIÓN!$C:$AM,20,0),VLOOKUP($C221,[1]CONSOLIDADO!$C$16:$BX$465,39,0)),0)</f>
        <v>0</v>
      </c>
      <c r="G221" s="67">
        <f>ROUND(IFERROR(IF($F221&gt;39,200,VLOOKUP($F221,[1]PARAMETROS!$A$12:$K$55,2,0)),0),2)</f>
        <v>0</v>
      </c>
      <c r="H221" s="67">
        <f t="shared" si="27"/>
        <v>0</v>
      </c>
      <c r="I221" s="66">
        <f>IFERROR(IF(AND(VLOOKUP($C221,[1]APELACIÓN!$C:$AM,7,0)="SI",VLOOKUP($C221,[1]APELACIÓN!$C:$AM,11,0)&lt;&gt;""),VLOOKUP($C221,[1]APELACIÓN!$C:$AM,23,0),VLOOKUP($C221,[1]CONSOLIDADO!$C$16:$BX$465,42,0)),0)</f>
        <v>0</v>
      </c>
      <c r="J221" s="67">
        <f>ROUND(IFERROR(IF($I221&gt;39,200,VLOOKUP($I221,[1]PARAMETROS!$A$12:$K$55,6,0)),0),2)</f>
        <v>0</v>
      </c>
      <c r="K221" s="67">
        <f t="shared" si="28"/>
        <v>0</v>
      </c>
      <c r="L221" s="66">
        <f>IFERROR(IF(AND(VLOOKUP($C221,[1]APELACIÓN!$C:$AM,7,0)="SI",VLOOKUP($C221,[1]APELACIÓN!$C:$AM,12,0)&lt;&gt;""),VLOOKUP($C221,[1]APELACIÓN!$C:$AM,26,0),VLOOKUP($C221,[1]CONSOLIDADO!$C$16:$BX$465,45,0)),0)</f>
        <v>0</v>
      </c>
      <c r="M221" s="68">
        <f>ROUND(IFERROR(IF($L221&gt;39,200,VLOOKUP($L221,[1]PARAMETROS!$A$12:$K$55,10,0)),0),2)</f>
        <v>0</v>
      </c>
      <c r="N221" s="68">
        <f t="shared" si="29"/>
        <v>0</v>
      </c>
      <c r="O221" s="68">
        <f t="shared" si="30"/>
        <v>0</v>
      </c>
      <c r="P221" s="69">
        <f t="shared" si="31"/>
        <v>0</v>
      </c>
      <c r="Q221" s="66">
        <f>IFERROR(IF(AND(VLOOKUP($C221,[1]APELACIÓN!$C:$AM,7,0)="SI",VLOOKUP($C221,[1]APELACIÓN!$C:$AM,13,0)&lt;&gt;""),VLOOKUP($C221,[1]APELACIÓN!$C:$AM,29,0),VLOOKUP($C221,[1]CONSOLIDADO!$C$16:$BX$465,50,0)),0)</f>
        <v>0</v>
      </c>
      <c r="R221" s="68">
        <f>ROUND(IFERROR(IF($Q221&gt;110,100,VLOOKUP($Q221,[1]PARAMETROS!$M$12:$O$122,2,0)),0),2)</f>
        <v>0</v>
      </c>
      <c r="S221" s="69">
        <f t="shared" si="32"/>
        <v>0</v>
      </c>
      <c r="T221" s="70">
        <f>IFERROR(IF(AND(VLOOKUP($C221,[1]APELACIÓN!$C:$AM,7,0)="SI",VLOOKUP($C221,[1]APELACIÓN!$C:$AM,14,0)&lt;&gt;""),VLOOKUP($C221,[1]APELACIÓN!$C:$AM,32,0),VLOOKUP($C221,[1]CONSOLIDADO!$C$16:$BX$465,53,0)),0)</f>
        <v>0</v>
      </c>
      <c r="U221" s="70">
        <f>IFERROR(IF(AND(VLOOKUP($C221,[1]APELACIÓN!$C:$AM,7,0)="SI",VLOOKUP($C221,[1]APELACIÓN!$C:$AM,15,0)&lt;&gt;""),VLOOKUP($C221,[1]APELACIÓN!$C:$AM,33,0),VLOOKUP($C221,[1]CONSOLIDADO!$C$16:$BX$465,54,0)),0)</f>
        <v>0</v>
      </c>
      <c r="V221" s="70">
        <f>IFERROR(IF(AND(VLOOKUP($C221,[1]APELACIÓN!$C:$AM,7,0)="SI",VLOOKUP($C221,[1]APELACIÓN!$C:$AM,16,0)&lt;&gt;""),VLOOKUP($C221,[1]APELACIÓN!$C:$AM,34,0),VLOOKUP($C221,[1]CONSOLIDADO!$C$16:$BX$465,55,0)),0)</f>
        <v>0</v>
      </c>
      <c r="W221" s="70">
        <f t="shared" si="33"/>
        <v>0</v>
      </c>
      <c r="X221" s="68">
        <f>ROUND(IFERROR(VLOOKUP($W221,[1]PARAMETROS!$Q$12:$S$82,2,0),0),2)</f>
        <v>0</v>
      </c>
      <c r="Y221" s="69">
        <f t="shared" si="34"/>
        <v>0</v>
      </c>
      <c r="Z221" s="71">
        <f t="shared" si="35"/>
        <v>0</v>
      </c>
      <c r="AA221" s="72" t="str">
        <f>IFERROR(IF(VLOOKUP($C221,[1]APELACIÓN!$C$16:$I$465,5,0)="","",VLOOKUP($C221,[1]APELACIÓN!$C$16:$I$465,5,0)),0)</f>
        <v/>
      </c>
      <c r="AB221" s="72" t="str">
        <f>IFERROR(IF(VLOOKUP($C221,[1]APELACIÓN!$C$16:$I$465,7,0)="","",VLOOKUP($C221,[1]APELACIÓN!$C$16:$I$465,7,0)),0)</f>
        <v/>
      </c>
      <c r="AC221" s="73" t="str">
        <f>IF($C221="","",[1]CONSOLIDADO!BP221)</f>
        <v/>
      </c>
      <c r="AD221" s="74" t="str">
        <f>IF($C221="","",[1]CONSOLIDADO!BQ221)</f>
        <v/>
      </c>
      <c r="AE221" s="74" t="str">
        <f>IF($C221="","",[1]CONSOLIDADO!BR221)</f>
        <v/>
      </c>
      <c r="AF221" s="74" t="str">
        <f>IF($C221="","",[1]CONSOLIDADO!BS221)</f>
        <v/>
      </c>
      <c r="AG221" s="74" t="str">
        <f>IF($C221="","",[1]CONSOLIDADO!BT221)</f>
        <v/>
      </c>
      <c r="AH221" s="73" t="str">
        <f>IF($C221="","",[1]CONSOLIDADO!BU221)</f>
        <v/>
      </c>
      <c r="AI221" s="73" t="str">
        <f>IF($C221="","",[1]CONSOLIDADO!BV221)</f>
        <v/>
      </c>
      <c r="AJ221" s="74" t="str">
        <f>IF($C221="","",[1]CONSOLIDADO!BW221)</f>
        <v/>
      </c>
      <c r="AK221" s="75" t="str">
        <f>IF($C221="","",[1]CONSOLIDADO!BX221)</f>
        <v/>
      </c>
    </row>
    <row r="222" spans="1:37" ht="14.45" customHeight="1" x14ac:dyDescent="0.2">
      <c r="A222" s="62">
        <v>207</v>
      </c>
      <c r="B222" s="63"/>
      <c r="C222" s="64"/>
      <c r="D222" s="63"/>
      <c r="E222" s="65" t="str">
        <f>IFERROR(VLOOKUP($C222,[1]CONSOLIDADO!$C$16:$K$465,9,0),"")</f>
        <v/>
      </c>
      <c r="F222" s="66">
        <f>IFERROR(IF(AND(VLOOKUP($C222,[1]APELACIÓN!$C:$AM,7,0)="SI",VLOOKUP($C222,[1]APELACIÓN!$C:$AM,10,0)&lt;&gt;""),VLOOKUP($C222,[1]APELACIÓN!$C:$AM,20,0),VLOOKUP($C222,[1]CONSOLIDADO!$C$16:$BX$465,39,0)),0)</f>
        <v>0</v>
      </c>
      <c r="G222" s="67">
        <f>ROUND(IFERROR(IF($F222&gt;39,200,VLOOKUP($F222,[1]PARAMETROS!$A$12:$K$55,2,0)),0),2)</f>
        <v>0</v>
      </c>
      <c r="H222" s="67">
        <f t="shared" si="27"/>
        <v>0</v>
      </c>
      <c r="I222" s="66">
        <f>IFERROR(IF(AND(VLOOKUP($C222,[1]APELACIÓN!$C:$AM,7,0)="SI",VLOOKUP($C222,[1]APELACIÓN!$C:$AM,11,0)&lt;&gt;""),VLOOKUP($C222,[1]APELACIÓN!$C:$AM,23,0),VLOOKUP($C222,[1]CONSOLIDADO!$C$16:$BX$465,42,0)),0)</f>
        <v>0</v>
      </c>
      <c r="J222" s="67">
        <f>ROUND(IFERROR(IF($I222&gt;39,200,VLOOKUP($I222,[1]PARAMETROS!$A$12:$K$55,6,0)),0),2)</f>
        <v>0</v>
      </c>
      <c r="K222" s="67">
        <f t="shared" si="28"/>
        <v>0</v>
      </c>
      <c r="L222" s="66">
        <f>IFERROR(IF(AND(VLOOKUP($C222,[1]APELACIÓN!$C:$AM,7,0)="SI",VLOOKUP($C222,[1]APELACIÓN!$C:$AM,12,0)&lt;&gt;""),VLOOKUP($C222,[1]APELACIÓN!$C:$AM,26,0),VLOOKUP($C222,[1]CONSOLIDADO!$C$16:$BX$465,45,0)),0)</f>
        <v>0</v>
      </c>
      <c r="M222" s="68">
        <f>ROUND(IFERROR(IF($L222&gt;39,200,VLOOKUP($L222,[1]PARAMETROS!$A$12:$K$55,10,0)),0),2)</f>
        <v>0</v>
      </c>
      <c r="N222" s="68">
        <f t="shared" si="29"/>
        <v>0</v>
      </c>
      <c r="O222" s="68">
        <f t="shared" si="30"/>
        <v>0</v>
      </c>
      <c r="P222" s="69">
        <f t="shared" si="31"/>
        <v>0</v>
      </c>
      <c r="Q222" s="66">
        <f>IFERROR(IF(AND(VLOOKUP($C222,[1]APELACIÓN!$C:$AM,7,0)="SI",VLOOKUP($C222,[1]APELACIÓN!$C:$AM,13,0)&lt;&gt;""),VLOOKUP($C222,[1]APELACIÓN!$C:$AM,29,0),VLOOKUP($C222,[1]CONSOLIDADO!$C$16:$BX$465,50,0)),0)</f>
        <v>0</v>
      </c>
      <c r="R222" s="68">
        <f>ROUND(IFERROR(IF($Q222&gt;110,100,VLOOKUP($Q222,[1]PARAMETROS!$M$12:$O$122,2,0)),0),2)</f>
        <v>0</v>
      </c>
      <c r="S222" s="69">
        <f t="shared" si="32"/>
        <v>0</v>
      </c>
      <c r="T222" s="70">
        <f>IFERROR(IF(AND(VLOOKUP($C222,[1]APELACIÓN!$C:$AM,7,0)="SI",VLOOKUP($C222,[1]APELACIÓN!$C:$AM,14,0)&lt;&gt;""),VLOOKUP($C222,[1]APELACIÓN!$C:$AM,32,0),VLOOKUP($C222,[1]CONSOLIDADO!$C$16:$BX$465,53,0)),0)</f>
        <v>0</v>
      </c>
      <c r="U222" s="70">
        <f>IFERROR(IF(AND(VLOOKUP($C222,[1]APELACIÓN!$C:$AM,7,0)="SI",VLOOKUP($C222,[1]APELACIÓN!$C:$AM,15,0)&lt;&gt;""),VLOOKUP($C222,[1]APELACIÓN!$C:$AM,33,0),VLOOKUP($C222,[1]CONSOLIDADO!$C$16:$BX$465,54,0)),0)</f>
        <v>0</v>
      </c>
      <c r="V222" s="70">
        <f>IFERROR(IF(AND(VLOOKUP($C222,[1]APELACIÓN!$C:$AM,7,0)="SI",VLOOKUP($C222,[1]APELACIÓN!$C:$AM,16,0)&lt;&gt;""),VLOOKUP($C222,[1]APELACIÓN!$C:$AM,34,0),VLOOKUP($C222,[1]CONSOLIDADO!$C$16:$BX$465,55,0)),0)</f>
        <v>0</v>
      </c>
      <c r="W222" s="70">
        <f t="shared" si="33"/>
        <v>0</v>
      </c>
      <c r="X222" s="68">
        <f>ROUND(IFERROR(VLOOKUP($W222,[1]PARAMETROS!$Q$12:$S$82,2,0),0),2)</f>
        <v>0</v>
      </c>
      <c r="Y222" s="69">
        <f t="shared" si="34"/>
        <v>0</v>
      </c>
      <c r="Z222" s="71">
        <f t="shared" si="35"/>
        <v>0</v>
      </c>
      <c r="AA222" s="72" t="str">
        <f>IFERROR(IF(VLOOKUP($C222,[1]APELACIÓN!$C$16:$I$465,5,0)="","",VLOOKUP($C222,[1]APELACIÓN!$C$16:$I$465,5,0)),0)</f>
        <v/>
      </c>
      <c r="AB222" s="72" t="str">
        <f>IFERROR(IF(VLOOKUP($C222,[1]APELACIÓN!$C$16:$I$465,7,0)="","",VLOOKUP($C222,[1]APELACIÓN!$C$16:$I$465,7,0)),0)</f>
        <v/>
      </c>
      <c r="AC222" s="73" t="str">
        <f>IF($C222="","",[1]CONSOLIDADO!BP222)</f>
        <v/>
      </c>
      <c r="AD222" s="74" t="str">
        <f>IF($C222="","",[1]CONSOLIDADO!BQ222)</f>
        <v/>
      </c>
      <c r="AE222" s="74" t="str">
        <f>IF($C222="","",[1]CONSOLIDADO!BR222)</f>
        <v/>
      </c>
      <c r="AF222" s="74" t="str">
        <f>IF($C222="","",[1]CONSOLIDADO!BS222)</f>
        <v/>
      </c>
      <c r="AG222" s="74" t="str">
        <f>IF($C222="","",[1]CONSOLIDADO!BT222)</f>
        <v/>
      </c>
      <c r="AH222" s="73" t="str">
        <f>IF($C222="","",[1]CONSOLIDADO!BU222)</f>
        <v/>
      </c>
      <c r="AI222" s="73" t="str">
        <f>IF($C222="","",[1]CONSOLIDADO!BV222)</f>
        <v/>
      </c>
      <c r="AJ222" s="74" t="str">
        <f>IF($C222="","",[1]CONSOLIDADO!BW222)</f>
        <v/>
      </c>
      <c r="AK222" s="75" t="str">
        <f>IF($C222="","",[1]CONSOLIDADO!BX222)</f>
        <v/>
      </c>
    </row>
    <row r="223" spans="1:37" ht="14.45" customHeight="1" x14ac:dyDescent="0.2">
      <c r="A223" s="62">
        <v>208</v>
      </c>
      <c r="B223" s="63"/>
      <c r="C223" s="64"/>
      <c r="D223" s="63"/>
      <c r="E223" s="65" t="str">
        <f>IFERROR(VLOOKUP($C223,[1]CONSOLIDADO!$C$16:$K$465,9,0),"")</f>
        <v/>
      </c>
      <c r="F223" s="66">
        <f>IFERROR(IF(AND(VLOOKUP($C223,[1]APELACIÓN!$C:$AM,7,0)="SI",VLOOKUP($C223,[1]APELACIÓN!$C:$AM,10,0)&lt;&gt;""),VLOOKUP($C223,[1]APELACIÓN!$C:$AM,20,0),VLOOKUP($C223,[1]CONSOLIDADO!$C$16:$BX$465,39,0)),0)</f>
        <v>0</v>
      </c>
      <c r="G223" s="67">
        <f>ROUND(IFERROR(IF($F223&gt;39,200,VLOOKUP($F223,[1]PARAMETROS!$A$12:$K$55,2,0)),0),2)</f>
        <v>0</v>
      </c>
      <c r="H223" s="67">
        <f t="shared" si="27"/>
        <v>0</v>
      </c>
      <c r="I223" s="66">
        <f>IFERROR(IF(AND(VLOOKUP($C223,[1]APELACIÓN!$C:$AM,7,0)="SI",VLOOKUP($C223,[1]APELACIÓN!$C:$AM,11,0)&lt;&gt;""),VLOOKUP($C223,[1]APELACIÓN!$C:$AM,23,0),VLOOKUP($C223,[1]CONSOLIDADO!$C$16:$BX$465,42,0)),0)</f>
        <v>0</v>
      </c>
      <c r="J223" s="67">
        <f>ROUND(IFERROR(IF($I223&gt;39,200,VLOOKUP($I223,[1]PARAMETROS!$A$12:$K$55,6,0)),0),2)</f>
        <v>0</v>
      </c>
      <c r="K223" s="67">
        <f t="shared" si="28"/>
        <v>0</v>
      </c>
      <c r="L223" s="66">
        <f>IFERROR(IF(AND(VLOOKUP($C223,[1]APELACIÓN!$C:$AM,7,0)="SI",VLOOKUP($C223,[1]APELACIÓN!$C:$AM,12,0)&lt;&gt;""),VLOOKUP($C223,[1]APELACIÓN!$C:$AM,26,0),VLOOKUP($C223,[1]CONSOLIDADO!$C$16:$BX$465,45,0)),0)</f>
        <v>0</v>
      </c>
      <c r="M223" s="68">
        <f>ROUND(IFERROR(IF($L223&gt;39,200,VLOOKUP($L223,[1]PARAMETROS!$A$12:$K$55,10,0)),0),2)</f>
        <v>0</v>
      </c>
      <c r="N223" s="68">
        <f t="shared" si="29"/>
        <v>0</v>
      </c>
      <c r="O223" s="68">
        <f t="shared" si="30"/>
        <v>0</v>
      </c>
      <c r="P223" s="69">
        <f t="shared" si="31"/>
        <v>0</v>
      </c>
      <c r="Q223" s="66">
        <f>IFERROR(IF(AND(VLOOKUP($C223,[1]APELACIÓN!$C:$AM,7,0)="SI",VLOOKUP($C223,[1]APELACIÓN!$C:$AM,13,0)&lt;&gt;""),VLOOKUP($C223,[1]APELACIÓN!$C:$AM,29,0),VLOOKUP($C223,[1]CONSOLIDADO!$C$16:$BX$465,50,0)),0)</f>
        <v>0</v>
      </c>
      <c r="R223" s="68">
        <f>ROUND(IFERROR(IF($Q223&gt;110,100,VLOOKUP($Q223,[1]PARAMETROS!$M$12:$O$122,2,0)),0),2)</f>
        <v>0</v>
      </c>
      <c r="S223" s="69">
        <f t="shared" si="32"/>
        <v>0</v>
      </c>
      <c r="T223" s="70">
        <f>IFERROR(IF(AND(VLOOKUP($C223,[1]APELACIÓN!$C:$AM,7,0)="SI",VLOOKUP($C223,[1]APELACIÓN!$C:$AM,14,0)&lt;&gt;""),VLOOKUP($C223,[1]APELACIÓN!$C:$AM,32,0),VLOOKUP($C223,[1]CONSOLIDADO!$C$16:$BX$465,53,0)),0)</f>
        <v>0</v>
      </c>
      <c r="U223" s="70">
        <f>IFERROR(IF(AND(VLOOKUP($C223,[1]APELACIÓN!$C:$AM,7,0)="SI",VLOOKUP($C223,[1]APELACIÓN!$C:$AM,15,0)&lt;&gt;""),VLOOKUP($C223,[1]APELACIÓN!$C:$AM,33,0),VLOOKUP($C223,[1]CONSOLIDADO!$C$16:$BX$465,54,0)),0)</f>
        <v>0</v>
      </c>
      <c r="V223" s="70">
        <f>IFERROR(IF(AND(VLOOKUP($C223,[1]APELACIÓN!$C:$AM,7,0)="SI",VLOOKUP($C223,[1]APELACIÓN!$C:$AM,16,0)&lt;&gt;""),VLOOKUP($C223,[1]APELACIÓN!$C:$AM,34,0),VLOOKUP($C223,[1]CONSOLIDADO!$C$16:$BX$465,55,0)),0)</f>
        <v>0</v>
      </c>
      <c r="W223" s="70">
        <f t="shared" si="33"/>
        <v>0</v>
      </c>
      <c r="X223" s="68">
        <f>ROUND(IFERROR(VLOOKUP($W223,[1]PARAMETROS!$Q$12:$S$82,2,0),0),2)</f>
        <v>0</v>
      </c>
      <c r="Y223" s="69">
        <f t="shared" si="34"/>
        <v>0</v>
      </c>
      <c r="Z223" s="71">
        <f t="shared" si="35"/>
        <v>0</v>
      </c>
      <c r="AA223" s="72" t="str">
        <f>IFERROR(IF(VLOOKUP($C223,[1]APELACIÓN!$C$16:$I$465,5,0)="","",VLOOKUP($C223,[1]APELACIÓN!$C$16:$I$465,5,0)),0)</f>
        <v/>
      </c>
      <c r="AB223" s="72" t="str">
        <f>IFERROR(IF(VLOOKUP($C223,[1]APELACIÓN!$C$16:$I$465,7,0)="","",VLOOKUP($C223,[1]APELACIÓN!$C$16:$I$465,7,0)),0)</f>
        <v/>
      </c>
      <c r="AC223" s="73" t="str">
        <f>IF($C223="","",[1]CONSOLIDADO!BP223)</f>
        <v/>
      </c>
      <c r="AD223" s="74" t="str">
        <f>IF($C223="","",[1]CONSOLIDADO!BQ223)</f>
        <v/>
      </c>
      <c r="AE223" s="74" t="str">
        <f>IF($C223="","",[1]CONSOLIDADO!BR223)</f>
        <v/>
      </c>
      <c r="AF223" s="74" t="str">
        <f>IF($C223="","",[1]CONSOLIDADO!BS223)</f>
        <v/>
      </c>
      <c r="AG223" s="74" t="str">
        <f>IF($C223="","",[1]CONSOLIDADO!BT223)</f>
        <v/>
      </c>
      <c r="AH223" s="73" t="str">
        <f>IF($C223="","",[1]CONSOLIDADO!BU223)</f>
        <v/>
      </c>
      <c r="AI223" s="73" t="str">
        <f>IF($C223="","",[1]CONSOLIDADO!BV223)</f>
        <v/>
      </c>
      <c r="AJ223" s="74" t="str">
        <f>IF($C223="","",[1]CONSOLIDADO!BW223)</f>
        <v/>
      </c>
      <c r="AK223" s="75" t="str">
        <f>IF($C223="","",[1]CONSOLIDADO!BX223)</f>
        <v/>
      </c>
    </row>
    <row r="224" spans="1:37" ht="14.45" customHeight="1" x14ac:dyDescent="0.2">
      <c r="A224" s="62">
        <v>209</v>
      </c>
      <c r="B224" s="63"/>
      <c r="C224" s="64"/>
      <c r="D224" s="63"/>
      <c r="E224" s="65" t="str">
        <f>IFERROR(VLOOKUP($C224,[1]CONSOLIDADO!$C$16:$K$465,9,0),"")</f>
        <v/>
      </c>
      <c r="F224" s="66">
        <f>IFERROR(IF(AND(VLOOKUP($C224,[1]APELACIÓN!$C:$AM,7,0)="SI",VLOOKUP($C224,[1]APELACIÓN!$C:$AM,10,0)&lt;&gt;""),VLOOKUP($C224,[1]APELACIÓN!$C:$AM,20,0),VLOOKUP($C224,[1]CONSOLIDADO!$C$16:$BX$465,39,0)),0)</f>
        <v>0</v>
      </c>
      <c r="G224" s="67">
        <f>ROUND(IFERROR(IF($F224&gt;39,200,VLOOKUP($F224,[1]PARAMETROS!$A$12:$K$55,2,0)),0),2)</f>
        <v>0</v>
      </c>
      <c r="H224" s="67">
        <f t="shared" si="27"/>
        <v>0</v>
      </c>
      <c r="I224" s="66">
        <f>IFERROR(IF(AND(VLOOKUP($C224,[1]APELACIÓN!$C:$AM,7,0)="SI",VLOOKUP($C224,[1]APELACIÓN!$C:$AM,11,0)&lt;&gt;""),VLOOKUP($C224,[1]APELACIÓN!$C:$AM,23,0),VLOOKUP($C224,[1]CONSOLIDADO!$C$16:$BX$465,42,0)),0)</f>
        <v>0</v>
      </c>
      <c r="J224" s="67">
        <f>ROUND(IFERROR(IF($I224&gt;39,200,VLOOKUP($I224,[1]PARAMETROS!$A$12:$K$55,6,0)),0),2)</f>
        <v>0</v>
      </c>
      <c r="K224" s="67">
        <f t="shared" si="28"/>
        <v>0</v>
      </c>
      <c r="L224" s="66">
        <f>IFERROR(IF(AND(VLOOKUP($C224,[1]APELACIÓN!$C:$AM,7,0)="SI",VLOOKUP($C224,[1]APELACIÓN!$C:$AM,12,0)&lt;&gt;""),VLOOKUP($C224,[1]APELACIÓN!$C:$AM,26,0),VLOOKUP($C224,[1]CONSOLIDADO!$C$16:$BX$465,45,0)),0)</f>
        <v>0</v>
      </c>
      <c r="M224" s="68">
        <f>ROUND(IFERROR(IF($L224&gt;39,200,VLOOKUP($L224,[1]PARAMETROS!$A$12:$K$55,10,0)),0),2)</f>
        <v>0</v>
      </c>
      <c r="N224" s="68">
        <f t="shared" si="29"/>
        <v>0</v>
      </c>
      <c r="O224" s="68">
        <f t="shared" si="30"/>
        <v>0</v>
      </c>
      <c r="P224" s="69">
        <f t="shared" si="31"/>
        <v>0</v>
      </c>
      <c r="Q224" s="66">
        <f>IFERROR(IF(AND(VLOOKUP($C224,[1]APELACIÓN!$C:$AM,7,0)="SI",VLOOKUP($C224,[1]APELACIÓN!$C:$AM,13,0)&lt;&gt;""),VLOOKUP($C224,[1]APELACIÓN!$C:$AM,29,0),VLOOKUP($C224,[1]CONSOLIDADO!$C$16:$BX$465,50,0)),0)</f>
        <v>0</v>
      </c>
      <c r="R224" s="68">
        <f>ROUND(IFERROR(IF($Q224&gt;110,100,VLOOKUP($Q224,[1]PARAMETROS!$M$12:$O$122,2,0)),0),2)</f>
        <v>0</v>
      </c>
      <c r="S224" s="69">
        <f t="shared" si="32"/>
        <v>0</v>
      </c>
      <c r="T224" s="70">
        <f>IFERROR(IF(AND(VLOOKUP($C224,[1]APELACIÓN!$C:$AM,7,0)="SI",VLOOKUP($C224,[1]APELACIÓN!$C:$AM,14,0)&lt;&gt;""),VLOOKUP($C224,[1]APELACIÓN!$C:$AM,32,0),VLOOKUP($C224,[1]CONSOLIDADO!$C$16:$BX$465,53,0)),0)</f>
        <v>0</v>
      </c>
      <c r="U224" s="70">
        <f>IFERROR(IF(AND(VLOOKUP($C224,[1]APELACIÓN!$C:$AM,7,0)="SI",VLOOKUP($C224,[1]APELACIÓN!$C:$AM,15,0)&lt;&gt;""),VLOOKUP($C224,[1]APELACIÓN!$C:$AM,33,0),VLOOKUP($C224,[1]CONSOLIDADO!$C$16:$BX$465,54,0)),0)</f>
        <v>0</v>
      </c>
      <c r="V224" s="70">
        <f>IFERROR(IF(AND(VLOOKUP($C224,[1]APELACIÓN!$C:$AM,7,0)="SI",VLOOKUP($C224,[1]APELACIÓN!$C:$AM,16,0)&lt;&gt;""),VLOOKUP($C224,[1]APELACIÓN!$C:$AM,34,0),VLOOKUP($C224,[1]CONSOLIDADO!$C$16:$BX$465,55,0)),0)</f>
        <v>0</v>
      </c>
      <c r="W224" s="70">
        <f t="shared" si="33"/>
        <v>0</v>
      </c>
      <c r="X224" s="68">
        <f>ROUND(IFERROR(VLOOKUP($W224,[1]PARAMETROS!$Q$12:$S$82,2,0),0),2)</f>
        <v>0</v>
      </c>
      <c r="Y224" s="69">
        <f t="shared" si="34"/>
        <v>0</v>
      </c>
      <c r="Z224" s="71">
        <f t="shared" si="35"/>
        <v>0</v>
      </c>
      <c r="AA224" s="72" t="str">
        <f>IFERROR(IF(VLOOKUP($C224,[1]APELACIÓN!$C$16:$I$465,5,0)="","",VLOOKUP($C224,[1]APELACIÓN!$C$16:$I$465,5,0)),0)</f>
        <v/>
      </c>
      <c r="AB224" s="72" t="str">
        <f>IFERROR(IF(VLOOKUP($C224,[1]APELACIÓN!$C$16:$I$465,7,0)="","",VLOOKUP($C224,[1]APELACIÓN!$C$16:$I$465,7,0)),0)</f>
        <v/>
      </c>
      <c r="AC224" s="73" t="str">
        <f>IF($C224="","",[1]CONSOLIDADO!BP224)</f>
        <v/>
      </c>
      <c r="AD224" s="74" t="str">
        <f>IF($C224="","",[1]CONSOLIDADO!BQ224)</f>
        <v/>
      </c>
      <c r="AE224" s="74" t="str">
        <f>IF($C224="","",[1]CONSOLIDADO!BR224)</f>
        <v/>
      </c>
      <c r="AF224" s="74" t="str">
        <f>IF($C224="","",[1]CONSOLIDADO!BS224)</f>
        <v/>
      </c>
      <c r="AG224" s="74" t="str">
        <f>IF($C224="","",[1]CONSOLIDADO!BT224)</f>
        <v/>
      </c>
      <c r="AH224" s="73" t="str">
        <f>IF($C224="","",[1]CONSOLIDADO!BU224)</f>
        <v/>
      </c>
      <c r="AI224" s="73" t="str">
        <f>IF($C224="","",[1]CONSOLIDADO!BV224)</f>
        <v/>
      </c>
      <c r="AJ224" s="74" t="str">
        <f>IF($C224="","",[1]CONSOLIDADO!BW224)</f>
        <v/>
      </c>
      <c r="AK224" s="75" t="str">
        <f>IF($C224="","",[1]CONSOLIDADO!BX224)</f>
        <v/>
      </c>
    </row>
    <row r="225" spans="1:37" ht="14.45" customHeight="1" x14ac:dyDescent="0.2">
      <c r="A225" s="62">
        <v>210</v>
      </c>
      <c r="B225" s="63"/>
      <c r="C225" s="64"/>
      <c r="D225" s="63"/>
      <c r="E225" s="65" t="str">
        <f>IFERROR(VLOOKUP($C225,[1]CONSOLIDADO!$C$16:$K$465,9,0),"")</f>
        <v/>
      </c>
      <c r="F225" s="66">
        <f>IFERROR(IF(AND(VLOOKUP($C225,[1]APELACIÓN!$C:$AM,7,0)="SI",VLOOKUP($C225,[1]APELACIÓN!$C:$AM,10,0)&lt;&gt;""),VLOOKUP($C225,[1]APELACIÓN!$C:$AM,20,0),VLOOKUP($C225,[1]CONSOLIDADO!$C$16:$BX$465,39,0)),0)</f>
        <v>0</v>
      </c>
      <c r="G225" s="67">
        <f>ROUND(IFERROR(IF($F225&gt;39,200,VLOOKUP($F225,[1]PARAMETROS!$A$12:$K$55,2,0)),0),2)</f>
        <v>0</v>
      </c>
      <c r="H225" s="67">
        <f t="shared" si="27"/>
        <v>0</v>
      </c>
      <c r="I225" s="66">
        <f>IFERROR(IF(AND(VLOOKUP($C225,[1]APELACIÓN!$C:$AM,7,0)="SI",VLOOKUP($C225,[1]APELACIÓN!$C:$AM,11,0)&lt;&gt;""),VLOOKUP($C225,[1]APELACIÓN!$C:$AM,23,0),VLOOKUP($C225,[1]CONSOLIDADO!$C$16:$BX$465,42,0)),0)</f>
        <v>0</v>
      </c>
      <c r="J225" s="67">
        <f>ROUND(IFERROR(IF($I225&gt;39,200,VLOOKUP($I225,[1]PARAMETROS!$A$12:$K$55,6,0)),0),2)</f>
        <v>0</v>
      </c>
      <c r="K225" s="67">
        <f t="shared" si="28"/>
        <v>0</v>
      </c>
      <c r="L225" s="66">
        <f>IFERROR(IF(AND(VLOOKUP($C225,[1]APELACIÓN!$C:$AM,7,0)="SI",VLOOKUP($C225,[1]APELACIÓN!$C:$AM,12,0)&lt;&gt;""),VLOOKUP($C225,[1]APELACIÓN!$C:$AM,26,0),VLOOKUP($C225,[1]CONSOLIDADO!$C$16:$BX$465,45,0)),0)</f>
        <v>0</v>
      </c>
      <c r="M225" s="68">
        <f>ROUND(IFERROR(IF($L225&gt;39,200,VLOOKUP($L225,[1]PARAMETROS!$A$12:$K$55,10,0)),0),2)</f>
        <v>0</v>
      </c>
      <c r="N225" s="68">
        <f t="shared" si="29"/>
        <v>0</v>
      </c>
      <c r="O225" s="68">
        <f t="shared" si="30"/>
        <v>0</v>
      </c>
      <c r="P225" s="69">
        <f t="shared" si="31"/>
        <v>0</v>
      </c>
      <c r="Q225" s="66">
        <f>IFERROR(IF(AND(VLOOKUP($C225,[1]APELACIÓN!$C:$AM,7,0)="SI",VLOOKUP($C225,[1]APELACIÓN!$C:$AM,13,0)&lt;&gt;""),VLOOKUP($C225,[1]APELACIÓN!$C:$AM,29,0),VLOOKUP($C225,[1]CONSOLIDADO!$C$16:$BX$465,50,0)),0)</f>
        <v>0</v>
      </c>
      <c r="R225" s="68">
        <f>ROUND(IFERROR(IF($Q225&gt;110,100,VLOOKUP($Q225,[1]PARAMETROS!$M$12:$O$122,2,0)),0),2)</f>
        <v>0</v>
      </c>
      <c r="S225" s="69">
        <f t="shared" si="32"/>
        <v>0</v>
      </c>
      <c r="T225" s="70">
        <f>IFERROR(IF(AND(VLOOKUP($C225,[1]APELACIÓN!$C:$AM,7,0)="SI",VLOOKUP($C225,[1]APELACIÓN!$C:$AM,14,0)&lt;&gt;""),VLOOKUP($C225,[1]APELACIÓN!$C:$AM,32,0),VLOOKUP($C225,[1]CONSOLIDADO!$C$16:$BX$465,53,0)),0)</f>
        <v>0</v>
      </c>
      <c r="U225" s="70">
        <f>IFERROR(IF(AND(VLOOKUP($C225,[1]APELACIÓN!$C:$AM,7,0)="SI",VLOOKUP($C225,[1]APELACIÓN!$C:$AM,15,0)&lt;&gt;""),VLOOKUP($C225,[1]APELACIÓN!$C:$AM,33,0),VLOOKUP($C225,[1]CONSOLIDADO!$C$16:$BX$465,54,0)),0)</f>
        <v>0</v>
      </c>
      <c r="V225" s="70">
        <f>IFERROR(IF(AND(VLOOKUP($C225,[1]APELACIÓN!$C:$AM,7,0)="SI",VLOOKUP($C225,[1]APELACIÓN!$C:$AM,16,0)&lt;&gt;""),VLOOKUP($C225,[1]APELACIÓN!$C:$AM,34,0),VLOOKUP($C225,[1]CONSOLIDADO!$C$16:$BX$465,55,0)),0)</f>
        <v>0</v>
      </c>
      <c r="W225" s="70">
        <f t="shared" si="33"/>
        <v>0</v>
      </c>
      <c r="X225" s="68">
        <f>ROUND(IFERROR(VLOOKUP($W225,[1]PARAMETROS!$Q$12:$S$82,2,0),0),2)</f>
        <v>0</v>
      </c>
      <c r="Y225" s="69">
        <f t="shared" si="34"/>
        <v>0</v>
      </c>
      <c r="Z225" s="71">
        <f t="shared" si="35"/>
        <v>0</v>
      </c>
      <c r="AA225" s="72" t="str">
        <f>IFERROR(IF(VLOOKUP($C225,[1]APELACIÓN!$C$16:$I$465,5,0)="","",VLOOKUP($C225,[1]APELACIÓN!$C$16:$I$465,5,0)),0)</f>
        <v/>
      </c>
      <c r="AB225" s="72" t="str">
        <f>IFERROR(IF(VLOOKUP($C225,[1]APELACIÓN!$C$16:$I$465,7,0)="","",VLOOKUP($C225,[1]APELACIÓN!$C$16:$I$465,7,0)),0)</f>
        <v/>
      </c>
      <c r="AC225" s="73" t="str">
        <f>IF($C225="","",[1]CONSOLIDADO!BP225)</f>
        <v/>
      </c>
      <c r="AD225" s="74" t="str">
        <f>IF($C225="","",[1]CONSOLIDADO!BQ225)</f>
        <v/>
      </c>
      <c r="AE225" s="74" t="str">
        <f>IF($C225="","",[1]CONSOLIDADO!BR225)</f>
        <v/>
      </c>
      <c r="AF225" s="74" t="str">
        <f>IF($C225="","",[1]CONSOLIDADO!BS225)</f>
        <v/>
      </c>
      <c r="AG225" s="74" t="str">
        <f>IF($C225="","",[1]CONSOLIDADO!BT225)</f>
        <v/>
      </c>
      <c r="AH225" s="73" t="str">
        <f>IF($C225="","",[1]CONSOLIDADO!BU225)</f>
        <v/>
      </c>
      <c r="AI225" s="73" t="str">
        <f>IF($C225="","",[1]CONSOLIDADO!BV225)</f>
        <v/>
      </c>
      <c r="AJ225" s="74" t="str">
        <f>IF($C225="","",[1]CONSOLIDADO!BW225)</f>
        <v/>
      </c>
      <c r="AK225" s="75" t="str">
        <f>IF($C225="","",[1]CONSOLIDADO!BX225)</f>
        <v/>
      </c>
    </row>
    <row r="226" spans="1:37" ht="14.45" customHeight="1" x14ac:dyDescent="0.2">
      <c r="A226" s="62">
        <v>211</v>
      </c>
      <c r="B226" s="63"/>
      <c r="C226" s="64"/>
      <c r="D226" s="63"/>
      <c r="E226" s="65" t="str">
        <f>IFERROR(VLOOKUP($C226,[1]CONSOLIDADO!$C$16:$K$465,9,0),"")</f>
        <v/>
      </c>
      <c r="F226" s="66">
        <f>IFERROR(IF(AND(VLOOKUP($C226,[1]APELACIÓN!$C:$AM,7,0)="SI",VLOOKUP($C226,[1]APELACIÓN!$C:$AM,10,0)&lt;&gt;""),VLOOKUP($C226,[1]APELACIÓN!$C:$AM,20,0),VLOOKUP($C226,[1]CONSOLIDADO!$C$16:$BX$465,39,0)),0)</f>
        <v>0</v>
      </c>
      <c r="G226" s="67">
        <f>ROUND(IFERROR(IF($F226&gt;39,200,VLOOKUP($F226,[1]PARAMETROS!$A$12:$K$55,2,0)),0),2)</f>
        <v>0</v>
      </c>
      <c r="H226" s="67">
        <f t="shared" si="27"/>
        <v>0</v>
      </c>
      <c r="I226" s="66">
        <f>IFERROR(IF(AND(VLOOKUP($C226,[1]APELACIÓN!$C:$AM,7,0)="SI",VLOOKUP($C226,[1]APELACIÓN!$C:$AM,11,0)&lt;&gt;""),VLOOKUP($C226,[1]APELACIÓN!$C:$AM,23,0),VLOOKUP($C226,[1]CONSOLIDADO!$C$16:$BX$465,42,0)),0)</f>
        <v>0</v>
      </c>
      <c r="J226" s="67">
        <f>ROUND(IFERROR(IF($I226&gt;39,200,VLOOKUP($I226,[1]PARAMETROS!$A$12:$K$55,6,0)),0),2)</f>
        <v>0</v>
      </c>
      <c r="K226" s="67">
        <f t="shared" si="28"/>
        <v>0</v>
      </c>
      <c r="L226" s="66">
        <f>IFERROR(IF(AND(VLOOKUP($C226,[1]APELACIÓN!$C:$AM,7,0)="SI",VLOOKUP($C226,[1]APELACIÓN!$C:$AM,12,0)&lt;&gt;""),VLOOKUP($C226,[1]APELACIÓN!$C:$AM,26,0),VLOOKUP($C226,[1]CONSOLIDADO!$C$16:$BX$465,45,0)),0)</f>
        <v>0</v>
      </c>
      <c r="M226" s="68">
        <f>ROUND(IFERROR(IF($L226&gt;39,200,VLOOKUP($L226,[1]PARAMETROS!$A$12:$K$55,10,0)),0),2)</f>
        <v>0</v>
      </c>
      <c r="N226" s="68">
        <f t="shared" si="29"/>
        <v>0</v>
      </c>
      <c r="O226" s="68">
        <f t="shared" si="30"/>
        <v>0</v>
      </c>
      <c r="P226" s="69">
        <f t="shared" si="31"/>
        <v>0</v>
      </c>
      <c r="Q226" s="66">
        <f>IFERROR(IF(AND(VLOOKUP($C226,[1]APELACIÓN!$C:$AM,7,0)="SI",VLOOKUP($C226,[1]APELACIÓN!$C:$AM,13,0)&lt;&gt;""),VLOOKUP($C226,[1]APELACIÓN!$C:$AM,29,0),VLOOKUP($C226,[1]CONSOLIDADO!$C$16:$BX$465,50,0)),0)</f>
        <v>0</v>
      </c>
      <c r="R226" s="68">
        <f>ROUND(IFERROR(IF($Q226&gt;110,100,VLOOKUP($Q226,[1]PARAMETROS!$M$12:$O$122,2,0)),0),2)</f>
        <v>0</v>
      </c>
      <c r="S226" s="69">
        <f t="shared" si="32"/>
        <v>0</v>
      </c>
      <c r="T226" s="70">
        <f>IFERROR(IF(AND(VLOOKUP($C226,[1]APELACIÓN!$C:$AM,7,0)="SI",VLOOKUP($C226,[1]APELACIÓN!$C:$AM,14,0)&lt;&gt;""),VLOOKUP($C226,[1]APELACIÓN!$C:$AM,32,0),VLOOKUP($C226,[1]CONSOLIDADO!$C$16:$BX$465,53,0)),0)</f>
        <v>0</v>
      </c>
      <c r="U226" s="70">
        <f>IFERROR(IF(AND(VLOOKUP($C226,[1]APELACIÓN!$C:$AM,7,0)="SI",VLOOKUP($C226,[1]APELACIÓN!$C:$AM,15,0)&lt;&gt;""),VLOOKUP($C226,[1]APELACIÓN!$C:$AM,33,0),VLOOKUP($C226,[1]CONSOLIDADO!$C$16:$BX$465,54,0)),0)</f>
        <v>0</v>
      </c>
      <c r="V226" s="70">
        <f>IFERROR(IF(AND(VLOOKUP($C226,[1]APELACIÓN!$C:$AM,7,0)="SI",VLOOKUP($C226,[1]APELACIÓN!$C:$AM,16,0)&lt;&gt;""),VLOOKUP($C226,[1]APELACIÓN!$C:$AM,34,0),VLOOKUP($C226,[1]CONSOLIDADO!$C$16:$BX$465,55,0)),0)</f>
        <v>0</v>
      </c>
      <c r="W226" s="70">
        <f t="shared" si="33"/>
        <v>0</v>
      </c>
      <c r="X226" s="68">
        <f>ROUND(IFERROR(VLOOKUP($W226,[1]PARAMETROS!$Q$12:$S$82,2,0),0),2)</f>
        <v>0</v>
      </c>
      <c r="Y226" s="69">
        <f t="shared" si="34"/>
        <v>0</v>
      </c>
      <c r="Z226" s="71">
        <f t="shared" si="35"/>
        <v>0</v>
      </c>
      <c r="AA226" s="72" t="str">
        <f>IFERROR(IF(VLOOKUP($C226,[1]APELACIÓN!$C$16:$I$465,5,0)="","",VLOOKUP($C226,[1]APELACIÓN!$C$16:$I$465,5,0)),0)</f>
        <v/>
      </c>
      <c r="AB226" s="72" t="str">
        <f>IFERROR(IF(VLOOKUP($C226,[1]APELACIÓN!$C$16:$I$465,7,0)="","",VLOOKUP($C226,[1]APELACIÓN!$C$16:$I$465,7,0)),0)</f>
        <v/>
      </c>
      <c r="AC226" s="73" t="str">
        <f>IF($C226="","",[1]CONSOLIDADO!BP226)</f>
        <v/>
      </c>
      <c r="AD226" s="74" t="str">
        <f>IF($C226="","",[1]CONSOLIDADO!BQ226)</f>
        <v/>
      </c>
      <c r="AE226" s="74" t="str">
        <f>IF($C226="","",[1]CONSOLIDADO!BR226)</f>
        <v/>
      </c>
      <c r="AF226" s="74" t="str">
        <f>IF($C226="","",[1]CONSOLIDADO!BS226)</f>
        <v/>
      </c>
      <c r="AG226" s="74" t="str">
        <f>IF($C226="","",[1]CONSOLIDADO!BT226)</f>
        <v/>
      </c>
      <c r="AH226" s="73" t="str">
        <f>IF($C226="","",[1]CONSOLIDADO!BU226)</f>
        <v/>
      </c>
      <c r="AI226" s="73" t="str">
        <f>IF($C226="","",[1]CONSOLIDADO!BV226)</f>
        <v/>
      </c>
      <c r="AJ226" s="74" t="str">
        <f>IF($C226="","",[1]CONSOLIDADO!BW226)</f>
        <v/>
      </c>
      <c r="AK226" s="75" t="str">
        <f>IF($C226="","",[1]CONSOLIDADO!BX226)</f>
        <v/>
      </c>
    </row>
    <row r="227" spans="1:37" ht="14.45" customHeight="1" x14ac:dyDescent="0.2">
      <c r="A227" s="62">
        <v>212</v>
      </c>
      <c r="B227" s="63"/>
      <c r="C227" s="64"/>
      <c r="D227" s="63"/>
      <c r="E227" s="65" t="str">
        <f>IFERROR(VLOOKUP($C227,[1]CONSOLIDADO!$C$16:$K$465,9,0),"")</f>
        <v/>
      </c>
      <c r="F227" s="66">
        <f>IFERROR(IF(AND(VLOOKUP($C227,[1]APELACIÓN!$C:$AM,7,0)="SI",VLOOKUP($C227,[1]APELACIÓN!$C:$AM,10,0)&lt;&gt;""),VLOOKUP($C227,[1]APELACIÓN!$C:$AM,20,0),VLOOKUP($C227,[1]CONSOLIDADO!$C$16:$BX$465,39,0)),0)</f>
        <v>0</v>
      </c>
      <c r="G227" s="67">
        <f>ROUND(IFERROR(IF($F227&gt;39,200,VLOOKUP($F227,[1]PARAMETROS!$A$12:$K$55,2,0)),0),2)</f>
        <v>0</v>
      </c>
      <c r="H227" s="67">
        <f t="shared" si="27"/>
        <v>0</v>
      </c>
      <c r="I227" s="66">
        <f>IFERROR(IF(AND(VLOOKUP($C227,[1]APELACIÓN!$C:$AM,7,0)="SI",VLOOKUP($C227,[1]APELACIÓN!$C:$AM,11,0)&lt;&gt;""),VLOOKUP($C227,[1]APELACIÓN!$C:$AM,23,0),VLOOKUP($C227,[1]CONSOLIDADO!$C$16:$BX$465,42,0)),0)</f>
        <v>0</v>
      </c>
      <c r="J227" s="67">
        <f>ROUND(IFERROR(IF($I227&gt;39,200,VLOOKUP($I227,[1]PARAMETROS!$A$12:$K$55,6,0)),0),2)</f>
        <v>0</v>
      </c>
      <c r="K227" s="67">
        <f t="shared" si="28"/>
        <v>0</v>
      </c>
      <c r="L227" s="66">
        <f>IFERROR(IF(AND(VLOOKUP($C227,[1]APELACIÓN!$C:$AM,7,0)="SI",VLOOKUP($C227,[1]APELACIÓN!$C:$AM,12,0)&lt;&gt;""),VLOOKUP($C227,[1]APELACIÓN!$C:$AM,26,0),VLOOKUP($C227,[1]CONSOLIDADO!$C$16:$BX$465,45,0)),0)</f>
        <v>0</v>
      </c>
      <c r="M227" s="68">
        <f>ROUND(IFERROR(IF($L227&gt;39,200,VLOOKUP($L227,[1]PARAMETROS!$A$12:$K$55,10,0)),0),2)</f>
        <v>0</v>
      </c>
      <c r="N227" s="68">
        <f t="shared" si="29"/>
        <v>0</v>
      </c>
      <c r="O227" s="68">
        <f t="shared" si="30"/>
        <v>0</v>
      </c>
      <c r="P227" s="69">
        <f t="shared" si="31"/>
        <v>0</v>
      </c>
      <c r="Q227" s="66">
        <f>IFERROR(IF(AND(VLOOKUP($C227,[1]APELACIÓN!$C:$AM,7,0)="SI",VLOOKUP($C227,[1]APELACIÓN!$C:$AM,13,0)&lt;&gt;""),VLOOKUP($C227,[1]APELACIÓN!$C:$AM,29,0),VLOOKUP($C227,[1]CONSOLIDADO!$C$16:$BX$465,50,0)),0)</f>
        <v>0</v>
      </c>
      <c r="R227" s="68">
        <f>ROUND(IFERROR(IF($Q227&gt;110,100,VLOOKUP($Q227,[1]PARAMETROS!$M$12:$O$122,2,0)),0),2)</f>
        <v>0</v>
      </c>
      <c r="S227" s="69">
        <f t="shared" si="32"/>
        <v>0</v>
      </c>
      <c r="T227" s="70">
        <f>IFERROR(IF(AND(VLOOKUP($C227,[1]APELACIÓN!$C:$AM,7,0)="SI",VLOOKUP($C227,[1]APELACIÓN!$C:$AM,14,0)&lt;&gt;""),VLOOKUP($C227,[1]APELACIÓN!$C:$AM,32,0),VLOOKUP($C227,[1]CONSOLIDADO!$C$16:$BX$465,53,0)),0)</f>
        <v>0</v>
      </c>
      <c r="U227" s="70">
        <f>IFERROR(IF(AND(VLOOKUP($C227,[1]APELACIÓN!$C:$AM,7,0)="SI",VLOOKUP($C227,[1]APELACIÓN!$C:$AM,15,0)&lt;&gt;""),VLOOKUP($C227,[1]APELACIÓN!$C:$AM,33,0),VLOOKUP($C227,[1]CONSOLIDADO!$C$16:$BX$465,54,0)),0)</f>
        <v>0</v>
      </c>
      <c r="V227" s="70">
        <f>IFERROR(IF(AND(VLOOKUP($C227,[1]APELACIÓN!$C:$AM,7,0)="SI",VLOOKUP($C227,[1]APELACIÓN!$C:$AM,16,0)&lt;&gt;""),VLOOKUP($C227,[1]APELACIÓN!$C:$AM,34,0),VLOOKUP($C227,[1]CONSOLIDADO!$C$16:$BX$465,55,0)),0)</f>
        <v>0</v>
      </c>
      <c r="W227" s="70">
        <f t="shared" si="33"/>
        <v>0</v>
      </c>
      <c r="X227" s="68">
        <f>ROUND(IFERROR(VLOOKUP($W227,[1]PARAMETROS!$Q$12:$S$82,2,0),0),2)</f>
        <v>0</v>
      </c>
      <c r="Y227" s="69">
        <f t="shared" si="34"/>
        <v>0</v>
      </c>
      <c r="Z227" s="71">
        <f t="shared" si="35"/>
        <v>0</v>
      </c>
      <c r="AA227" s="72" t="str">
        <f>IFERROR(IF(VLOOKUP($C227,[1]APELACIÓN!$C$16:$I$465,5,0)="","",VLOOKUP($C227,[1]APELACIÓN!$C$16:$I$465,5,0)),0)</f>
        <v/>
      </c>
      <c r="AB227" s="72" t="str">
        <f>IFERROR(IF(VLOOKUP($C227,[1]APELACIÓN!$C$16:$I$465,7,0)="","",VLOOKUP($C227,[1]APELACIÓN!$C$16:$I$465,7,0)),0)</f>
        <v/>
      </c>
      <c r="AC227" s="73" t="str">
        <f>IF($C227="","",[1]CONSOLIDADO!BP227)</f>
        <v/>
      </c>
      <c r="AD227" s="74" t="str">
        <f>IF($C227="","",[1]CONSOLIDADO!BQ227)</f>
        <v/>
      </c>
      <c r="AE227" s="74" t="str">
        <f>IF($C227="","",[1]CONSOLIDADO!BR227)</f>
        <v/>
      </c>
      <c r="AF227" s="74" t="str">
        <f>IF($C227="","",[1]CONSOLIDADO!BS227)</f>
        <v/>
      </c>
      <c r="AG227" s="74" t="str">
        <f>IF($C227="","",[1]CONSOLIDADO!BT227)</f>
        <v/>
      </c>
      <c r="AH227" s="73" t="str">
        <f>IF($C227="","",[1]CONSOLIDADO!BU227)</f>
        <v/>
      </c>
      <c r="AI227" s="73" t="str">
        <f>IF($C227="","",[1]CONSOLIDADO!BV227)</f>
        <v/>
      </c>
      <c r="AJ227" s="74" t="str">
        <f>IF($C227="","",[1]CONSOLIDADO!BW227)</f>
        <v/>
      </c>
      <c r="AK227" s="75" t="str">
        <f>IF($C227="","",[1]CONSOLIDADO!BX227)</f>
        <v/>
      </c>
    </row>
    <row r="228" spans="1:37" ht="14.45" customHeight="1" x14ac:dyDescent="0.2">
      <c r="A228" s="62">
        <v>213</v>
      </c>
      <c r="B228" s="63"/>
      <c r="C228" s="64"/>
      <c r="D228" s="63"/>
      <c r="E228" s="65" t="str">
        <f>IFERROR(VLOOKUP($C228,[1]CONSOLIDADO!$C$16:$K$465,9,0),"")</f>
        <v/>
      </c>
      <c r="F228" s="66">
        <f>IFERROR(IF(AND(VLOOKUP($C228,[1]APELACIÓN!$C:$AM,7,0)="SI",VLOOKUP($C228,[1]APELACIÓN!$C:$AM,10,0)&lt;&gt;""),VLOOKUP($C228,[1]APELACIÓN!$C:$AM,20,0),VLOOKUP($C228,[1]CONSOLIDADO!$C$16:$BX$465,39,0)),0)</f>
        <v>0</v>
      </c>
      <c r="G228" s="67">
        <f>ROUND(IFERROR(IF($F228&gt;39,200,VLOOKUP($F228,[1]PARAMETROS!$A$12:$K$55,2,0)),0),2)</f>
        <v>0</v>
      </c>
      <c r="H228" s="67">
        <f t="shared" si="27"/>
        <v>0</v>
      </c>
      <c r="I228" s="66">
        <f>IFERROR(IF(AND(VLOOKUP($C228,[1]APELACIÓN!$C:$AM,7,0)="SI",VLOOKUP($C228,[1]APELACIÓN!$C:$AM,11,0)&lt;&gt;""),VLOOKUP($C228,[1]APELACIÓN!$C:$AM,23,0),VLOOKUP($C228,[1]CONSOLIDADO!$C$16:$BX$465,42,0)),0)</f>
        <v>0</v>
      </c>
      <c r="J228" s="67">
        <f>ROUND(IFERROR(IF($I228&gt;39,200,VLOOKUP($I228,[1]PARAMETROS!$A$12:$K$55,6,0)),0),2)</f>
        <v>0</v>
      </c>
      <c r="K228" s="67">
        <f t="shared" si="28"/>
        <v>0</v>
      </c>
      <c r="L228" s="66">
        <f>IFERROR(IF(AND(VLOOKUP($C228,[1]APELACIÓN!$C:$AM,7,0)="SI",VLOOKUP($C228,[1]APELACIÓN!$C:$AM,12,0)&lt;&gt;""),VLOOKUP($C228,[1]APELACIÓN!$C:$AM,26,0),VLOOKUP($C228,[1]CONSOLIDADO!$C$16:$BX$465,45,0)),0)</f>
        <v>0</v>
      </c>
      <c r="M228" s="68">
        <f>ROUND(IFERROR(IF($L228&gt;39,200,VLOOKUP($L228,[1]PARAMETROS!$A$12:$K$55,10,0)),0),2)</f>
        <v>0</v>
      </c>
      <c r="N228" s="68">
        <f t="shared" si="29"/>
        <v>0</v>
      </c>
      <c r="O228" s="68">
        <f t="shared" si="30"/>
        <v>0</v>
      </c>
      <c r="P228" s="69">
        <f t="shared" si="31"/>
        <v>0</v>
      </c>
      <c r="Q228" s="66">
        <f>IFERROR(IF(AND(VLOOKUP($C228,[1]APELACIÓN!$C:$AM,7,0)="SI",VLOOKUP($C228,[1]APELACIÓN!$C:$AM,13,0)&lt;&gt;""),VLOOKUP($C228,[1]APELACIÓN!$C:$AM,29,0),VLOOKUP($C228,[1]CONSOLIDADO!$C$16:$BX$465,50,0)),0)</f>
        <v>0</v>
      </c>
      <c r="R228" s="68">
        <f>ROUND(IFERROR(IF($Q228&gt;110,100,VLOOKUP($Q228,[1]PARAMETROS!$M$12:$O$122,2,0)),0),2)</f>
        <v>0</v>
      </c>
      <c r="S228" s="69">
        <f t="shared" si="32"/>
        <v>0</v>
      </c>
      <c r="T228" s="70">
        <f>IFERROR(IF(AND(VLOOKUP($C228,[1]APELACIÓN!$C:$AM,7,0)="SI",VLOOKUP($C228,[1]APELACIÓN!$C:$AM,14,0)&lt;&gt;""),VLOOKUP($C228,[1]APELACIÓN!$C:$AM,32,0),VLOOKUP($C228,[1]CONSOLIDADO!$C$16:$BX$465,53,0)),0)</f>
        <v>0</v>
      </c>
      <c r="U228" s="70">
        <f>IFERROR(IF(AND(VLOOKUP($C228,[1]APELACIÓN!$C:$AM,7,0)="SI",VLOOKUP($C228,[1]APELACIÓN!$C:$AM,15,0)&lt;&gt;""),VLOOKUP($C228,[1]APELACIÓN!$C:$AM,33,0),VLOOKUP($C228,[1]CONSOLIDADO!$C$16:$BX$465,54,0)),0)</f>
        <v>0</v>
      </c>
      <c r="V228" s="70">
        <f>IFERROR(IF(AND(VLOOKUP($C228,[1]APELACIÓN!$C:$AM,7,0)="SI",VLOOKUP($C228,[1]APELACIÓN!$C:$AM,16,0)&lt;&gt;""),VLOOKUP($C228,[1]APELACIÓN!$C:$AM,34,0),VLOOKUP($C228,[1]CONSOLIDADO!$C$16:$BX$465,55,0)),0)</f>
        <v>0</v>
      </c>
      <c r="W228" s="70">
        <f t="shared" si="33"/>
        <v>0</v>
      </c>
      <c r="X228" s="68">
        <f>ROUND(IFERROR(VLOOKUP($W228,[1]PARAMETROS!$Q$12:$S$82,2,0),0),2)</f>
        <v>0</v>
      </c>
      <c r="Y228" s="69">
        <f t="shared" si="34"/>
        <v>0</v>
      </c>
      <c r="Z228" s="71">
        <f t="shared" si="35"/>
        <v>0</v>
      </c>
      <c r="AA228" s="72" t="str">
        <f>IFERROR(IF(VLOOKUP($C228,[1]APELACIÓN!$C$16:$I$465,5,0)="","",VLOOKUP($C228,[1]APELACIÓN!$C$16:$I$465,5,0)),0)</f>
        <v/>
      </c>
      <c r="AB228" s="72" t="str">
        <f>IFERROR(IF(VLOOKUP($C228,[1]APELACIÓN!$C$16:$I$465,7,0)="","",VLOOKUP($C228,[1]APELACIÓN!$C$16:$I$465,7,0)),0)</f>
        <v/>
      </c>
      <c r="AC228" s="73" t="str">
        <f>IF($C228="","",[1]CONSOLIDADO!BP228)</f>
        <v/>
      </c>
      <c r="AD228" s="74" t="str">
        <f>IF($C228="","",[1]CONSOLIDADO!BQ228)</f>
        <v/>
      </c>
      <c r="AE228" s="74" t="str">
        <f>IF($C228="","",[1]CONSOLIDADO!BR228)</f>
        <v/>
      </c>
      <c r="AF228" s="74" t="str">
        <f>IF($C228="","",[1]CONSOLIDADO!BS228)</f>
        <v/>
      </c>
      <c r="AG228" s="74" t="str">
        <f>IF($C228="","",[1]CONSOLIDADO!BT228)</f>
        <v/>
      </c>
      <c r="AH228" s="73" t="str">
        <f>IF($C228="","",[1]CONSOLIDADO!BU228)</f>
        <v/>
      </c>
      <c r="AI228" s="73" t="str">
        <f>IF($C228="","",[1]CONSOLIDADO!BV228)</f>
        <v/>
      </c>
      <c r="AJ228" s="74" t="str">
        <f>IF($C228="","",[1]CONSOLIDADO!BW228)</f>
        <v/>
      </c>
      <c r="AK228" s="75" t="str">
        <f>IF($C228="","",[1]CONSOLIDADO!BX228)</f>
        <v/>
      </c>
    </row>
    <row r="229" spans="1:37" ht="14.45" customHeight="1" x14ac:dyDescent="0.2">
      <c r="A229" s="62">
        <v>214</v>
      </c>
      <c r="B229" s="63"/>
      <c r="C229" s="64"/>
      <c r="D229" s="63"/>
      <c r="E229" s="65" t="str">
        <f>IFERROR(VLOOKUP($C229,[1]CONSOLIDADO!$C$16:$K$465,9,0),"")</f>
        <v/>
      </c>
      <c r="F229" s="66">
        <f>IFERROR(IF(AND(VLOOKUP($C229,[1]APELACIÓN!$C:$AM,7,0)="SI",VLOOKUP($C229,[1]APELACIÓN!$C:$AM,10,0)&lt;&gt;""),VLOOKUP($C229,[1]APELACIÓN!$C:$AM,20,0),VLOOKUP($C229,[1]CONSOLIDADO!$C$16:$BX$465,39,0)),0)</f>
        <v>0</v>
      </c>
      <c r="G229" s="67">
        <f>ROUND(IFERROR(IF($F229&gt;39,200,VLOOKUP($F229,[1]PARAMETROS!$A$12:$K$55,2,0)),0),2)</f>
        <v>0</v>
      </c>
      <c r="H229" s="67">
        <f t="shared" si="27"/>
        <v>0</v>
      </c>
      <c r="I229" s="66">
        <f>IFERROR(IF(AND(VLOOKUP($C229,[1]APELACIÓN!$C:$AM,7,0)="SI",VLOOKUP($C229,[1]APELACIÓN!$C:$AM,11,0)&lt;&gt;""),VLOOKUP($C229,[1]APELACIÓN!$C:$AM,23,0),VLOOKUP($C229,[1]CONSOLIDADO!$C$16:$BX$465,42,0)),0)</f>
        <v>0</v>
      </c>
      <c r="J229" s="67">
        <f>ROUND(IFERROR(IF($I229&gt;39,200,VLOOKUP($I229,[1]PARAMETROS!$A$12:$K$55,6,0)),0),2)</f>
        <v>0</v>
      </c>
      <c r="K229" s="67">
        <f t="shared" si="28"/>
        <v>0</v>
      </c>
      <c r="L229" s="66">
        <f>IFERROR(IF(AND(VLOOKUP($C229,[1]APELACIÓN!$C:$AM,7,0)="SI",VLOOKUP($C229,[1]APELACIÓN!$C:$AM,12,0)&lt;&gt;""),VLOOKUP($C229,[1]APELACIÓN!$C:$AM,26,0),VLOOKUP($C229,[1]CONSOLIDADO!$C$16:$BX$465,45,0)),0)</f>
        <v>0</v>
      </c>
      <c r="M229" s="68">
        <f>ROUND(IFERROR(IF($L229&gt;39,200,VLOOKUP($L229,[1]PARAMETROS!$A$12:$K$55,10,0)),0),2)</f>
        <v>0</v>
      </c>
      <c r="N229" s="68">
        <f t="shared" si="29"/>
        <v>0</v>
      </c>
      <c r="O229" s="68">
        <f t="shared" si="30"/>
        <v>0</v>
      </c>
      <c r="P229" s="69">
        <f t="shared" si="31"/>
        <v>0</v>
      </c>
      <c r="Q229" s="66">
        <f>IFERROR(IF(AND(VLOOKUP($C229,[1]APELACIÓN!$C:$AM,7,0)="SI",VLOOKUP($C229,[1]APELACIÓN!$C:$AM,13,0)&lt;&gt;""),VLOOKUP($C229,[1]APELACIÓN!$C:$AM,29,0),VLOOKUP($C229,[1]CONSOLIDADO!$C$16:$BX$465,50,0)),0)</f>
        <v>0</v>
      </c>
      <c r="R229" s="68">
        <f>ROUND(IFERROR(IF($Q229&gt;110,100,VLOOKUP($Q229,[1]PARAMETROS!$M$12:$O$122,2,0)),0),2)</f>
        <v>0</v>
      </c>
      <c r="S229" s="69">
        <f t="shared" si="32"/>
        <v>0</v>
      </c>
      <c r="T229" s="70">
        <f>IFERROR(IF(AND(VLOOKUP($C229,[1]APELACIÓN!$C:$AM,7,0)="SI",VLOOKUP($C229,[1]APELACIÓN!$C:$AM,14,0)&lt;&gt;""),VLOOKUP($C229,[1]APELACIÓN!$C:$AM,32,0),VLOOKUP($C229,[1]CONSOLIDADO!$C$16:$BX$465,53,0)),0)</f>
        <v>0</v>
      </c>
      <c r="U229" s="70">
        <f>IFERROR(IF(AND(VLOOKUP($C229,[1]APELACIÓN!$C:$AM,7,0)="SI",VLOOKUP($C229,[1]APELACIÓN!$C:$AM,15,0)&lt;&gt;""),VLOOKUP($C229,[1]APELACIÓN!$C:$AM,33,0),VLOOKUP($C229,[1]CONSOLIDADO!$C$16:$BX$465,54,0)),0)</f>
        <v>0</v>
      </c>
      <c r="V229" s="70">
        <f>IFERROR(IF(AND(VLOOKUP($C229,[1]APELACIÓN!$C:$AM,7,0)="SI",VLOOKUP($C229,[1]APELACIÓN!$C:$AM,16,0)&lt;&gt;""),VLOOKUP($C229,[1]APELACIÓN!$C:$AM,34,0),VLOOKUP($C229,[1]CONSOLIDADO!$C$16:$BX$465,55,0)),0)</f>
        <v>0</v>
      </c>
      <c r="W229" s="70">
        <f t="shared" si="33"/>
        <v>0</v>
      </c>
      <c r="X229" s="68">
        <f>ROUND(IFERROR(VLOOKUP($W229,[1]PARAMETROS!$Q$12:$S$82,2,0),0),2)</f>
        <v>0</v>
      </c>
      <c r="Y229" s="69">
        <f t="shared" si="34"/>
        <v>0</v>
      </c>
      <c r="Z229" s="71">
        <f t="shared" si="35"/>
        <v>0</v>
      </c>
      <c r="AA229" s="72" t="str">
        <f>IFERROR(IF(VLOOKUP($C229,[1]APELACIÓN!$C$16:$I$465,5,0)="","",VLOOKUP($C229,[1]APELACIÓN!$C$16:$I$465,5,0)),0)</f>
        <v/>
      </c>
      <c r="AB229" s="72" t="str">
        <f>IFERROR(IF(VLOOKUP($C229,[1]APELACIÓN!$C$16:$I$465,7,0)="","",VLOOKUP($C229,[1]APELACIÓN!$C$16:$I$465,7,0)),0)</f>
        <v/>
      </c>
      <c r="AC229" s="73" t="str">
        <f>IF($C229="","",[1]CONSOLIDADO!BP229)</f>
        <v/>
      </c>
      <c r="AD229" s="74" t="str">
        <f>IF($C229="","",[1]CONSOLIDADO!BQ229)</f>
        <v/>
      </c>
      <c r="AE229" s="74" t="str">
        <f>IF($C229="","",[1]CONSOLIDADO!BR229)</f>
        <v/>
      </c>
      <c r="AF229" s="74" t="str">
        <f>IF($C229="","",[1]CONSOLIDADO!BS229)</f>
        <v/>
      </c>
      <c r="AG229" s="74" t="str">
        <f>IF($C229="","",[1]CONSOLIDADO!BT229)</f>
        <v/>
      </c>
      <c r="AH229" s="73" t="str">
        <f>IF($C229="","",[1]CONSOLIDADO!BU229)</f>
        <v/>
      </c>
      <c r="AI229" s="73" t="str">
        <f>IF($C229="","",[1]CONSOLIDADO!BV229)</f>
        <v/>
      </c>
      <c r="AJ229" s="74" t="str">
        <f>IF($C229="","",[1]CONSOLIDADO!BW229)</f>
        <v/>
      </c>
      <c r="AK229" s="75" t="str">
        <f>IF($C229="","",[1]CONSOLIDADO!BX229)</f>
        <v/>
      </c>
    </row>
    <row r="230" spans="1:37" ht="14.45" customHeight="1" x14ac:dyDescent="0.2">
      <c r="A230" s="62">
        <v>215</v>
      </c>
      <c r="B230" s="63"/>
      <c r="C230" s="64"/>
      <c r="D230" s="63"/>
      <c r="E230" s="65" t="str">
        <f>IFERROR(VLOOKUP($C230,[1]CONSOLIDADO!$C$16:$K$465,9,0),"")</f>
        <v/>
      </c>
      <c r="F230" s="66">
        <f>IFERROR(IF(AND(VLOOKUP($C230,[1]APELACIÓN!$C:$AM,7,0)="SI",VLOOKUP($C230,[1]APELACIÓN!$C:$AM,10,0)&lt;&gt;""),VLOOKUP($C230,[1]APELACIÓN!$C:$AM,20,0),VLOOKUP($C230,[1]CONSOLIDADO!$C$16:$BX$465,39,0)),0)</f>
        <v>0</v>
      </c>
      <c r="G230" s="67">
        <f>ROUND(IFERROR(IF($F230&gt;39,200,VLOOKUP($F230,[1]PARAMETROS!$A$12:$K$55,2,0)),0),2)</f>
        <v>0</v>
      </c>
      <c r="H230" s="67">
        <f t="shared" si="27"/>
        <v>0</v>
      </c>
      <c r="I230" s="66">
        <f>IFERROR(IF(AND(VLOOKUP($C230,[1]APELACIÓN!$C:$AM,7,0)="SI",VLOOKUP($C230,[1]APELACIÓN!$C:$AM,11,0)&lt;&gt;""),VLOOKUP($C230,[1]APELACIÓN!$C:$AM,23,0),VLOOKUP($C230,[1]CONSOLIDADO!$C$16:$BX$465,42,0)),0)</f>
        <v>0</v>
      </c>
      <c r="J230" s="67">
        <f>ROUND(IFERROR(IF($I230&gt;39,200,VLOOKUP($I230,[1]PARAMETROS!$A$12:$K$55,6,0)),0),2)</f>
        <v>0</v>
      </c>
      <c r="K230" s="67">
        <f t="shared" si="28"/>
        <v>0</v>
      </c>
      <c r="L230" s="66">
        <f>IFERROR(IF(AND(VLOOKUP($C230,[1]APELACIÓN!$C:$AM,7,0)="SI",VLOOKUP($C230,[1]APELACIÓN!$C:$AM,12,0)&lt;&gt;""),VLOOKUP($C230,[1]APELACIÓN!$C:$AM,26,0),VLOOKUP($C230,[1]CONSOLIDADO!$C$16:$BX$465,45,0)),0)</f>
        <v>0</v>
      </c>
      <c r="M230" s="68">
        <f>ROUND(IFERROR(IF($L230&gt;39,200,VLOOKUP($L230,[1]PARAMETROS!$A$12:$K$55,10,0)),0),2)</f>
        <v>0</v>
      </c>
      <c r="N230" s="68">
        <f t="shared" si="29"/>
        <v>0</v>
      </c>
      <c r="O230" s="68">
        <f t="shared" si="30"/>
        <v>0</v>
      </c>
      <c r="P230" s="69">
        <f t="shared" si="31"/>
        <v>0</v>
      </c>
      <c r="Q230" s="66">
        <f>IFERROR(IF(AND(VLOOKUP($C230,[1]APELACIÓN!$C:$AM,7,0)="SI",VLOOKUP($C230,[1]APELACIÓN!$C:$AM,13,0)&lt;&gt;""),VLOOKUP($C230,[1]APELACIÓN!$C:$AM,29,0),VLOOKUP($C230,[1]CONSOLIDADO!$C$16:$BX$465,50,0)),0)</f>
        <v>0</v>
      </c>
      <c r="R230" s="68">
        <f>ROUND(IFERROR(IF($Q230&gt;110,100,VLOOKUP($Q230,[1]PARAMETROS!$M$12:$O$122,2,0)),0),2)</f>
        <v>0</v>
      </c>
      <c r="S230" s="69">
        <f t="shared" si="32"/>
        <v>0</v>
      </c>
      <c r="T230" s="70">
        <f>IFERROR(IF(AND(VLOOKUP($C230,[1]APELACIÓN!$C:$AM,7,0)="SI",VLOOKUP($C230,[1]APELACIÓN!$C:$AM,14,0)&lt;&gt;""),VLOOKUP($C230,[1]APELACIÓN!$C:$AM,32,0),VLOOKUP($C230,[1]CONSOLIDADO!$C$16:$BX$465,53,0)),0)</f>
        <v>0</v>
      </c>
      <c r="U230" s="70">
        <f>IFERROR(IF(AND(VLOOKUP($C230,[1]APELACIÓN!$C:$AM,7,0)="SI",VLOOKUP($C230,[1]APELACIÓN!$C:$AM,15,0)&lt;&gt;""),VLOOKUP($C230,[1]APELACIÓN!$C:$AM,33,0),VLOOKUP($C230,[1]CONSOLIDADO!$C$16:$BX$465,54,0)),0)</f>
        <v>0</v>
      </c>
      <c r="V230" s="70">
        <f>IFERROR(IF(AND(VLOOKUP($C230,[1]APELACIÓN!$C:$AM,7,0)="SI",VLOOKUP($C230,[1]APELACIÓN!$C:$AM,16,0)&lt;&gt;""),VLOOKUP($C230,[1]APELACIÓN!$C:$AM,34,0),VLOOKUP($C230,[1]CONSOLIDADO!$C$16:$BX$465,55,0)),0)</f>
        <v>0</v>
      </c>
      <c r="W230" s="70">
        <f t="shared" si="33"/>
        <v>0</v>
      </c>
      <c r="X230" s="68">
        <f>ROUND(IFERROR(VLOOKUP($W230,[1]PARAMETROS!$Q$12:$S$82,2,0),0),2)</f>
        <v>0</v>
      </c>
      <c r="Y230" s="69">
        <f t="shared" si="34"/>
        <v>0</v>
      </c>
      <c r="Z230" s="71">
        <f t="shared" si="35"/>
        <v>0</v>
      </c>
      <c r="AA230" s="72" t="str">
        <f>IFERROR(IF(VLOOKUP($C230,[1]APELACIÓN!$C$16:$I$465,5,0)="","",VLOOKUP($C230,[1]APELACIÓN!$C$16:$I$465,5,0)),0)</f>
        <v/>
      </c>
      <c r="AB230" s="72" t="str">
        <f>IFERROR(IF(VLOOKUP($C230,[1]APELACIÓN!$C$16:$I$465,7,0)="","",VLOOKUP($C230,[1]APELACIÓN!$C$16:$I$465,7,0)),0)</f>
        <v/>
      </c>
      <c r="AC230" s="73" t="str">
        <f>IF($C230="","",[1]CONSOLIDADO!BP230)</f>
        <v/>
      </c>
      <c r="AD230" s="74" t="str">
        <f>IF($C230="","",[1]CONSOLIDADO!BQ230)</f>
        <v/>
      </c>
      <c r="AE230" s="74" t="str">
        <f>IF($C230="","",[1]CONSOLIDADO!BR230)</f>
        <v/>
      </c>
      <c r="AF230" s="74" t="str">
        <f>IF($C230="","",[1]CONSOLIDADO!BS230)</f>
        <v/>
      </c>
      <c r="AG230" s="74" t="str">
        <f>IF($C230="","",[1]CONSOLIDADO!BT230)</f>
        <v/>
      </c>
      <c r="AH230" s="73" t="str">
        <f>IF($C230="","",[1]CONSOLIDADO!BU230)</f>
        <v/>
      </c>
      <c r="AI230" s="73" t="str">
        <f>IF($C230="","",[1]CONSOLIDADO!BV230)</f>
        <v/>
      </c>
      <c r="AJ230" s="74" t="str">
        <f>IF($C230="","",[1]CONSOLIDADO!BW230)</f>
        <v/>
      </c>
      <c r="AK230" s="75" t="str">
        <f>IF($C230="","",[1]CONSOLIDADO!BX230)</f>
        <v/>
      </c>
    </row>
    <row r="231" spans="1:37" ht="14.45" customHeight="1" x14ac:dyDescent="0.2">
      <c r="A231" s="62">
        <v>216</v>
      </c>
      <c r="B231" s="63"/>
      <c r="C231" s="64"/>
      <c r="D231" s="63"/>
      <c r="E231" s="65" t="str">
        <f>IFERROR(VLOOKUP($C231,[1]CONSOLIDADO!$C$16:$K$465,9,0),"")</f>
        <v/>
      </c>
      <c r="F231" s="66">
        <f>IFERROR(IF(AND(VLOOKUP($C231,[1]APELACIÓN!$C:$AM,7,0)="SI",VLOOKUP($C231,[1]APELACIÓN!$C:$AM,10,0)&lt;&gt;""),VLOOKUP($C231,[1]APELACIÓN!$C:$AM,20,0),VLOOKUP($C231,[1]CONSOLIDADO!$C$16:$BX$465,39,0)),0)</f>
        <v>0</v>
      </c>
      <c r="G231" s="67">
        <f>ROUND(IFERROR(IF($F231&gt;39,200,VLOOKUP($F231,[1]PARAMETROS!$A$12:$K$55,2,0)),0),2)</f>
        <v>0</v>
      </c>
      <c r="H231" s="67">
        <f t="shared" si="27"/>
        <v>0</v>
      </c>
      <c r="I231" s="66">
        <f>IFERROR(IF(AND(VLOOKUP($C231,[1]APELACIÓN!$C:$AM,7,0)="SI",VLOOKUP($C231,[1]APELACIÓN!$C:$AM,11,0)&lt;&gt;""),VLOOKUP($C231,[1]APELACIÓN!$C:$AM,23,0),VLOOKUP($C231,[1]CONSOLIDADO!$C$16:$BX$465,42,0)),0)</f>
        <v>0</v>
      </c>
      <c r="J231" s="67">
        <f>ROUND(IFERROR(IF($I231&gt;39,200,VLOOKUP($I231,[1]PARAMETROS!$A$12:$K$55,6,0)),0),2)</f>
        <v>0</v>
      </c>
      <c r="K231" s="67">
        <f t="shared" si="28"/>
        <v>0</v>
      </c>
      <c r="L231" s="66">
        <f>IFERROR(IF(AND(VLOOKUP($C231,[1]APELACIÓN!$C:$AM,7,0)="SI",VLOOKUP($C231,[1]APELACIÓN!$C:$AM,12,0)&lt;&gt;""),VLOOKUP($C231,[1]APELACIÓN!$C:$AM,26,0),VLOOKUP($C231,[1]CONSOLIDADO!$C$16:$BX$465,45,0)),0)</f>
        <v>0</v>
      </c>
      <c r="M231" s="68">
        <f>ROUND(IFERROR(IF($L231&gt;39,200,VLOOKUP($L231,[1]PARAMETROS!$A$12:$K$55,10,0)),0),2)</f>
        <v>0</v>
      </c>
      <c r="N231" s="68">
        <f t="shared" si="29"/>
        <v>0</v>
      </c>
      <c r="O231" s="68">
        <f t="shared" si="30"/>
        <v>0</v>
      </c>
      <c r="P231" s="69">
        <f t="shared" si="31"/>
        <v>0</v>
      </c>
      <c r="Q231" s="66">
        <f>IFERROR(IF(AND(VLOOKUP($C231,[1]APELACIÓN!$C:$AM,7,0)="SI",VLOOKUP($C231,[1]APELACIÓN!$C:$AM,13,0)&lt;&gt;""),VLOOKUP($C231,[1]APELACIÓN!$C:$AM,29,0),VLOOKUP($C231,[1]CONSOLIDADO!$C$16:$BX$465,50,0)),0)</f>
        <v>0</v>
      </c>
      <c r="R231" s="68">
        <f>ROUND(IFERROR(IF($Q231&gt;110,100,VLOOKUP($Q231,[1]PARAMETROS!$M$12:$O$122,2,0)),0),2)</f>
        <v>0</v>
      </c>
      <c r="S231" s="69">
        <f t="shared" si="32"/>
        <v>0</v>
      </c>
      <c r="T231" s="70">
        <f>IFERROR(IF(AND(VLOOKUP($C231,[1]APELACIÓN!$C:$AM,7,0)="SI",VLOOKUP($C231,[1]APELACIÓN!$C:$AM,14,0)&lt;&gt;""),VLOOKUP($C231,[1]APELACIÓN!$C:$AM,32,0),VLOOKUP($C231,[1]CONSOLIDADO!$C$16:$BX$465,53,0)),0)</f>
        <v>0</v>
      </c>
      <c r="U231" s="70">
        <f>IFERROR(IF(AND(VLOOKUP($C231,[1]APELACIÓN!$C:$AM,7,0)="SI",VLOOKUP($C231,[1]APELACIÓN!$C:$AM,15,0)&lt;&gt;""),VLOOKUP($C231,[1]APELACIÓN!$C:$AM,33,0),VLOOKUP($C231,[1]CONSOLIDADO!$C$16:$BX$465,54,0)),0)</f>
        <v>0</v>
      </c>
      <c r="V231" s="70">
        <f>IFERROR(IF(AND(VLOOKUP($C231,[1]APELACIÓN!$C:$AM,7,0)="SI",VLOOKUP($C231,[1]APELACIÓN!$C:$AM,16,0)&lt;&gt;""),VLOOKUP($C231,[1]APELACIÓN!$C:$AM,34,0),VLOOKUP($C231,[1]CONSOLIDADO!$C$16:$BX$465,55,0)),0)</f>
        <v>0</v>
      </c>
      <c r="W231" s="70">
        <f t="shared" si="33"/>
        <v>0</v>
      </c>
      <c r="X231" s="68">
        <f>ROUND(IFERROR(VLOOKUP($W231,[1]PARAMETROS!$Q$12:$S$82,2,0),0),2)</f>
        <v>0</v>
      </c>
      <c r="Y231" s="69">
        <f t="shared" si="34"/>
        <v>0</v>
      </c>
      <c r="Z231" s="71">
        <f t="shared" si="35"/>
        <v>0</v>
      </c>
      <c r="AA231" s="72" t="str">
        <f>IFERROR(IF(VLOOKUP($C231,[1]APELACIÓN!$C$16:$I$465,5,0)="","",VLOOKUP($C231,[1]APELACIÓN!$C$16:$I$465,5,0)),0)</f>
        <v/>
      </c>
      <c r="AB231" s="72" t="str">
        <f>IFERROR(IF(VLOOKUP($C231,[1]APELACIÓN!$C$16:$I$465,7,0)="","",VLOOKUP($C231,[1]APELACIÓN!$C$16:$I$465,7,0)),0)</f>
        <v/>
      </c>
      <c r="AC231" s="73" t="str">
        <f>IF($C231="","",[1]CONSOLIDADO!BP231)</f>
        <v/>
      </c>
      <c r="AD231" s="74" t="str">
        <f>IF($C231="","",[1]CONSOLIDADO!BQ231)</f>
        <v/>
      </c>
      <c r="AE231" s="74" t="str">
        <f>IF($C231="","",[1]CONSOLIDADO!BR231)</f>
        <v/>
      </c>
      <c r="AF231" s="74" t="str">
        <f>IF($C231="","",[1]CONSOLIDADO!BS231)</f>
        <v/>
      </c>
      <c r="AG231" s="74" t="str">
        <f>IF($C231="","",[1]CONSOLIDADO!BT231)</f>
        <v/>
      </c>
      <c r="AH231" s="73" t="str">
        <f>IF($C231="","",[1]CONSOLIDADO!BU231)</f>
        <v/>
      </c>
      <c r="AI231" s="73" t="str">
        <f>IF($C231="","",[1]CONSOLIDADO!BV231)</f>
        <v/>
      </c>
      <c r="AJ231" s="74" t="str">
        <f>IF($C231="","",[1]CONSOLIDADO!BW231)</f>
        <v/>
      </c>
      <c r="AK231" s="75" t="str">
        <f>IF($C231="","",[1]CONSOLIDADO!BX231)</f>
        <v/>
      </c>
    </row>
    <row r="232" spans="1:37" ht="14.45" customHeight="1" x14ac:dyDescent="0.2">
      <c r="A232" s="62">
        <v>217</v>
      </c>
      <c r="B232" s="63"/>
      <c r="C232" s="64"/>
      <c r="D232" s="63"/>
      <c r="E232" s="65" t="str">
        <f>IFERROR(VLOOKUP($C232,[1]CONSOLIDADO!$C$16:$K$465,9,0),"")</f>
        <v/>
      </c>
      <c r="F232" s="66">
        <f>IFERROR(IF(AND(VLOOKUP($C232,[1]APELACIÓN!$C:$AM,7,0)="SI",VLOOKUP($C232,[1]APELACIÓN!$C:$AM,10,0)&lt;&gt;""),VLOOKUP($C232,[1]APELACIÓN!$C:$AM,20,0),VLOOKUP($C232,[1]CONSOLIDADO!$C$16:$BX$465,39,0)),0)</f>
        <v>0</v>
      </c>
      <c r="G232" s="67">
        <f>ROUND(IFERROR(IF($F232&gt;39,200,VLOOKUP($F232,[1]PARAMETROS!$A$12:$K$55,2,0)),0),2)</f>
        <v>0</v>
      </c>
      <c r="H232" s="67">
        <f t="shared" si="27"/>
        <v>0</v>
      </c>
      <c r="I232" s="66">
        <f>IFERROR(IF(AND(VLOOKUP($C232,[1]APELACIÓN!$C:$AM,7,0)="SI",VLOOKUP($C232,[1]APELACIÓN!$C:$AM,11,0)&lt;&gt;""),VLOOKUP($C232,[1]APELACIÓN!$C:$AM,23,0),VLOOKUP($C232,[1]CONSOLIDADO!$C$16:$BX$465,42,0)),0)</f>
        <v>0</v>
      </c>
      <c r="J232" s="67">
        <f>ROUND(IFERROR(IF($I232&gt;39,200,VLOOKUP($I232,[1]PARAMETROS!$A$12:$K$55,6,0)),0),2)</f>
        <v>0</v>
      </c>
      <c r="K232" s="67">
        <f t="shared" si="28"/>
        <v>0</v>
      </c>
      <c r="L232" s="66">
        <f>IFERROR(IF(AND(VLOOKUP($C232,[1]APELACIÓN!$C:$AM,7,0)="SI",VLOOKUP($C232,[1]APELACIÓN!$C:$AM,12,0)&lt;&gt;""),VLOOKUP($C232,[1]APELACIÓN!$C:$AM,26,0),VLOOKUP($C232,[1]CONSOLIDADO!$C$16:$BX$465,45,0)),0)</f>
        <v>0</v>
      </c>
      <c r="M232" s="68">
        <f>ROUND(IFERROR(IF($L232&gt;39,200,VLOOKUP($L232,[1]PARAMETROS!$A$12:$K$55,10,0)),0),2)</f>
        <v>0</v>
      </c>
      <c r="N232" s="68">
        <f t="shared" si="29"/>
        <v>0</v>
      </c>
      <c r="O232" s="68">
        <f t="shared" si="30"/>
        <v>0</v>
      </c>
      <c r="P232" s="69">
        <f t="shared" si="31"/>
        <v>0</v>
      </c>
      <c r="Q232" s="66">
        <f>IFERROR(IF(AND(VLOOKUP($C232,[1]APELACIÓN!$C:$AM,7,0)="SI",VLOOKUP($C232,[1]APELACIÓN!$C:$AM,13,0)&lt;&gt;""),VLOOKUP($C232,[1]APELACIÓN!$C:$AM,29,0),VLOOKUP($C232,[1]CONSOLIDADO!$C$16:$BX$465,50,0)),0)</f>
        <v>0</v>
      </c>
      <c r="R232" s="68">
        <f>ROUND(IFERROR(IF($Q232&gt;110,100,VLOOKUP($Q232,[1]PARAMETROS!$M$12:$O$122,2,0)),0),2)</f>
        <v>0</v>
      </c>
      <c r="S232" s="69">
        <f t="shared" si="32"/>
        <v>0</v>
      </c>
      <c r="T232" s="70">
        <f>IFERROR(IF(AND(VLOOKUP($C232,[1]APELACIÓN!$C:$AM,7,0)="SI",VLOOKUP($C232,[1]APELACIÓN!$C:$AM,14,0)&lt;&gt;""),VLOOKUP($C232,[1]APELACIÓN!$C:$AM,32,0),VLOOKUP($C232,[1]CONSOLIDADO!$C$16:$BX$465,53,0)),0)</f>
        <v>0</v>
      </c>
      <c r="U232" s="70">
        <f>IFERROR(IF(AND(VLOOKUP($C232,[1]APELACIÓN!$C:$AM,7,0)="SI",VLOOKUP($C232,[1]APELACIÓN!$C:$AM,15,0)&lt;&gt;""),VLOOKUP($C232,[1]APELACIÓN!$C:$AM,33,0),VLOOKUP($C232,[1]CONSOLIDADO!$C$16:$BX$465,54,0)),0)</f>
        <v>0</v>
      </c>
      <c r="V232" s="70">
        <f>IFERROR(IF(AND(VLOOKUP($C232,[1]APELACIÓN!$C:$AM,7,0)="SI",VLOOKUP($C232,[1]APELACIÓN!$C:$AM,16,0)&lt;&gt;""),VLOOKUP($C232,[1]APELACIÓN!$C:$AM,34,0),VLOOKUP($C232,[1]CONSOLIDADO!$C$16:$BX$465,55,0)),0)</f>
        <v>0</v>
      </c>
      <c r="W232" s="70">
        <f t="shared" si="33"/>
        <v>0</v>
      </c>
      <c r="X232" s="68">
        <f>ROUND(IFERROR(VLOOKUP($W232,[1]PARAMETROS!$Q$12:$S$82,2,0),0),2)</f>
        <v>0</v>
      </c>
      <c r="Y232" s="69">
        <f t="shared" si="34"/>
        <v>0</v>
      </c>
      <c r="Z232" s="71">
        <f t="shared" si="35"/>
        <v>0</v>
      </c>
      <c r="AA232" s="72" t="str">
        <f>IFERROR(IF(VLOOKUP($C232,[1]APELACIÓN!$C$16:$I$465,5,0)="","",VLOOKUP($C232,[1]APELACIÓN!$C$16:$I$465,5,0)),0)</f>
        <v/>
      </c>
      <c r="AB232" s="72" t="str">
        <f>IFERROR(IF(VLOOKUP($C232,[1]APELACIÓN!$C$16:$I$465,7,0)="","",VLOOKUP($C232,[1]APELACIÓN!$C$16:$I$465,7,0)),0)</f>
        <v/>
      </c>
      <c r="AC232" s="73" t="str">
        <f>IF($C232="","",[1]CONSOLIDADO!BP232)</f>
        <v/>
      </c>
      <c r="AD232" s="74" t="str">
        <f>IF($C232="","",[1]CONSOLIDADO!BQ232)</f>
        <v/>
      </c>
      <c r="AE232" s="74" t="str">
        <f>IF($C232="","",[1]CONSOLIDADO!BR232)</f>
        <v/>
      </c>
      <c r="AF232" s="74" t="str">
        <f>IF($C232="","",[1]CONSOLIDADO!BS232)</f>
        <v/>
      </c>
      <c r="AG232" s="74" t="str">
        <f>IF($C232="","",[1]CONSOLIDADO!BT232)</f>
        <v/>
      </c>
      <c r="AH232" s="73" t="str">
        <f>IF($C232="","",[1]CONSOLIDADO!BU232)</f>
        <v/>
      </c>
      <c r="AI232" s="73" t="str">
        <f>IF($C232="","",[1]CONSOLIDADO!BV232)</f>
        <v/>
      </c>
      <c r="AJ232" s="74" t="str">
        <f>IF($C232="","",[1]CONSOLIDADO!BW232)</f>
        <v/>
      </c>
      <c r="AK232" s="75" t="str">
        <f>IF($C232="","",[1]CONSOLIDADO!BX232)</f>
        <v/>
      </c>
    </row>
    <row r="233" spans="1:37" ht="14.45" customHeight="1" x14ac:dyDescent="0.2">
      <c r="A233" s="62">
        <v>218</v>
      </c>
      <c r="B233" s="63"/>
      <c r="C233" s="64"/>
      <c r="D233" s="63"/>
      <c r="E233" s="65" t="str">
        <f>IFERROR(VLOOKUP($C233,[1]CONSOLIDADO!$C$16:$K$465,9,0),"")</f>
        <v/>
      </c>
      <c r="F233" s="66">
        <f>IFERROR(IF(AND(VLOOKUP($C233,[1]APELACIÓN!$C:$AM,7,0)="SI",VLOOKUP($C233,[1]APELACIÓN!$C:$AM,10,0)&lt;&gt;""),VLOOKUP($C233,[1]APELACIÓN!$C:$AM,20,0),VLOOKUP($C233,[1]CONSOLIDADO!$C$16:$BX$465,39,0)),0)</f>
        <v>0</v>
      </c>
      <c r="G233" s="67">
        <f>ROUND(IFERROR(IF($F233&gt;39,200,VLOOKUP($F233,[1]PARAMETROS!$A$12:$K$55,2,0)),0),2)</f>
        <v>0</v>
      </c>
      <c r="H233" s="67">
        <f t="shared" si="27"/>
        <v>0</v>
      </c>
      <c r="I233" s="66">
        <f>IFERROR(IF(AND(VLOOKUP($C233,[1]APELACIÓN!$C:$AM,7,0)="SI",VLOOKUP($C233,[1]APELACIÓN!$C:$AM,11,0)&lt;&gt;""),VLOOKUP($C233,[1]APELACIÓN!$C:$AM,23,0),VLOOKUP($C233,[1]CONSOLIDADO!$C$16:$BX$465,42,0)),0)</f>
        <v>0</v>
      </c>
      <c r="J233" s="67">
        <f>ROUND(IFERROR(IF($I233&gt;39,200,VLOOKUP($I233,[1]PARAMETROS!$A$12:$K$55,6,0)),0),2)</f>
        <v>0</v>
      </c>
      <c r="K233" s="67">
        <f t="shared" si="28"/>
        <v>0</v>
      </c>
      <c r="L233" s="66">
        <f>IFERROR(IF(AND(VLOOKUP($C233,[1]APELACIÓN!$C:$AM,7,0)="SI",VLOOKUP($C233,[1]APELACIÓN!$C:$AM,12,0)&lt;&gt;""),VLOOKUP($C233,[1]APELACIÓN!$C:$AM,26,0),VLOOKUP($C233,[1]CONSOLIDADO!$C$16:$BX$465,45,0)),0)</f>
        <v>0</v>
      </c>
      <c r="M233" s="68">
        <f>ROUND(IFERROR(IF($L233&gt;39,200,VLOOKUP($L233,[1]PARAMETROS!$A$12:$K$55,10,0)),0),2)</f>
        <v>0</v>
      </c>
      <c r="N233" s="68">
        <f t="shared" si="29"/>
        <v>0</v>
      </c>
      <c r="O233" s="68">
        <f t="shared" si="30"/>
        <v>0</v>
      </c>
      <c r="P233" s="69">
        <f t="shared" si="31"/>
        <v>0</v>
      </c>
      <c r="Q233" s="66">
        <f>IFERROR(IF(AND(VLOOKUP($C233,[1]APELACIÓN!$C:$AM,7,0)="SI",VLOOKUP($C233,[1]APELACIÓN!$C:$AM,13,0)&lt;&gt;""),VLOOKUP($C233,[1]APELACIÓN!$C:$AM,29,0),VLOOKUP($C233,[1]CONSOLIDADO!$C$16:$BX$465,50,0)),0)</f>
        <v>0</v>
      </c>
      <c r="R233" s="68">
        <f>ROUND(IFERROR(IF($Q233&gt;110,100,VLOOKUP($Q233,[1]PARAMETROS!$M$12:$O$122,2,0)),0),2)</f>
        <v>0</v>
      </c>
      <c r="S233" s="69">
        <f t="shared" si="32"/>
        <v>0</v>
      </c>
      <c r="T233" s="70">
        <f>IFERROR(IF(AND(VLOOKUP($C233,[1]APELACIÓN!$C:$AM,7,0)="SI",VLOOKUP($C233,[1]APELACIÓN!$C:$AM,14,0)&lt;&gt;""),VLOOKUP($C233,[1]APELACIÓN!$C:$AM,32,0),VLOOKUP($C233,[1]CONSOLIDADO!$C$16:$BX$465,53,0)),0)</f>
        <v>0</v>
      </c>
      <c r="U233" s="70">
        <f>IFERROR(IF(AND(VLOOKUP($C233,[1]APELACIÓN!$C:$AM,7,0)="SI",VLOOKUP($C233,[1]APELACIÓN!$C:$AM,15,0)&lt;&gt;""),VLOOKUP($C233,[1]APELACIÓN!$C:$AM,33,0),VLOOKUP($C233,[1]CONSOLIDADO!$C$16:$BX$465,54,0)),0)</f>
        <v>0</v>
      </c>
      <c r="V233" s="70">
        <f>IFERROR(IF(AND(VLOOKUP($C233,[1]APELACIÓN!$C:$AM,7,0)="SI",VLOOKUP($C233,[1]APELACIÓN!$C:$AM,16,0)&lt;&gt;""),VLOOKUP($C233,[1]APELACIÓN!$C:$AM,34,0),VLOOKUP($C233,[1]CONSOLIDADO!$C$16:$BX$465,55,0)),0)</f>
        <v>0</v>
      </c>
      <c r="W233" s="70">
        <f t="shared" si="33"/>
        <v>0</v>
      </c>
      <c r="X233" s="68">
        <f>ROUND(IFERROR(VLOOKUP($W233,[1]PARAMETROS!$Q$12:$S$82,2,0),0),2)</f>
        <v>0</v>
      </c>
      <c r="Y233" s="69">
        <f t="shared" si="34"/>
        <v>0</v>
      </c>
      <c r="Z233" s="71">
        <f t="shared" si="35"/>
        <v>0</v>
      </c>
      <c r="AA233" s="72" t="str">
        <f>IFERROR(IF(VLOOKUP($C233,[1]APELACIÓN!$C$16:$I$465,5,0)="","",VLOOKUP($C233,[1]APELACIÓN!$C$16:$I$465,5,0)),0)</f>
        <v/>
      </c>
      <c r="AB233" s="72" t="str">
        <f>IFERROR(IF(VLOOKUP($C233,[1]APELACIÓN!$C$16:$I$465,7,0)="","",VLOOKUP($C233,[1]APELACIÓN!$C$16:$I$465,7,0)),0)</f>
        <v/>
      </c>
      <c r="AC233" s="73" t="str">
        <f>IF($C233="","",[1]CONSOLIDADO!BP233)</f>
        <v/>
      </c>
      <c r="AD233" s="74" t="str">
        <f>IF($C233="","",[1]CONSOLIDADO!BQ233)</f>
        <v/>
      </c>
      <c r="AE233" s="74" t="str">
        <f>IF($C233="","",[1]CONSOLIDADO!BR233)</f>
        <v/>
      </c>
      <c r="AF233" s="74" t="str">
        <f>IF($C233="","",[1]CONSOLIDADO!BS233)</f>
        <v/>
      </c>
      <c r="AG233" s="74" t="str">
        <f>IF($C233="","",[1]CONSOLIDADO!BT233)</f>
        <v/>
      </c>
      <c r="AH233" s="73" t="str">
        <f>IF($C233="","",[1]CONSOLIDADO!BU233)</f>
        <v/>
      </c>
      <c r="AI233" s="73" t="str">
        <f>IF($C233="","",[1]CONSOLIDADO!BV233)</f>
        <v/>
      </c>
      <c r="AJ233" s="74" t="str">
        <f>IF($C233="","",[1]CONSOLIDADO!BW233)</f>
        <v/>
      </c>
      <c r="AK233" s="75" t="str">
        <f>IF($C233="","",[1]CONSOLIDADO!BX233)</f>
        <v/>
      </c>
    </row>
    <row r="234" spans="1:37" ht="14.45" customHeight="1" x14ac:dyDescent="0.2">
      <c r="A234" s="62">
        <v>219</v>
      </c>
      <c r="B234" s="63"/>
      <c r="C234" s="64"/>
      <c r="D234" s="63"/>
      <c r="E234" s="65" t="str">
        <f>IFERROR(VLOOKUP($C234,[1]CONSOLIDADO!$C$16:$K$465,9,0),"")</f>
        <v/>
      </c>
      <c r="F234" s="66">
        <f>IFERROR(IF(AND(VLOOKUP($C234,[1]APELACIÓN!$C:$AM,7,0)="SI",VLOOKUP($C234,[1]APELACIÓN!$C:$AM,10,0)&lt;&gt;""),VLOOKUP($C234,[1]APELACIÓN!$C:$AM,20,0),VLOOKUP($C234,[1]CONSOLIDADO!$C$16:$BX$465,39,0)),0)</f>
        <v>0</v>
      </c>
      <c r="G234" s="67">
        <f>ROUND(IFERROR(IF($F234&gt;39,200,VLOOKUP($F234,[1]PARAMETROS!$A$12:$K$55,2,0)),0),2)</f>
        <v>0</v>
      </c>
      <c r="H234" s="67">
        <f t="shared" si="27"/>
        <v>0</v>
      </c>
      <c r="I234" s="66">
        <f>IFERROR(IF(AND(VLOOKUP($C234,[1]APELACIÓN!$C:$AM,7,0)="SI",VLOOKUP($C234,[1]APELACIÓN!$C:$AM,11,0)&lt;&gt;""),VLOOKUP($C234,[1]APELACIÓN!$C:$AM,23,0),VLOOKUP($C234,[1]CONSOLIDADO!$C$16:$BX$465,42,0)),0)</f>
        <v>0</v>
      </c>
      <c r="J234" s="67">
        <f>ROUND(IFERROR(IF($I234&gt;39,200,VLOOKUP($I234,[1]PARAMETROS!$A$12:$K$55,6,0)),0),2)</f>
        <v>0</v>
      </c>
      <c r="K234" s="67">
        <f t="shared" si="28"/>
        <v>0</v>
      </c>
      <c r="L234" s="66">
        <f>IFERROR(IF(AND(VLOOKUP($C234,[1]APELACIÓN!$C:$AM,7,0)="SI",VLOOKUP($C234,[1]APELACIÓN!$C:$AM,12,0)&lt;&gt;""),VLOOKUP($C234,[1]APELACIÓN!$C:$AM,26,0),VLOOKUP($C234,[1]CONSOLIDADO!$C$16:$BX$465,45,0)),0)</f>
        <v>0</v>
      </c>
      <c r="M234" s="68">
        <f>ROUND(IFERROR(IF($L234&gt;39,200,VLOOKUP($L234,[1]PARAMETROS!$A$12:$K$55,10,0)),0),2)</f>
        <v>0</v>
      </c>
      <c r="N234" s="68">
        <f t="shared" si="29"/>
        <v>0</v>
      </c>
      <c r="O234" s="68">
        <f t="shared" si="30"/>
        <v>0</v>
      </c>
      <c r="P234" s="69">
        <f t="shared" si="31"/>
        <v>0</v>
      </c>
      <c r="Q234" s="66">
        <f>IFERROR(IF(AND(VLOOKUP($C234,[1]APELACIÓN!$C:$AM,7,0)="SI",VLOOKUP($C234,[1]APELACIÓN!$C:$AM,13,0)&lt;&gt;""),VLOOKUP($C234,[1]APELACIÓN!$C:$AM,29,0),VLOOKUP($C234,[1]CONSOLIDADO!$C$16:$BX$465,50,0)),0)</f>
        <v>0</v>
      </c>
      <c r="R234" s="68">
        <f>ROUND(IFERROR(IF($Q234&gt;110,100,VLOOKUP($Q234,[1]PARAMETROS!$M$12:$O$122,2,0)),0),2)</f>
        <v>0</v>
      </c>
      <c r="S234" s="69">
        <f t="shared" si="32"/>
        <v>0</v>
      </c>
      <c r="T234" s="70">
        <f>IFERROR(IF(AND(VLOOKUP($C234,[1]APELACIÓN!$C:$AM,7,0)="SI",VLOOKUP($C234,[1]APELACIÓN!$C:$AM,14,0)&lt;&gt;""),VLOOKUP($C234,[1]APELACIÓN!$C:$AM,32,0),VLOOKUP($C234,[1]CONSOLIDADO!$C$16:$BX$465,53,0)),0)</f>
        <v>0</v>
      </c>
      <c r="U234" s="70">
        <f>IFERROR(IF(AND(VLOOKUP($C234,[1]APELACIÓN!$C:$AM,7,0)="SI",VLOOKUP($C234,[1]APELACIÓN!$C:$AM,15,0)&lt;&gt;""),VLOOKUP($C234,[1]APELACIÓN!$C:$AM,33,0),VLOOKUP($C234,[1]CONSOLIDADO!$C$16:$BX$465,54,0)),0)</f>
        <v>0</v>
      </c>
      <c r="V234" s="70">
        <f>IFERROR(IF(AND(VLOOKUP($C234,[1]APELACIÓN!$C:$AM,7,0)="SI",VLOOKUP($C234,[1]APELACIÓN!$C:$AM,16,0)&lt;&gt;""),VLOOKUP($C234,[1]APELACIÓN!$C:$AM,34,0),VLOOKUP($C234,[1]CONSOLIDADO!$C$16:$BX$465,55,0)),0)</f>
        <v>0</v>
      </c>
      <c r="W234" s="70">
        <f t="shared" si="33"/>
        <v>0</v>
      </c>
      <c r="X234" s="68">
        <f>ROUND(IFERROR(VLOOKUP($W234,[1]PARAMETROS!$Q$12:$S$82,2,0),0),2)</f>
        <v>0</v>
      </c>
      <c r="Y234" s="69">
        <f t="shared" si="34"/>
        <v>0</v>
      </c>
      <c r="Z234" s="71">
        <f t="shared" si="35"/>
        <v>0</v>
      </c>
      <c r="AA234" s="72" t="str">
        <f>IFERROR(IF(VLOOKUP($C234,[1]APELACIÓN!$C$16:$I$465,5,0)="","",VLOOKUP($C234,[1]APELACIÓN!$C$16:$I$465,5,0)),0)</f>
        <v/>
      </c>
      <c r="AB234" s="72" t="str">
        <f>IFERROR(IF(VLOOKUP($C234,[1]APELACIÓN!$C$16:$I$465,7,0)="","",VLOOKUP($C234,[1]APELACIÓN!$C$16:$I$465,7,0)),0)</f>
        <v/>
      </c>
      <c r="AC234" s="73" t="str">
        <f>IF($C234="","",[1]CONSOLIDADO!BP234)</f>
        <v/>
      </c>
      <c r="AD234" s="74" t="str">
        <f>IF($C234="","",[1]CONSOLIDADO!BQ234)</f>
        <v/>
      </c>
      <c r="AE234" s="74" t="str">
        <f>IF($C234="","",[1]CONSOLIDADO!BR234)</f>
        <v/>
      </c>
      <c r="AF234" s="74" t="str">
        <f>IF($C234="","",[1]CONSOLIDADO!BS234)</f>
        <v/>
      </c>
      <c r="AG234" s="74" t="str">
        <f>IF($C234="","",[1]CONSOLIDADO!BT234)</f>
        <v/>
      </c>
      <c r="AH234" s="73" t="str">
        <f>IF($C234="","",[1]CONSOLIDADO!BU234)</f>
        <v/>
      </c>
      <c r="AI234" s="73" t="str">
        <f>IF($C234="","",[1]CONSOLIDADO!BV234)</f>
        <v/>
      </c>
      <c r="AJ234" s="74" t="str">
        <f>IF($C234="","",[1]CONSOLIDADO!BW234)</f>
        <v/>
      </c>
      <c r="AK234" s="75" t="str">
        <f>IF($C234="","",[1]CONSOLIDADO!BX234)</f>
        <v/>
      </c>
    </row>
    <row r="235" spans="1:37" ht="14.45" customHeight="1" x14ac:dyDescent="0.2">
      <c r="A235" s="62">
        <v>220</v>
      </c>
      <c r="B235" s="63"/>
      <c r="C235" s="64"/>
      <c r="D235" s="63"/>
      <c r="E235" s="65" t="str">
        <f>IFERROR(VLOOKUP($C235,[1]CONSOLIDADO!$C$16:$K$465,9,0),"")</f>
        <v/>
      </c>
      <c r="F235" s="66">
        <f>IFERROR(IF(AND(VLOOKUP($C235,[1]APELACIÓN!$C:$AM,7,0)="SI",VLOOKUP($C235,[1]APELACIÓN!$C:$AM,10,0)&lt;&gt;""),VLOOKUP($C235,[1]APELACIÓN!$C:$AM,20,0),VLOOKUP($C235,[1]CONSOLIDADO!$C$16:$BX$465,39,0)),0)</f>
        <v>0</v>
      </c>
      <c r="G235" s="67">
        <f>ROUND(IFERROR(IF($F235&gt;39,200,VLOOKUP($F235,[1]PARAMETROS!$A$12:$K$55,2,0)),0),2)</f>
        <v>0</v>
      </c>
      <c r="H235" s="67">
        <f t="shared" si="27"/>
        <v>0</v>
      </c>
      <c r="I235" s="66">
        <f>IFERROR(IF(AND(VLOOKUP($C235,[1]APELACIÓN!$C:$AM,7,0)="SI",VLOOKUP($C235,[1]APELACIÓN!$C:$AM,11,0)&lt;&gt;""),VLOOKUP($C235,[1]APELACIÓN!$C:$AM,23,0),VLOOKUP($C235,[1]CONSOLIDADO!$C$16:$BX$465,42,0)),0)</f>
        <v>0</v>
      </c>
      <c r="J235" s="67">
        <f>ROUND(IFERROR(IF($I235&gt;39,200,VLOOKUP($I235,[1]PARAMETROS!$A$12:$K$55,6,0)),0),2)</f>
        <v>0</v>
      </c>
      <c r="K235" s="67">
        <f t="shared" si="28"/>
        <v>0</v>
      </c>
      <c r="L235" s="66">
        <f>IFERROR(IF(AND(VLOOKUP($C235,[1]APELACIÓN!$C:$AM,7,0)="SI",VLOOKUP($C235,[1]APELACIÓN!$C:$AM,12,0)&lt;&gt;""),VLOOKUP($C235,[1]APELACIÓN!$C:$AM,26,0),VLOOKUP($C235,[1]CONSOLIDADO!$C$16:$BX$465,45,0)),0)</f>
        <v>0</v>
      </c>
      <c r="M235" s="68">
        <f>ROUND(IFERROR(IF($L235&gt;39,200,VLOOKUP($L235,[1]PARAMETROS!$A$12:$K$55,10,0)),0),2)</f>
        <v>0</v>
      </c>
      <c r="N235" s="68">
        <f t="shared" si="29"/>
        <v>0</v>
      </c>
      <c r="O235" s="68">
        <f t="shared" si="30"/>
        <v>0</v>
      </c>
      <c r="P235" s="69">
        <f t="shared" si="31"/>
        <v>0</v>
      </c>
      <c r="Q235" s="66">
        <f>IFERROR(IF(AND(VLOOKUP($C235,[1]APELACIÓN!$C:$AM,7,0)="SI",VLOOKUP($C235,[1]APELACIÓN!$C:$AM,13,0)&lt;&gt;""),VLOOKUP($C235,[1]APELACIÓN!$C:$AM,29,0),VLOOKUP($C235,[1]CONSOLIDADO!$C$16:$BX$465,50,0)),0)</f>
        <v>0</v>
      </c>
      <c r="R235" s="68">
        <f>ROUND(IFERROR(IF($Q235&gt;110,100,VLOOKUP($Q235,[1]PARAMETROS!$M$12:$O$122,2,0)),0),2)</f>
        <v>0</v>
      </c>
      <c r="S235" s="69">
        <f t="shared" si="32"/>
        <v>0</v>
      </c>
      <c r="T235" s="70">
        <f>IFERROR(IF(AND(VLOOKUP($C235,[1]APELACIÓN!$C:$AM,7,0)="SI",VLOOKUP($C235,[1]APELACIÓN!$C:$AM,14,0)&lt;&gt;""),VLOOKUP($C235,[1]APELACIÓN!$C:$AM,32,0),VLOOKUP($C235,[1]CONSOLIDADO!$C$16:$BX$465,53,0)),0)</f>
        <v>0</v>
      </c>
      <c r="U235" s="70">
        <f>IFERROR(IF(AND(VLOOKUP($C235,[1]APELACIÓN!$C:$AM,7,0)="SI",VLOOKUP($C235,[1]APELACIÓN!$C:$AM,15,0)&lt;&gt;""),VLOOKUP($C235,[1]APELACIÓN!$C:$AM,33,0),VLOOKUP($C235,[1]CONSOLIDADO!$C$16:$BX$465,54,0)),0)</f>
        <v>0</v>
      </c>
      <c r="V235" s="70">
        <f>IFERROR(IF(AND(VLOOKUP($C235,[1]APELACIÓN!$C:$AM,7,0)="SI",VLOOKUP($C235,[1]APELACIÓN!$C:$AM,16,0)&lt;&gt;""),VLOOKUP($C235,[1]APELACIÓN!$C:$AM,34,0),VLOOKUP($C235,[1]CONSOLIDADO!$C$16:$BX$465,55,0)),0)</f>
        <v>0</v>
      </c>
      <c r="W235" s="70">
        <f t="shared" si="33"/>
        <v>0</v>
      </c>
      <c r="X235" s="68">
        <f>ROUND(IFERROR(VLOOKUP($W235,[1]PARAMETROS!$Q$12:$S$82,2,0),0),2)</f>
        <v>0</v>
      </c>
      <c r="Y235" s="69">
        <f t="shared" si="34"/>
        <v>0</v>
      </c>
      <c r="Z235" s="71">
        <f t="shared" si="35"/>
        <v>0</v>
      </c>
      <c r="AA235" s="72" t="str">
        <f>IFERROR(IF(VLOOKUP($C235,[1]APELACIÓN!$C$16:$I$465,5,0)="","",VLOOKUP($C235,[1]APELACIÓN!$C$16:$I$465,5,0)),0)</f>
        <v/>
      </c>
      <c r="AB235" s="72" t="str">
        <f>IFERROR(IF(VLOOKUP($C235,[1]APELACIÓN!$C$16:$I$465,7,0)="","",VLOOKUP($C235,[1]APELACIÓN!$C$16:$I$465,7,0)),0)</f>
        <v/>
      </c>
      <c r="AC235" s="73" t="str">
        <f>IF($C235="","",[1]CONSOLIDADO!BP235)</f>
        <v/>
      </c>
      <c r="AD235" s="74" t="str">
        <f>IF($C235="","",[1]CONSOLIDADO!BQ235)</f>
        <v/>
      </c>
      <c r="AE235" s="74" t="str">
        <f>IF($C235="","",[1]CONSOLIDADO!BR235)</f>
        <v/>
      </c>
      <c r="AF235" s="74" t="str">
        <f>IF($C235="","",[1]CONSOLIDADO!BS235)</f>
        <v/>
      </c>
      <c r="AG235" s="74" t="str">
        <f>IF($C235="","",[1]CONSOLIDADO!BT235)</f>
        <v/>
      </c>
      <c r="AH235" s="73" t="str">
        <f>IF($C235="","",[1]CONSOLIDADO!BU235)</f>
        <v/>
      </c>
      <c r="AI235" s="73" t="str">
        <f>IF($C235="","",[1]CONSOLIDADO!BV235)</f>
        <v/>
      </c>
      <c r="AJ235" s="74" t="str">
        <f>IF($C235="","",[1]CONSOLIDADO!BW235)</f>
        <v/>
      </c>
      <c r="AK235" s="75" t="str">
        <f>IF($C235="","",[1]CONSOLIDADO!BX235)</f>
        <v/>
      </c>
    </row>
    <row r="236" spans="1:37" ht="14.45" customHeight="1" x14ac:dyDescent="0.2">
      <c r="A236" s="62">
        <v>221</v>
      </c>
      <c r="B236" s="63"/>
      <c r="C236" s="64"/>
      <c r="D236" s="63"/>
      <c r="E236" s="65" t="str">
        <f>IFERROR(VLOOKUP($C236,[1]CONSOLIDADO!$C$16:$K$465,9,0),"")</f>
        <v/>
      </c>
      <c r="F236" s="66">
        <f>IFERROR(IF(AND(VLOOKUP($C236,[1]APELACIÓN!$C:$AM,7,0)="SI",VLOOKUP($C236,[1]APELACIÓN!$C:$AM,10,0)&lt;&gt;""),VLOOKUP($C236,[1]APELACIÓN!$C:$AM,20,0),VLOOKUP($C236,[1]CONSOLIDADO!$C$16:$BX$465,39,0)),0)</f>
        <v>0</v>
      </c>
      <c r="G236" s="67">
        <f>ROUND(IFERROR(IF($F236&gt;39,200,VLOOKUP($F236,[1]PARAMETROS!$A$12:$K$55,2,0)),0),2)</f>
        <v>0</v>
      </c>
      <c r="H236" s="67">
        <f t="shared" si="27"/>
        <v>0</v>
      </c>
      <c r="I236" s="66">
        <f>IFERROR(IF(AND(VLOOKUP($C236,[1]APELACIÓN!$C:$AM,7,0)="SI",VLOOKUP($C236,[1]APELACIÓN!$C:$AM,11,0)&lt;&gt;""),VLOOKUP($C236,[1]APELACIÓN!$C:$AM,23,0),VLOOKUP($C236,[1]CONSOLIDADO!$C$16:$BX$465,42,0)),0)</f>
        <v>0</v>
      </c>
      <c r="J236" s="67">
        <f>ROUND(IFERROR(IF($I236&gt;39,200,VLOOKUP($I236,[1]PARAMETROS!$A$12:$K$55,6,0)),0),2)</f>
        <v>0</v>
      </c>
      <c r="K236" s="67">
        <f t="shared" si="28"/>
        <v>0</v>
      </c>
      <c r="L236" s="66">
        <f>IFERROR(IF(AND(VLOOKUP($C236,[1]APELACIÓN!$C:$AM,7,0)="SI",VLOOKUP($C236,[1]APELACIÓN!$C:$AM,12,0)&lt;&gt;""),VLOOKUP($C236,[1]APELACIÓN!$C:$AM,26,0),VLOOKUP($C236,[1]CONSOLIDADO!$C$16:$BX$465,45,0)),0)</f>
        <v>0</v>
      </c>
      <c r="M236" s="68">
        <f>ROUND(IFERROR(IF($L236&gt;39,200,VLOOKUP($L236,[1]PARAMETROS!$A$12:$K$55,10,0)),0),2)</f>
        <v>0</v>
      </c>
      <c r="N236" s="68">
        <f t="shared" si="29"/>
        <v>0</v>
      </c>
      <c r="O236" s="68">
        <f t="shared" si="30"/>
        <v>0</v>
      </c>
      <c r="P236" s="69">
        <f t="shared" si="31"/>
        <v>0</v>
      </c>
      <c r="Q236" s="66">
        <f>IFERROR(IF(AND(VLOOKUP($C236,[1]APELACIÓN!$C:$AM,7,0)="SI",VLOOKUP($C236,[1]APELACIÓN!$C:$AM,13,0)&lt;&gt;""),VLOOKUP($C236,[1]APELACIÓN!$C:$AM,29,0),VLOOKUP($C236,[1]CONSOLIDADO!$C$16:$BX$465,50,0)),0)</f>
        <v>0</v>
      </c>
      <c r="R236" s="68">
        <f>ROUND(IFERROR(IF($Q236&gt;110,100,VLOOKUP($Q236,[1]PARAMETROS!$M$12:$O$122,2,0)),0),2)</f>
        <v>0</v>
      </c>
      <c r="S236" s="69">
        <f t="shared" si="32"/>
        <v>0</v>
      </c>
      <c r="T236" s="70">
        <f>IFERROR(IF(AND(VLOOKUP($C236,[1]APELACIÓN!$C:$AM,7,0)="SI",VLOOKUP($C236,[1]APELACIÓN!$C:$AM,14,0)&lt;&gt;""),VLOOKUP($C236,[1]APELACIÓN!$C:$AM,32,0),VLOOKUP($C236,[1]CONSOLIDADO!$C$16:$BX$465,53,0)),0)</f>
        <v>0</v>
      </c>
      <c r="U236" s="70">
        <f>IFERROR(IF(AND(VLOOKUP($C236,[1]APELACIÓN!$C:$AM,7,0)="SI",VLOOKUP($C236,[1]APELACIÓN!$C:$AM,15,0)&lt;&gt;""),VLOOKUP($C236,[1]APELACIÓN!$C:$AM,33,0),VLOOKUP($C236,[1]CONSOLIDADO!$C$16:$BX$465,54,0)),0)</f>
        <v>0</v>
      </c>
      <c r="V236" s="70">
        <f>IFERROR(IF(AND(VLOOKUP($C236,[1]APELACIÓN!$C:$AM,7,0)="SI",VLOOKUP($C236,[1]APELACIÓN!$C:$AM,16,0)&lt;&gt;""),VLOOKUP($C236,[1]APELACIÓN!$C:$AM,34,0),VLOOKUP($C236,[1]CONSOLIDADO!$C$16:$BX$465,55,0)),0)</f>
        <v>0</v>
      </c>
      <c r="W236" s="70">
        <f t="shared" si="33"/>
        <v>0</v>
      </c>
      <c r="X236" s="68">
        <f>ROUND(IFERROR(VLOOKUP($W236,[1]PARAMETROS!$Q$12:$S$82,2,0),0),2)</f>
        <v>0</v>
      </c>
      <c r="Y236" s="69">
        <f t="shared" si="34"/>
        <v>0</v>
      </c>
      <c r="Z236" s="71">
        <f t="shared" si="35"/>
        <v>0</v>
      </c>
      <c r="AA236" s="72" t="str">
        <f>IFERROR(IF(VLOOKUP($C236,[1]APELACIÓN!$C$16:$I$465,5,0)="","",VLOOKUP($C236,[1]APELACIÓN!$C$16:$I$465,5,0)),0)</f>
        <v/>
      </c>
      <c r="AB236" s="72" t="str">
        <f>IFERROR(IF(VLOOKUP($C236,[1]APELACIÓN!$C$16:$I$465,7,0)="","",VLOOKUP($C236,[1]APELACIÓN!$C$16:$I$465,7,0)),0)</f>
        <v/>
      </c>
      <c r="AC236" s="73" t="str">
        <f>IF($C236="","",[1]CONSOLIDADO!BP236)</f>
        <v/>
      </c>
      <c r="AD236" s="74" t="str">
        <f>IF($C236="","",[1]CONSOLIDADO!BQ236)</f>
        <v/>
      </c>
      <c r="AE236" s="74" t="str">
        <f>IF($C236="","",[1]CONSOLIDADO!BR236)</f>
        <v/>
      </c>
      <c r="AF236" s="74" t="str">
        <f>IF($C236="","",[1]CONSOLIDADO!BS236)</f>
        <v/>
      </c>
      <c r="AG236" s="74" t="str">
        <f>IF($C236="","",[1]CONSOLIDADO!BT236)</f>
        <v/>
      </c>
      <c r="AH236" s="73" t="str">
        <f>IF($C236="","",[1]CONSOLIDADO!BU236)</f>
        <v/>
      </c>
      <c r="AI236" s="73" t="str">
        <f>IF($C236="","",[1]CONSOLIDADO!BV236)</f>
        <v/>
      </c>
      <c r="AJ236" s="74" t="str">
        <f>IF($C236="","",[1]CONSOLIDADO!BW236)</f>
        <v/>
      </c>
      <c r="AK236" s="75" t="str">
        <f>IF($C236="","",[1]CONSOLIDADO!BX236)</f>
        <v/>
      </c>
    </row>
    <row r="237" spans="1:37" ht="14.45" customHeight="1" x14ac:dyDescent="0.2">
      <c r="A237" s="62">
        <v>222</v>
      </c>
      <c r="B237" s="63"/>
      <c r="C237" s="64"/>
      <c r="D237" s="63"/>
      <c r="E237" s="65" t="str">
        <f>IFERROR(VLOOKUP($C237,[1]CONSOLIDADO!$C$16:$K$465,9,0),"")</f>
        <v/>
      </c>
      <c r="F237" s="66">
        <f>IFERROR(IF(AND(VLOOKUP($C237,[1]APELACIÓN!$C:$AM,7,0)="SI",VLOOKUP($C237,[1]APELACIÓN!$C:$AM,10,0)&lt;&gt;""),VLOOKUP($C237,[1]APELACIÓN!$C:$AM,20,0),VLOOKUP($C237,[1]CONSOLIDADO!$C$16:$BX$465,39,0)),0)</f>
        <v>0</v>
      </c>
      <c r="G237" s="67">
        <f>ROUND(IFERROR(IF($F237&gt;39,200,VLOOKUP($F237,[1]PARAMETROS!$A$12:$K$55,2,0)),0),2)</f>
        <v>0</v>
      </c>
      <c r="H237" s="67">
        <f t="shared" si="27"/>
        <v>0</v>
      </c>
      <c r="I237" s="66">
        <f>IFERROR(IF(AND(VLOOKUP($C237,[1]APELACIÓN!$C:$AM,7,0)="SI",VLOOKUP($C237,[1]APELACIÓN!$C:$AM,11,0)&lt;&gt;""),VLOOKUP($C237,[1]APELACIÓN!$C:$AM,23,0),VLOOKUP($C237,[1]CONSOLIDADO!$C$16:$BX$465,42,0)),0)</f>
        <v>0</v>
      </c>
      <c r="J237" s="67">
        <f>ROUND(IFERROR(IF($I237&gt;39,200,VLOOKUP($I237,[1]PARAMETROS!$A$12:$K$55,6,0)),0),2)</f>
        <v>0</v>
      </c>
      <c r="K237" s="67">
        <f t="shared" si="28"/>
        <v>0</v>
      </c>
      <c r="L237" s="66">
        <f>IFERROR(IF(AND(VLOOKUP($C237,[1]APELACIÓN!$C:$AM,7,0)="SI",VLOOKUP($C237,[1]APELACIÓN!$C:$AM,12,0)&lt;&gt;""),VLOOKUP($C237,[1]APELACIÓN!$C:$AM,26,0),VLOOKUP($C237,[1]CONSOLIDADO!$C$16:$BX$465,45,0)),0)</f>
        <v>0</v>
      </c>
      <c r="M237" s="68">
        <f>ROUND(IFERROR(IF($L237&gt;39,200,VLOOKUP($L237,[1]PARAMETROS!$A$12:$K$55,10,0)),0),2)</f>
        <v>0</v>
      </c>
      <c r="N237" s="68">
        <f t="shared" si="29"/>
        <v>0</v>
      </c>
      <c r="O237" s="68">
        <f t="shared" si="30"/>
        <v>0</v>
      </c>
      <c r="P237" s="69">
        <f t="shared" si="31"/>
        <v>0</v>
      </c>
      <c r="Q237" s="66">
        <f>IFERROR(IF(AND(VLOOKUP($C237,[1]APELACIÓN!$C:$AM,7,0)="SI",VLOOKUP($C237,[1]APELACIÓN!$C:$AM,13,0)&lt;&gt;""),VLOOKUP($C237,[1]APELACIÓN!$C:$AM,29,0),VLOOKUP($C237,[1]CONSOLIDADO!$C$16:$BX$465,50,0)),0)</f>
        <v>0</v>
      </c>
      <c r="R237" s="68">
        <f>ROUND(IFERROR(IF($Q237&gt;110,100,VLOOKUP($Q237,[1]PARAMETROS!$M$12:$O$122,2,0)),0),2)</f>
        <v>0</v>
      </c>
      <c r="S237" s="69">
        <f t="shared" si="32"/>
        <v>0</v>
      </c>
      <c r="T237" s="70">
        <f>IFERROR(IF(AND(VLOOKUP($C237,[1]APELACIÓN!$C:$AM,7,0)="SI",VLOOKUP($C237,[1]APELACIÓN!$C:$AM,14,0)&lt;&gt;""),VLOOKUP($C237,[1]APELACIÓN!$C:$AM,32,0),VLOOKUP($C237,[1]CONSOLIDADO!$C$16:$BX$465,53,0)),0)</f>
        <v>0</v>
      </c>
      <c r="U237" s="70">
        <f>IFERROR(IF(AND(VLOOKUP($C237,[1]APELACIÓN!$C:$AM,7,0)="SI",VLOOKUP($C237,[1]APELACIÓN!$C:$AM,15,0)&lt;&gt;""),VLOOKUP($C237,[1]APELACIÓN!$C:$AM,33,0),VLOOKUP($C237,[1]CONSOLIDADO!$C$16:$BX$465,54,0)),0)</f>
        <v>0</v>
      </c>
      <c r="V237" s="70">
        <f>IFERROR(IF(AND(VLOOKUP($C237,[1]APELACIÓN!$C:$AM,7,0)="SI",VLOOKUP($C237,[1]APELACIÓN!$C:$AM,16,0)&lt;&gt;""),VLOOKUP($C237,[1]APELACIÓN!$C:$AM,34,0),VLOOKUP($C237,[1]CONSOLIDADO!$C$16:$BX$465,55,0)),0)</f>
        <v>0</v>
      </c>
      <c r="W237" s="70">
        <f t="shared" si="33"/>
        <v>0</v>
      </c>
      <c r="X237" s="68">
        <f>ROUND(IFERROR(VLOOKUP($W237,[1]PARAMETROS!$Q$12:$S$82,2,0),0),2)</f>
        <v>0</v>
      </c>
      <c r="Y237" s="69">
        <f t="shared" si="34"/>
        <v>0</v>
      </c>
      <c r="Z237" s="71">
        <f t="shared" si="35"/>
        <v>0</v>
      </c>
      <c r="AA237" s="72" t="str">
        <f>IFERROR(IF(VLOOKUP($C237,[1]APELACIÓN!$C$16:$I$465,5,0)="","",VLOOKUP($C237,[1]APELACIÓN!$C$16:$I$465,5,0)),0)</f>
        <v/>
      </c>
      <c r="AB237" s="72" t="str">
        <f>IFERROR(IF(VLOOKUP($C237,[1]APELACIÓN!$C$16:$I$465,7,0)="","",VLOOKUP($C237,[1]APELACIÓN!$C$16:$I$465,7,0)),0)</f>
        <v/>
      </c>
      <c r="AC237" s="73" t="str">
        <f>IF($C237="","",[1]CONSOLIDADO!BP237)</f>
        <v/>
      </c>
      <c r="AD237" s="74" t="str">
        <f>IF($C237="","",[1]CONSOLIDADO!BQ237)</f>
        <v/>
      </c>
      <c r="AE237" s="74" t="str">
        <f>IF($C237="","",[1]CONSOLIDADO!BR237)</f>
        <v/>
      </c>
      <c r="AF237" s="74" t="str">
        <f>IF($C237="","",[1]CONSOLIDADO!BS237)</f>
        <v/>
      </c>
      <c r="AG237" s="74" t="str">
        <f>IF($C237="","",[1]CONSOLIDADO!BT237)</f>
        <v/>
      </c>
      <c r="AH237" s="73" t="str">
        <f>IF($C237="","",[1]CONSOLIDADO!BU237)</f>
        <v/>
      </c>
      <c r="AI237" s="73" t="str">
        <f>IF($C237="","",[1]CONSOLIDADO!BV237)</f>
        <v/>
      </c>
      <c r="AJ237" s="74" t="str">
        <f>IF($C237="","",[1]CONSOLIDADO!BW237)</f>
        <v/>
      </c>
      <c r="AK237" s="75" t="str">
        <f>IF($C237="","",[1]CONSOLIDADO!BX237)</f>
        <v/>
      </c>
    </row>
    <row r="238" spans="1:37" ht="14.45" customHeight="1" x14ac:dyDescent="0.2">
      <c r="A238" s="62">
        <v>223</v>
      </c>
      <c r="B238" s="63"/>
      <c r="C238" s="64"/>
      <c r="D238" s="63"/>
      <c r="E238" s="65" t="str">
        <f>IFERROR(VLOOKUP($C238,[1]CONSOLIDADO!$C$16:$K$465,9,0),"")</f>
        <v/>
      </c>
      <c r="F238" s="66">
        <f>IFERROR(IF(AND(VLOOKUP($C238,[1]APELACIÓN!$C:$AM,7,0)="SI",VLOOKUP($C238,[1]APELACIÓN!$C:$AM,10,0)&lt;&gt;""),VLOOKUP($C238,[1]APELACIÓN!$C:$AM,20,0),VLOOKUP($C238,[1]CONSOLIDADO!$C$16:$BX$465,39,0)),0)</f>
        <v>0</v>
      </c>
      <c r="G238" s="67">
        <f>ROUND(IFERROR(IF($F238&gt;39,200,VLOOKUP($F238,[1]PARAMETROS!$A$12:$K$55,2,0)),0),2)</f>
        <v>0</v>
      </c>
      <c r="H238" s="67">
        <f t="shared" si="27"/>
        <v>0</v>
      </c>
      <c r="I238" s="66">
        <f>IFERROR(IF(AND(VLOOKUP($C238,[1]APELACIÓN!$C:$AM,7,0)="SI",VLOOKUP($C238,[1]APELACIÓN!$C:$AM,11,0)&lt;&gt;""),VLOOKUP($C238,[1]APELACIÓN!$C:$AM,23,0),VLOOKUP($C238,[1]CONSOLIDADO!$C$16:$BX$465,42,0)),0)</f>
        <v>0</v>
      </c>
      <c r="J238" s="67">
        <f>ROUND(IFERROR(IF($I238&gt;39,200,VLOOKUP($I238,[1]PARAMETROS!$A$12:$K$55,6,0)),0),2)</f>
        <v>0</v>
      </c>
      <c r="K238" s="67">
        <f t="shared" si="28"/>
        <v>0</v>
      </c>
      <c r="L238" s="66">
        <f>IFERROR(IF(AND(VLOOKUP($C238,[1]APELACIÓN!$C:$AM,7,0)="SI",VLOOKUP($C238,[1]APELACIÓN!$C:$AM,12,0)&lt;&gt;""),VLOOKUP($C238,[1]APELACIÓN!$C:$AM,26,0),VLOOKUP($C238,[1]CONSOLIDADO!$C$16:$BX$465,45,0)),0)</f>
        <v>0</v>
      </c>
      <c r="M238" s="68">
        <f>ROUND(IFERROR(IF($L238&gt;39,200,VLOOKUP($L238,[1]PARAMETROS!$A$12:$K$55,10,0)),0),2)</f>
        <v>0</v>
      </c>
      <c r="N238" s="68">
        <f t="shared" si="29"/>
        <v>0</v>
      </c>
      <c r="O238" s="68">
        <f t="shared" si="30"/>
        <v>0</v>
      </c>
      <c r="P238" s="69">
        <f t="shared" si="31"/>
        <v>0</v>
      </c>
      <c r="Q238" s="66">
        <f>IFERROR(IF(AND(VLOOKUP($C238,[1]APELACIÓN!$C:$AM,7,0)="SI",VLOOKUP($C238,[1]APELACIÓN!$C:$AM,13,0)&lt;&gt;""),VLOOKUP($C238,[1]APELACIÓN!$C:$AM,29,0),VLOOKUP($C238,[1]CONSOLIDADO!$C$16:$BX$465,50,0)),0)</f>
        <v>0</v>
      </c>
      <c r="R238" s="68">
        <f>ROUND(IFERROR(IF($Q238&gt;110,100,VLOOKUP($Q238,[1]PARAMETROS!$M$12:$O$122,2,0)),0),2)</f>
        <v>0</v>
      </c>
      <c r="S238" s="69">
        <f t="shared" si="32"/>
        <v>0</v>
      </c>
      <c r="T238" s="70">
        <f>IFERROR(IF(AND(VLOOKUP($C238,[1]APELACIÓN!$C:$AM,7,0)="SI",VLOOKUP($C238,[1]APELACIÓN!$C:$AM,14,0)&lt;&gt;""),VLOOKUP($C238,[1]APELACIÓN!$C:$AM,32,0),VLOOKUP($C238,[1]CONSOLIDADO!$C$16:$BX$465,53,0)),0)</f>
        <v>0</v>
      </c>
      <c r="U238" s="70">
        <f>IFERROR(IF(AND(VLOOKUP($C238,[1]APELACIÓN!$C:$AM,7,0)="SI",VLOOKUP($C238,[1]APELACIÓN!$C:$AM,15,0)&lt;&gt;""),VLOOKUP($C238,[1]APELACIÓN!$C:$AM,33,0),VLOOKUP($C238,[1]CONSOLIDADO!$C$16:$BX$465,54,0)),0)</f>
        <v>0</v>
      </c>
      <c r="V238" s="70">
        <f>IFERROR(IF(AND(VLOOKUP($C238,[1]APELACIÓN!$C:$AM,7,0)="SI",VLOOKUP($C238,[1]APELACIÓN!$C:$AM,16,0)&lt;&gt;""),VLOOKUP($C238,[1]APELACIÓN!$C:$AM,34,0),VLOOKUP($C238,[1]CONSOLIDADO!$C$16:$BX$465,55,0)),0)</f>
        <v>0</v>
      </c>
      <c r="W238" s="70">
        <f t="shared" si="33"/>
        <v>0</v>
      </c>
      <c r="X238" s="68">
        <f>ROUND(IFERROR(VLOOKUP($W238,[1]PARAMETROS!$Q$12:$S$82,2,0),0),2)</f>
        <v>0</v>
      </c>
      <c r="Y238" s="69">
        <f t="shared" si="34"/>
        <v>0</v>
      </c>
      <c r="Z238" s="71">
        <f t="shared" si="35"/>
        <v>0</v>
      </c>
      <c r="AA238" s="72" t="str">
        <f>IFERROR(IF(VLOOKUP($C238,[1]APELACIÓN!$C$16:$I$465,5,0)="","",VLOOKUP($C238,[1]APELACIÓN!$C$16:$I$465,5,0)),0)</f>
        <v/>
      </c>
      <c r="AB238" s="72" t="str">
        <f>IFERROR(IF(VLOOKUP($C238,[1]APELACIÓN!$C$16:$I$465,7,0)="","",VLOOKUP($C238,[1]APELACIÓN!$C$16:$I$465,7,0)),0)</f>
        <v/>
      </c>
      <c r="AC238" s="73" t="str">
        <f>IF($C238="","",[1]CONSOLIDADO!BP238)</f>
        <v/>
      </c>
      <c r="AD238" s="74" t="str">
        <f>IF($C238="","",[1]CONSOLIDADO!BQ238)</f>
        <v/>
      </c>
      <c r="AE238" s="74" t="str">
        <f>IF($C238="","",[1]CONSOLIDADO!BR238)</f>
        <v/>
      </c>
      <c r="AF238" s="74" t="str">
        <f>IF($C238="","",[1]CONSOLIDADO!BS238)</f>
        <v/>
      </c>
      <c r="AG238" s="74" t="str">
        <f>IF($C238="","",[1]CONSOLIDADO!BT238)</f>
        <v/>
      </c>
      <c r="AH238" s="73" t="str">
        <f>IF($C238="","",[1]CONSOLIDADO!BU238)</f>
        <v/>
      </c>
      <c r="AI238" s="73" t="str">
        <f>IF($C238="","",[1]CONSOLIDADO!BV238)</f>
        <v/>
      </c>
      <c r="AJ238" s="74" t="str">
        <f>IF($C238="","",[1]CONSOLIDADO!BW238)</f>
        <v/>
      </c>
      <c r="AK238" s="75" t="str">
        <f>IF($C238="","",[1]CONSOLIDADO!BX238)</f>
        <v/>
      </c>
    </row>
    <row r="239" spans="1:37" ht="14.45" customHeight="1" x14ac:dyDescent="0.2">
      <c r="A239" s="62">
        <v>224</v>
      </c>
      <c r="B239" s="63"/>
      <c r="C239" s="64"/>
      <c r="D239" s="63"/>
      <c r="E239" s="65" t="str">
        <f>IFERROR(VLOOKUP($C239,[1]CONSOLIDADO!$C$16:$K$465,9,0),"")</f>
        <v/>
      </c>
      <c r="F239" s="66">
        <f>IFERROR(IF(AND(VLOOKUP($C239,[1]APELACIÓN!$C:$AM,7,0)="SI",VLOOKUP($C239,[1]APELACIÓN!$C:$AM,10,0)&lt;&gt;""),VLOOKUP($C239,[1]APELACIÓN!$C:$AM,20,0),VLOOKUP($C239,[1]CONSOLIDADO!$C$16:$BX$465,39,0)),0)</f>
        <v>0</v>
      </c>
      <c r="G239" s="67">
        <f>ROUND(IFERROR(IF($F239&gt;39,200,VLOOKUP($F239,[1]PARAMETROS!$A$12:$K$55,2,0)),0),2)</f>
        <v>0</v>
      </c>
      <c r="H239" s="67">
        <f t="shared" si="27"/>
        <v>0</v>
      </c>
      <c r="I239" s="66">
        <f>IFERROR(IF(AND(VLOOKUP($C239,[1]APELACIÓN!$C:$AM,7,0)="SI",VLOOKUP($C239,[1]APELACIÓN!$C:$AM,11,0)&lt;&gt;""),VLOOKUP($C239,[1]APELACIÓN!$C:$AM,23,0),VLOOKUP($C239,[1]CONSOLIDADO!$C$16:$BX$465,42,0)),0)</f>
        <v>0</v>
      </c>
      <c r="J239" s="67">
        <f>ROUND(IFERROR(IF($I239&gt;39,200,VLOOKUP($I239,[1]PARAMETROS!$A$12:$K$55,6,0)),0),2)</f>
        <v>0</v>
      </c>
      <c r="K239" s="67">
        <f t="shared" si="28"/>
        <v>0</v>
      </c>
      <c r="L239" s="66">
        <f>IFERROR(IF(AND(VLOOKUP($C239,[1]APELACIÓN!$C:$AM,7,0)="SI",VLOOKUP($C239,[1]APELACIÓN!$C:$AM,12,0)&lt;&gt;""),VLOOKUP($C239,[1]APELACIÓN!$C:$AM,26,0),VLOOKUP($C239,[1]CONSOLIDADO!$C$16:$BX$465,45,0)),0)</f>
        <v>0</v>
      </c>
      <c r="M239" s="68">
        <f>ROUND(IFERROR(IF($L239&gt;39,200,VLOOKUP($L239,[1]PARAMETROS!$A$12:$K$55,10,0)),0),2)</f>
        <v>0</v>
      </c>
      <c r="N239" s="68">
        <f t="shared" si="29"/>
        <v>0</v>
      </c>
      <c r="O239" s="68">
        <f t="shared" si="30"/>
        <v>0</v>
      </c>
      <c r="P239" s="69">
        <f t="shared" si="31"/>
        <v>0</v>
      </c>
      <c r="Q239" s="66">
        <f>IFERROR(IF(AND(VLOOKUP($C239,[1]APELACIÓN!$C:$AM,7,0)="SI",VLOOKUP($C239,[1]APELACIÓN!$C:$AM,13,0)&lt;&gt;""),VLOOKUP($C239,[1]APELACIÓN!$C:$AM,29,0),VLOOKUP($C239,[1]CONSOLIDADO!$C$16:$BX$465,50,0)),0)</f>
        <v>0</v>
      </c>
      <c r="R239" s="68">
        <f>ROUND(IFERROR(IF($Q239&gt;110,100,VLOOKUP($Q239,[1]PARAMETROS!$M$12:$O$122,2,0)),0),2)</f>
        <v>0</v>
      </c>
      <c r="S239" s="69">
        <f t="shared" si="32"/>
        <v>0</v>
      </c>
      <c r="T239" s="70">
        <f>IFERROR(IF(AND(VLOOKUP($C239,[1]APELACIÓN!$C:$AM,7,0)="SI",VLOOKUP($C239,[1]APELACIÓN!$C:$AM,14,0)&lt;&gt;""),VLOOKUP($C239,[1]APELACIÓN!$C:$AM,32,0),VLOOKUP($C239,[1]CONSOLIDADO!$C$16:$BX$465,53,0)),0)</f>
        <v>0</v>
      </c>
      <c r="U239" s="70">
        <f>IFERROR(IF(AND(VLOOKUP($C239,[1]APELACIÓN!$C:$AM,7,0)="SI",VLOOKUP($C239,[1]APELACIÓN!$C:$AM,15,0)&lt;&gt;""),VLOOKUP($C239,[1]APELACIÓN!$C:$AM,33,0),VLOOKUP($C239,[1]CONSOLIDADO!$C$16:$BX$465,54,0)),0)</f>
        <v>0</v>
      </c>
      <c r="V239" s="70">
        <f>IFERROR(IF(AND(VLOOKUP($C239,[1]APELACIÓN!$C:$AM,7,0)="SI",VLOOKUP($C239,[1]APELACIÓN!$C:$AM,16,0)&lt;&gt;""),VLOOKUP($C239,[1]APELACIÓN!$C:$AM,34,0),VLOOKUP($C239,[1]CONSOLIDADO!$C$16:$BX$465,55,0)),0)</f>
        <v>0</v>
      </c>
      <c r="W239" s="70">
        <f t="shared" si="33"/>
        <v>0</v>
      </c>
      <c r="X239" s="68">
        <f>ROUND(IFERROR(VLOOKUP($W239,[1]PARAMETROS!$Q$12:$S$82,2,0),0),2)</f>
        <v>0</v>
      </c>
      <c r="Y239" s="69">
        <f t="shared" si="34"/>
        <v>0</v>
      </c>
      <c r="Z239" s="71">
        <f t="shared" si="35"/>
        <v>0</v>
      </c>
      <c r="AA239" s="72" t="str">
        <f>IFERROR(IF(VLOOKUP($C239,[1]APELACIÓN!$C$16:$I$465,5,0)="","",VLOOKUP($C239,[1]APELACIÓN!$C$16:$I$465,5,0)),0)</f>
        <v/>
      </c>
      <c r="AB239" s="72" t="str">
        <f>IFERROR(IF(VLOOKUP($C239,[1]APELACIÓN!$C$16:$I$465,7,0)="","",VLOOKUP($C239,[1]APELACIÓN!$C$16:$I$465,7,0)),0)</f>
        <v/>
      </c>
      <c r="AC239" s="73" t="str">
        <f>IF($C239="","",[1]CONSOLIDADO!BP239)</f>
        <v/>
      </c>
      <c r="AD239" s="74" t="str">
        <f>IF($C239="","",[1]CONSOLIDADO!BQ239)</f>
        <v/>
      </c>
      <c r="AE239" s="74" t="str">
        <f>IF($C239="","",[1]CONSOLIDADO!BR239)</f>
        <v/>
      </c>
      <c r="AF239" s="74" t="str">
        <f>IF($C239="","",[1]CONSOLIDADO!BS239)</f>
        <v/>
      </c>
      <c r="AG239" s="74" t="str">
        <f>IF($C239="","",[1]CONSOLIDADO!BT239)</f>
        <v/>
      </c>
      <c r="AH239" s="73" t="str">
        <f>IF($C239="","",[1]CONSOLIDADO!BU239)</f>
        <v/>
      </c>
      <c r="AI239" s="73" t="str">
        <f>IF($C239="","",[1]CONSOLIDADO!BV239)</f>
        <v/>
      </c>
      <c r="AJ239" s="74" t="str">
        <f>IF($C239="","",[1]CONSOLIDADO!BW239)</f>
        <v/>
      </c>
      <c r="AK239" s="75" t="str">
        <f>IF($C239="","",[1]CONSOLIDADO!BX239)</f>
        <v/>
      </c>
    </row>
    <row r="240" spans="1:37" ht="14.45" customHeight="1" x14ac:dyDescent="0.2">
      <c r="A240" s="62">
        <v>225</v>
      </c>
      <c r="B240" s="63"/>
      <c r="C240" s="64"/>
      <c r="D240" s="63"/>
      <c r="E240" s="65" t="str">
        <f>IFERROR(VLOOKUP($C240,[1]CONSOLIDADO!$C$16:$K$465,9,0),"")</f>
        <v/>
      </c>
      <c r="F240" s="66">
        <f>IFERROR(IF(AND(VLOOKUP($C240,[1]APELACIÓN!$C:$AM,7,0)="SI",VLOOKUP($C240,[1]APELACIÓN!$C:$AM,10,0)&lt;&gt;""),VLOOKUP($C240,[1]APELACIÓN!$C:$AM,20,0),VLOOKUP($C240,[1]CONSOLIDADO!$C$16:$BX$465,39,0)),0)</f>
        <v>0</v>
      </c>
      <c r="G240" s="67">
        <f>ROUND(IFERROR(IF($F240&gt;39,200,VLOOKUP($F240,[1]PARAMETROS!$A$12:$K$55,2,0)),0),2)</f>
        <v>0</v>
      </c>
      <c r="H240" s="67">
        <f t="shared" si="27"/>
        <v>0</v>
      </c>
      <c r="I240" s="66">
        <f>IFERROR(IF(AND(VLOOKUP($C240,[1]APELACIÓN!$C:$AM,7,0)="SI",VLOOKUP($C240,[1]APELACIÓN!$C:$AM,11,0)&lt;&gt;""),VLOOKUP($C240,[1]APELACIÓN!$C:$AM,23,0),VLOOKUP($C240,[1]CONSOLIDADO!$C$16:$BX$465,42,0)),0)</f>
        <v>0</v>
      </c>
      <c r="J240" s="67">
        <f>ROUND(IFERROR(IF($I240&gt;39,200,VLOOKUP($I240,[1]PARAMETROS!$A$12:$K$55,6,0)),0),2)</f>
        <v>0</v>
      </c>
      <c r="K240" s="67">
        <f t="shared" si="28"/>
        <v>0</v>
      </c>
      <c r="L240" s="66">
        <f>IFERROR(IF(AND(VLOOKUP($C240,[1]APELACIÓN!$C:$AM,7,0)="SI",VLOOKUP($C240,[1]APELACIÓN!$C:$AM,12,0)&lt;&gt;""),VLOOKUP($C240,[1]APELACIÓN!$C:$AM,26,0),VLOOKUP($C240,[1]CONSOLIDADO!$C$16:$BX$465,45,0)),0)</f>
        <v>0</v>
      </c>
      <c r="M240" s="68">
        <f>ROUND(IFERROR(IF($L240&gt;39,200,VLOOKUP($L240,[1]PARAMETROS!$A$12:$K$55,10,0)),0),2)</f>
        <v>0</v>
      </c>
      <c r="N240" s="68">
        <f t="shared" si="29"/>
        <v>0</v>
      </c>
      <c r="O240" s="68">
        <f t="shared" si="30"/>
        <v>0</v>
      </c>
      <c r="P240" s="69">
        <f t="shared" si="31"/>
        <v>0</v>
      </c>
      <c r="Q240" s="66">
        <f>IFERROR(IF(AND(VLOOKUP($C240,[1]APELACIÓN!$C:$AM,7,0)="SI",VLOOKUP($C240,[1]APELACIÓN!$C:$AM,13,0)&lt;&gt;""),VLOOKUP($C240,[1]APELACIÓN!$C:$AM,29,0),VLOOKUP($C240,[1]CONSOLIDADO!$C$16:$BX$465,50,0)),0)</f>
        <v>0</v>
      </c>
      <c r="R240" s="68">
        <f>ROUND(IFERROR(IF($Q240&gt;110,100,VLOOKUP($Q240,[1]PARAMETROS!$M$12:$O$122,2,0)),0),2)</f>
        <v>0</v>
      </c>
      <c r="S240" s="69">
        <f t="shared" si="32"/>
        <v>0</v>
      </c>
      <c r="T240" s="70">
        <f>IFERROR(IF(AND(VLOOKUP($C240,[1]APELACIÓN!$C:$AM,7,0)="SI",VLOOKUP($C240,[1]APELACIÓN!$C:$AM,14,0)&lt;&gt;""),VLOOKUP($C240,[1]APELACIÓN!$C:$AM,32,0),VLOOKUP($C240,[1]CONSOLIDADO!$C$16:$BX$465,53,0)),0)</f>
        <v>0</v>
      </c>
      <c r="U240" s="70">
        <f>IFERROR(IF(AND(VLOOKUP($C240,[1]APELACIÓN!$C:$AM,7,0)="SI",VLOOKUP($C240,[1]APELACIÓN!$C:$AM,15,0)&lt;&gt;""),VLOOKUP($C240,[1]APELACIÓN!$C:$AM,33,0),VLOOKUP($C240,[1]CONSOLIDADO!$C$16:$BX$465,54,0)),0)</f>
        <v>0</v>
      </c>
      <c r="V240" s="70">
        <f>IFERROR(IF(AND(VLOOKUP($C240,[1]APELACIÓN!$C:$AM,7,0)="SI",VLOOKUP($C240,[1]APELACIÓN!$C:$AM,16,0)&lt;&gt;""),VLOOKUP($C240,[1]APELACIÓN!$C:$AM,34,0),VLOOKUP($C240,[1]CONSOLIDADO!$C$16:$BX$465,55,0)),0)</f>
        <v>0</v>
      </c>
      <c r="W240" s="70">
        <f t="shared" si="33"/>
        <v>0</v>
      </c>
      <c r="X240" s="68">
        <f>ROUND(IFERROR(VLOOKUP($W240,[1]PARAMETROS!$Q$12:$S$82,2,0),0),2)</f>
        <v>0</v>
      </c>
      <c r="Y240" s="69">
        <f t="shared" si="34"/>
        <v>0</v>
      </c>
      <c r="Z240" s="71">
        <f t="shared" si="35"/>
        <v>0</v>
      </c>
      <c r="AA240" s="72" t="str">
        <f>IFERROR(IF(VLOOKUP($C240,[1]APELACIÓN!$C$16:$I$465,5,0)="","",VLOOKUP($C240,[1]APELACIÓN!$C$16:$I$465,5,0)),0)</f>
        <v/>
      </c>
      <c r="AB240" s="72" t="str">
        <f>IFERROR(IF(VLOOKUP($C240,[1]APELACIÓN!$C$16:$I$465,7,0)="","",VLOOKUP($C240,[1]APELACIÓN!$C$16:$I$465,7,0)),0)</f>
        <v/>
      </c>
      <c r="AC240" s="73" t="str">
        <f>IF($C240="","",[1]CONSOLIDADO!BP240)</f>
        <v/>
      </c>
      <c r="AD240" s="74" t="str">
        <f>IF($C240="","",[1]CONSOLIDADO!BQ240)</f>
        <v/>
      </c>
      <c r="AE240" s="74" t="str">
        <f>IF($C240="","",[1]CONSOLIDADO!BR240)</f>
        <v/>
      </c>
      <c r="AF240" s="74" t="str">
        <f>IF($C240="","",[1]CONSOLIDADO!BS240)</f>
        <v/>
      </c>
      <c r="AG240" s="74" t="str">
        <f>IF($C240="","",[1]CONSOLIDADO!BT240)</f>
        <v/>
      </c>
      <c r="AH240" s="73" t="str">
        <f>IF($C240="","",[1]CONSOLIDADO!BU240)</f>
        <v/>
      </c>
      <c r="AI240" s="73" t="str">
        <f>IF($C240="","",[1]CONSOLIDADO!BV240)</f>
        <v/>
      </c>
      <c r="AJ240" s="74" t="str">
        <f>IF($C240="","",[1]CONSOLIDADO!BW240)</f>
        <v/>
      </c>
      <c r="AK240" s="75" t="str">
        <f>IF($C240="","",[1]CONSOLIDADO!BX240)</f>
        <v/>
      </c>
    </row>
    <row r="241" spans="1:37" ht="14.45" customHeight="1" x14ac:dyDescent="0.2">
      <c r="A241" s="62">
        <v>226</v>
      </c>
      <c r="B241" s="63"/>
      <c r="C241" s="64"/>
      <c r="D241" s="63"/>
      <c r="E241" s="65" t="str">
        <f>IFERROR(VLOOKUP($C241,[1]CONSOLIDADO!$C$16:$K$465,9,0),"")</f>
        <v/>
      </c>
      <c r="F241" s="66">
        <f>IFERROR(IF(AND(VLOOKUP($C241,[1]APELACIÓN!$C:$AM,7,0)="SI",VLOOKUP($C241,[1]APELACIÓN!$C:$AM,10,0)&lt;&gt;""),VLOOKUP($C241,[1]APELACIÓN!$C:$AM,20,0),VLOOKUP($C241,[1]CONSOLIDADO!$C$16:$BX$465,39,0)),0)</f>
        <v>0</v>
      </c>
      <c r="G241" s="67">
        <f>ROUND(IFERROR(IF($F241&gt;39,200,VLOOKUP($F241,[1]PARAMETROS!$A$12:$K$55,2,0)),0),2)</f>
        <v>0</v>
      </c>
      <c r="H241" s="67">
        <f t="shared" si="27"/>
        <v>0</v>
      </c>
      <c r="I241" s="66">
        <f>IFERROR(IF(AND(VLOOKUP($C241,[1]APELACIÓN!$C:$AM,7,0)="SI",VLOOKUP($C241,[1]APELACIÓN!$C:$AM,11,0)&lt;&gt;""),VLOOKUP($C241,[1]APELACIÓN!$C:$AM,23,0),VLOOKUP($C241,[1]CONSOLIDADO!$C$16:$BX$465,42,0)),0)</f>
        <v>0</v>
      </c>
      <c r="J241" s="67">
        <f>ROUND(IFERROR(IF($I241&gt;39,200,VLOOKUP($I241,[1]PARAMETROS!$A$12:$K$55,6,0)),0),2)</f>
        <v>0</v>
      </c>
      <c r="K241" s="67">
        <f t="shared" si="28"/>
        <v>0</v>
      </c>
      <c r="L241" s="66">
        <f>IFERROR(IF(AND(VLOOKUP($C241,[1]APELACIÓN!$C:$AM,7,0)="SI",VLOOKUP($C241,[1]APELACIÓN!$C:$AM,12,0)&lt;&gt;""),VLOOKUP($C241,[1]APELACIÓN!$C:$AM,26,0),VLOOKUP($C241,[1]CONSOLIDADO!$C$16:$BX$465,45,0)),0)</f>
        <v>0</v>
      </c>
      <c r="M241" s="68">
        <f>ROUND(IFERROR(IF($L241&gt;39,200,VLOOKUP($L241,[1]PARAMETROS!$A$12:$K$55,10,0)),0),2)</f>
        <v>0</v>
      </c>
      <c r="N241" s="68">
        <f t="shared" si="29"/>
        <v>0</v>
      </c>
      <c r="O241" s="68">
        <f t="shared" si="30"/>
        <v>0</v>
      </c>
      <c r="P241" s="69">
        <f t="shared" si="31"/>
        <v>0</v>
      </c>
      <c r="Q241" s="66">
        <f>IFERROR(IF(AND(VLOOKUP($C241,[1]APELACIÓN!$C:$AM,7,0)="SI",VLOOKUP($C241,[1]APELACIÓN!$C:$AM,13,0)&lt;&gt;""),VLOOKUP($C241,[1]APELACIÓN!$C:$AM,29,0),VLOOKUP($C241,[1]CONSOLIDADO!$C$16:$BX$465,50,0)),0)</f>
        <v>0</v>
      </c>
      <c r="R241" s="68">
        <f>ROUND(IFERROR(IF($Q241&gt;110,100,VLOOKUP($Q241,[1]PARAMETROS!$M$12:$O$122,2,0)),0),2)</f>
        <v>0</v>
      </c>
      <c r="S241" s="69">
        <f t="shared" si="32"/>
        <v>0</v>
      </c>
      <c r="T241" s="70">
        <f>IFERROR(IF(AND(VLOOKUP($C241,[1]APELACIÓN!$C:$AM,7,0)="SI",VLOOKUP($C241,[1]APELACIÓN!$C:$AM,14,0)&lt;&gt;""),VLOOKUP($C241,[1]APELACIÓN!$C:$AM,32,0),VLOOKUP($C241,[1]CONSOLIDADO!$C$16:$BX$465,53,0)),0)</f>
        <v>0</v>
      </c>
      <c r="U241" s="70">
        <f>IFERROR(IF(AND(VLOOKUP($C241,[1]APELACIÓN!$C:$AM,7,0)="SI",VLOOKUP($C241,[1]APELACIÓN!$C:$AM,15,0)&lt;&gt;""),VLOOKUP($C241,[1]APELACIÓN!$C:$AM,33,0),VLOOKUP($C241,[1]CONSOLIDADO!$C$16:$BX$465,54,0)),0)</f>
        <v>0</v>
      </c>
      <c r="V241" s="70">
        <f>IFERROR(IF(AND(VLOOKUP($C241,[1]APELACIÓN!$C:$AM,7,0)="SI",VLOOKUP($C241,[1]APELACIÓN!$C:$AM,16,0)&lt;&gt;""),VLOOKUP($C241,[1]APELACIÓN!$C:$AM,34,0),VLOOKUP($C241,[1]CONSOLIDADO!$C$16:$BX$465,55,0)),0)</f>
        <v>0</v>
      </c>
      <c r="W241" s="70">
        <f t="shared" si="33"/>
        <v>0</v>
      </c>
      <c r="X241" s="68">
        <f>ROUND(IFERROR(VLOOKUP($W241,[1]PARAMETROS!$Q$12:$S$82,2,0),0),2)</f>
        <v>0</v>
      </c>
      <c r="Y241" s="69">
        <f t="shared" si="34"/>
        <v>0</v>
      </c>
      <c r="Z241" s="71">
        <f t="shared" si="35"/>
        <v>0</v>
      </c>
      <c r="AA241" s="72" t="str">
        <f>IFERROR(IF(VLOOKUP($C241,[1]APELACIÓN!$C$16:$I$465,5,0)="","",VLOOKUP($C241,[1]APELACIÓN!$C$16:$I$465,5,0)),0)</f>
        <v/>
      </c>
      <c r="AB241" s="72" t="str">
        <f>IFERROR(IF(VLOOKUP($C241,[1]APELACIÓN!$C$16:$I$465,7,0)="","",VLOOKUP($C241,[1]APELACIÓN!$C$16:$I$465,7,0)),0)</f>
        <v/>
      </c>
      <c r="AC241" s="73" t="str">
        <f>IF($C241="","",[1]CONSOLIDADO!BP241)</f>
        <v/>
      </c>
      <c r="AD241" s="74" t="str">
        <f>IF($C241="","",[1]CONSOLIDADO!BQ241)</f>
        <v/>
      </c>
      <c r="AE241" s="74" t="str">
        <f>IF($C241="","",[1]CONSOLIDADO!BR241)</f>
        <v/>
      </c>
      <c r="AF241" s="74" t="str">
        <f>IF($C241="","",[1]CONSOLIDADO!BS241)</f>
        <v/>
      </c>
      <c r="AG241" s="74" t="str">
        <f>IF($C241="","",[1]CONSOLIDADO!BT241)</f>
        <v/>
      </c>
      <c r="AH241" s="73" t="str">
        <f>IF($C241="","",[1]CONSOLIDADO!BU241)</f>
        <v/>
      </c>
      <c r="AI241" s="73" t="str">
        <f>IF($C241="","",[1]CONSOLIDADO!BV241)</f>
        <v/>
      </c>
      <c r="AJ241" s="74" t="str">
        <f>IF($C241="","",[1]CONSOLIDADO!BW241)</f>
        <v/>
      </c>
      <c r="AK241" s="75" t="str">
        <f>IF($C241="","",[1]CONSOLIDADO!BX241)</f>
        <v/>
      </c>
    </row>
    <row r="242" spans="1:37" ht="14.45" customHeight="1" x14ac:dyDescent="0.2">
      <c r="A242" s="62">
        <v>227</v>
      </c>
      <c r="B242" s="63"/>
      <c r="C242" s="64"/>
      <c r="D242" s="63"/>
      <c r="E242" s="65" t="str">
        <f>IFERROR(VLOOKUP($C242,[1]CONSOLIDADO!$C$16:$K$465,9,0),"")</f>
        <v/>
      </c>
      <c r="F242" s="66">
        <f>IFERROR(IF(AND(VLOOKUP($C242,[1]APELACIÓN!$C:$AM,7,0)="SI",VLOOKUP($C242,[1]APELACIÓN!$C:$AM,10,0)&lt;&gt;""),VLOOKUP($C242,[1]APELACIÓN!$C:$AM,20,0),VLOOKUP($C242,[1]CONSOLIDADO!$C$16:$BX$465,39,0)),0)</f>
        <v>0</v>
      </c>
      <c r="G242" s="67">
        <f>ROUND(IFERROR(IF($F242&gt;39,200,VLOOKUP($F242,[1]PARAMETROS!$A$12:$K$55,2,0)),0),2)</f>
        <v>0</v>
      </c>
      <c r="H242" s="67">
        <f t="shared" si="27"/>
        <v>0</v>
      </c>
      <c r="I242" s="66">
        <f>IFERROR(IF(AND(VLOOKUP($C242,[1]APELACIÓN!$C:$AM,7,0)="SI",VLOOKUP($C242,[1]APELACIÓN!$C:$AM,11,0)&lt;&gt;""),VLOOKUP($C242,[1]APELACIÓN!$C:$AM,23,0),VLOOKUP($C242,[1]CONSOLIDADO!$C$16:$BX$465,42,0)),0)</f>
        <v>0</v>
      </c>
      <c r="J242" s="67">
        <f>ROUND(IFERROR(IF($I242&gt;39,200,VLOOKUP($I242,[1]PARAMETROS!$A$12:$K$55,6,0)),0),2)</f>
        <v>0</v>
      </c>
      <c r="K242" s="67">
        <f t="shared" si="28"/>
        <v>0</v>
      </c>
      <c r="L242" s="66">
        <f>IFERROR(IF(AND(VLOOKUP($C242,[1]APELACIÓN!$C:$AM,7,0)="SI",VLOOKUP($C242,[1]APELACIÓN!$C:$AM,12,0)&lt;&gt;""),VLOOKUP($C242,[1]APELACIÓN!$C:$AM,26,0),VLOOKUP($C242,[1]CONSOLIDADO!$C$16:$BX$465,45,0)),0)</f>
        <v>0</v>
      </c>
      <c r="M242" s="68">
        <f>ROUND(IFERROR(IF($L242&gt;39,200,VLOOKUP($L242,[1]PARAMETROS!$A$12:$K$55,10,0)),0),2)</f>
        <v>0</v>
      </c>
      <c r="N242" s="68">
        <f t="shared" si="29"/>
        <v>0</v>
      </c>
      <c r="O242" s="68">
        <f t="shared" si="30"/>
        <v>0</v>
      </c>
      <c r="P242" s="69">
        <f t="shared" si="31"/>
        <v>0</v>
      </c>
      <c r="Q242" s="66">
        <f>IFERROR(IF(AND(VLOOKUP($C242,[1]APELACIÓN!$C:$AM,7,0)="SI",VLOOKUP($C242,[1]APELACIÓN!$C:$AM,13,0)&lt;&gt;""),VLOOKUP($C242,[1]APELACIÓN!$C:$AM,29,0),VLOOKUP($C242,[1]CONSOLIDADO!$C$16:$BX$465,50,0)),0)</f>
        <v>0</v>
      </c>
      <c r="R242" s="68">
        <f>ROUND(IFERROR(IF($Q242&gt;110,100,VLOOKUP($Q242,[1]PARAMETROS!$M$12:$O$122,2,0)),0),2)</f>
        <v>0</v>
      </c>
      <c r="S242" s="69">
        <f t="shared" si="32"/>
        <v>0</v>
      </c>
      <c r="T242" s="70">
        <f>IFERROR(IF(AND(VLOOKUP($C242,[1]APELACIÓN!$C:$AM,7,0)="SI",VLOOKUP($C242,[1]APELACIÓN!$C:$AM,14,0)&lt;&gt;""),VLOOKUP($C242,[1]APELACIÓN!$C:$AM,32,0),VLOOKUP($C242,[1]CONSOLIDADO!$C$16:$BX$465,53,0)),0)</f>
        <v>0</v>
      </c>
      <c r="U242" s="70">
        <f>IFERROR(IF(AND(VLOOKUP($C242,[1]APELACIÓN!$C:$AM,7,0)="SI",VLOOKUP($C242,[1]APELACIÓN!$C:$AM,15,0)&lt;&gt;""),VLOOKUP($C242,[1]APELACIÓN!$C:$AM,33,0),VLOOKUP($C242,[1]CONSOLIDADO!$C$16:$BX$465,54,0)),0)</f>
        <v>0</v>
      </c>
      <c r="V242" s="70">
        <f>IFERROR(IF(AND(VLOOKUP($C242,[1]APELACIÓN!$C:$AM,7,0)="SI",VLOOKUP($C242,[1]APELACIÓN!$C:$AM,16,0)&lt;&gt;""),VLOOKUP($C242,[1]APELACIÓN!$C:$AM,34,0),VLOOKUP($C242,[1]CONSOLIDADO!$C$16:$BX$465,55,0)),0)</f>
        <v>0</v>
      </c>
      <c r="W242" s="70">
        <f t="shared" si="33"/>
        <v>0</v>
      </c>
      <c r="X242" s="68">
        <f>ROUND(IFERROR(VLOOKUP($W242,[1]PARAMETROS!$Q$12:$S$82,2,0),0),2)</f>
        <v>0</v>
      </c>
      <c r="Y242" s="69">
        <f t="shared" si="34"/>
        <v>0</v>
      </c>
      <c r="Z242" s="71">
        <f t="shared" si="35"/>
        <v>0</v>
      </c>
      <c r="AA242" s="72" t="str">
        <f>IFERROR(IF(VLOOKUP($C242,[1]APELACIÓN!$C$16:$I$465,5,0)="","",VLOOKUP($C242,[1]APELACIÓN!$C$16:$I$465,5,0)),0)</f>
        <v/>
      </c>
      <c r="AB242" s="72" t="str">
        <f>IFERROR(IF(VLOOKUP($C242,[1]APELACIÓN!$C$16:$I$465,7,0)="","",VLOOKUP($C242,[1]APELACIÓN!$C$16:$I$465,7,0)),0)</f>
        <v/>
      </c>
      <c r="AC242" s="73" t="str">
        <f>IF($C242="","",[1]CONSOLIDADO!BP242)</f>
        <v/>
      </c>
      <c r="AD242" s="74" t="str">
        <f>IF($C242="","",[1]CONSOLIDADO!BQ242)</f>
        <v/>
      </c>
      <c r="AE242" s="74" t="str">
        <f>IF($C242="","",[1]CONSOLIDADO!BR242)</f>
        <v/>
      </c>
      <c r="AF242" s="74" t="str">
        <f>IF($C242="","",[1]CONSOLIDADO!BS242)</f>
        <v/>
      </c>
      <c r="AG242" s="74" t="str">
        <f>IF($C242="","",[1]CONSOLIDADO!BT242)</f>
        <v/>
      </c>
      <c r="AH242" s="73" t="str">
        <f>IF($C242="","",[1]CONSOLIDADO!BU242)</f>
        <v/>
      </c>
      <c r="AI242" s="73" t="str">
        <f>IF($C242="","",[1]CONSOLIDADO!BV242)</f>
        <v/>
      </c>
      <c r="AJ242" s="74" t="str">
        <f>IF($C242="","",[1]CONSOLIDADO!BW242)</f>
        <v/>
      </c>
      <c r="AK242" s="75" t="str">
        <f>IF($C242="","",[1]CONSOLIDADO!BX242)</f>
        <v/>
      </c>
    </row>
    <row r="243" spans="1:37" ht="14.45" customHeight="1" x14ac:dyDescent="0.2">
      <c r="A243" s="62">
        <v>228</v>
      </c>
      <c r="B243" s="63"/>
      <c r="C243" s="64"/>
      <c r="D243" s="63"/>
      <c r="E243" s="65" t="str">
        <f>IFERROR(VLOOKUP($C243,[1]CONSOLIDADO!$C$16:$K$465,9,0),"")</f>
        <v/>
      </c>
      <c r="F243" s="66">
        <f>IFERROR(IF(AND(VLOOKUP($C243,[1]APELACIÓN!$C:$AM,7,0)="SI",VLOOKUP($C243,[1]APELACIÓN!$C:$AM,10,0)&lt;&gt;""),VLOOKUP($C243,[1]APELACIÓN!$C:$AM,20,0),VLOOKUP($C243,[1]CONSOLIDADO!$C$16:$BX$465,39,0)),0)</f>
        <v>0</v>
      </c>
      <c r="G243" s="67">
        <f>ROUND(IFERROR(IF($F243&gt;39,200,VLOOKUP($F243,[1]PARAMETROS!$A$12:$K$55,2,0)),0),2)</f>
        <v>0</v>
      </c>
      <c r="H243" s="67">
        <f t="shared" si="27"/>
        <v>0</v>
      </c>
      <c r="I243" s="66">
        <f>IFERROR(IF(AND(VLOOKUP($C243,[1]APELACIÓN!$C:$AM,7,0)="SI",VLOOKUP($C243,[1]APELACIÓN!$C:$AM,11,0)&lt;&gt;""),VLOOKUP($C243,[1]APELACIÓN!$C:$AM,23,0),VLOOKUP($C243,[1]CONSOLIDADO!$C$16:$BX$465,42,0)),0)</f>
        <v>0</v>
      </c>
      <c r="J243" s="67">
        <f>ROUND(IFERROR(IF($I243&gt;39,200,VLOOKUP($I243,[1]PARAMETROS!$A$12:$K$55,6,0)),0),2)</f>
        <v>0</v>
      </c>
      <c r="K243" s="67">
        <f t="shared" si="28"/>
        <v>0</v>
      </c>
      <c r="L243" s="66">
        <f>IFERROR(IF(AND(VLOOKUP($C243,[1]APELACIÓN!$C:$AM,7,0)="SI",VLOOKUP($C243,[1]APELACIÓN!$C:$AM,12,0)&lt;&gt;""),VLOOKUP($C243,[1]APELACIÓN!$C:$AM,26,0),VLOOKUP($C243,[1]CONSOLIDADO!$C$16:$BX$465,45,0)),0)</f>
        <v>0</v>
      </c>
      <c r="M243" s="68">
        <f>ROUND(IFERROR(IF($L243&gt;39,200,VLOOKUP($L243,[1]PARAMETROS!$A$12:$K$55,10,0)),0),2)</f>
        <v>0</v>
      </c>
      <c r="N243" s="68">
        <f t="shared" si="29"/>
        <v>0</v>
      </c>
      <c r="O243" s="68">
        <f t="shared" si="30"/>
        <v>0</v>
      </c>
      <c r="P243" s="69">
        <f t="shared" si="31"/>
        <v>0</v>
      </c>
      <c r="Q243" s="66">
        <f>IFERROR(IF(AND(VLOOKUP($C243,[1]APELACIÓN!$C:$AM,7,0)="SI",VLOOKUP($C243,[1]APELACIÓN!$C:$AM,13,0)&lt;&gt;""),VLOOKUP($C243,[1]APELACIÓN!$C:$AM,29,0),VLOOKUP($C243,[1]CONSOLIDADO!$C$16:$BX$465,50,0)),0)</f>
        <v>0</v>
      </c>
      <c r="R243" s="68">
        <f>ROUND(IFERROR(IF($Q243&gt;110,100,VLOOKUP($Q243,[1]PARAMETROS!$M$12:$O$122,2,0)),0),2)</f>
        <v>0</v>
      </c>
      <c r="S243" s="69">
        <f t="shared" si="32"/>
        <v>0</v>
      </c>
      <c r="T243" s="70">
        <f>IFERROR(IF(AND(VLOOKUP($C243,[1]APELACIÓN!$C:$AM,7,0)="SI",VLOOKUP($C243,[1]APELACIÓN!$C:$AM,14,0)&lt;&gt;""),VLOOKUP($C243,[1]APELACIÓN!$C:$AM,32,0),VLOOKUP($C243,[1]CONSOLIDADO!$C$16:$BX$465,53,0)),0)</f>
        <v>0</v>
      </c>
      <c r="U243" s="70">
        <f>IFERROR(IF(AND(VLOOKUP($C243,[1]APELACIÓN!$C:$AM,7,0)="SI",VLOOKUP($C243,[1]APELACIÓN!$C:$AM,15,0)&lt;&gt;""),VLOOKUP($C243,[1]APELACIÓN!$C:$AM,33,0),VLOOKUP($C243,[1]CONSOLIDADO!$C$16:$BX$465,54,0)),0)</f>
        <v>0</v>
      </c>
      <c r="V243" s="70">
        <f>IFERROR(IF(AND(VLOOKUP($C243,[1]APELACIÓN!$C:$AM,7,0)="SI",VLOOKUP($C243,[1]APELACIÓN!$C:$AM,16,0)&lt;&gt;""),VLOOKUP($C243,[1]APELACIÓN!$C:$AM,34,0),VLOOKUP($C243,[1]CONSOLIDADO!$C$16:$BX$465,55,0)),0)</f>
        <v>0</v>
      </c>
      <c r="W243" s="70">
        <f t="shared" si="33"/>
        <v>0</v>
      </c>
      <c r="X243" s="68">
        <f>ROUND(IFERROR(VLOOKUP($W243,[1]PARAMETROS!$Q$12:$S$82,2,0),0),2)</f>
        <v>0</v>
      </c>
      <c r="Y243" s="69">
        <f t="shared" si="34"/>
        <v>0</v>
      </c>
      <c r="Z243" s="71">
        <f t="shared" si="35"/>
        <v>0</v>
      </c>
      <c r="AA243" s="72" t="str">
        <f>IFERROR(IF(VLOOKUP($C243,[1]APELACIÓN!$C$16:$I$465,5,0)="","",VLOOKUP($C243,[1]APELACIÓN!$C$16:$I$465,5,0)),0)</f>
        <v/>
      </c>
      <c r="AB243" s="72" t="str">
        <f>IFERROR(IF(VLOOKUP($C243,[1]APELACIÓN!$C$16:$I$465,7,0)="","",VLOOKUP($C243,[1]APELACIÓN!$C$16:$I$465,7,0)),0)</f>
        <v/>
      </c>
      <c r="AC243" s="73" t="str">
        <f>IF($C243="","",[1]CONSOLIDADO!BP243)</f>
        <v/>
      </c>
      <c r="AD243" s="74" t="str">
        <f>IF($C243="","",[1]CONSOLIDADO!BQ243)</f>
        <v/>
      </c>
      <c r="AE243" s="74" t="str">
        <f>IF($C243="","",[1]CONSOLIDADO!BR243)</f>
        <v/>
      </c>
      <c r="AF243" s="74" t="str">
        <f>IF($C243="","",[1]CONSOLIDADO!BS243)</f>
        <v/>
      </c>
      <c r="AG243" s="74" t="str">
        <f>IF($C243="","",[1]CONSOLIDADO!BT243)</f>
        <v/>
      </c>
      <c r="AH243" s="73" t="str">
        <f>IF($C243="","",[1]CONSOLIDADO!BU243)</f>
        <v/>
      </c>
      <c r="AI243" s="73" t="str">
        <f>IF($C243="","",[1]CONSOLIDADO!BV243)</f>
        <v/>
      </c>
      <c r="AJ243" s="74" t="str">
        <f>IF($C243="","",[1]CONSOLIDADO!BW243)</f>
        <v/>
      </c>
      <c r="AK243" s="75" t="str">
        <f>IF($C243="","",[1]CONSOLIDADO!BX243)</f>
        <v/>
      </c>
    </row>
    <row r="244" spans="1:37" ht="14.45" customHeight="1" x14ac:dyDescent="0.2">
      <c r="A244" s="62">
        <v>229</v>
      </c>
      <c r="B244" s="63"/>
      <c r="C244" s="64"/>
      <c r="D244" s="63"/>
      <c r="E244" s="65" t="str">
        <f>IFERROR(VLOOKUP($C244,[1]CONSOLIDADO!$C$16:$K$465,9,0),"")</f>
        <v/>
      </c>
      <c r="F244" s="66">
        <f>IFERROR(IF(AND(VLOOKUP($C244,[1]APELACIÓN!$C:$AM,7,0)="SI",VLOOKUP($C244,[1]APELACIÓN!$C:$AM,10,0)&lt;&gt;""),VLOOKUP($C244,[1]APELACIÓN!$C:$AM,20,0),VLOOKUP($C244,[1]CONSOLIDADO!$C$16:$BX$465,39,0)),0)</f>
        <v>0</v>
      </c>
      <c r="G244" s="67">
        <f>ROUND(IFERROR(IF($F244&gt;39,200,VLOOKUP($F244,[1]PARAMETROS!$A$12:$K$55,2,0)),0),2)</f>
        <v>0</v>
      </c>
      <c r="H244" s="67">
        <f t="shared" si="27"/>
        <v>0</v>
      </c>
      <c r="I244" s="66">
        <f>IFERROR(IF(AND(VLOOKUP($C244,[1]APELACIÓN!$C:$AM,7,0)="SI",VLOOKUP($C244,[1]APELACIÓN!$C:$AM,11,0)&lt;&gt;""),VLOOKUP($C244,[1]APELACIÓN!$C:$AM,23,0),VLOOKUP($C244,[1]CONSOLIDADO!$C$16:$BX$465,42,0)),0)</f>
        <v>0</v>
      </c>
      <c r="J244" s="67">
        <f>ROUND(IFERROR(IF($I244&gt;39,200,VLOOKUP($I244,[1]PARAMETROS!$A$12:$K$55,6,0)),0),2)</f>
        <v>0</v>
      </c>
      <c r="K244" s="67">
        <f t="shared" si="28"/>
        <v>0</v>
      </c>
      <c r="L244" s="66">
        <f>IFERROR(IF(AND(VLOOKUP($C244,[1]APELACIÓN!$C:$AM,7,0)="SI",VLOOKUP($C244,[1]APELACIÓN!$C:$AM,12,0)&lt;&gt;""),VLOOKUP($C244,[1]APELACIÓN!$C:$AM,26,0),VLOOKUP($C244,[1]CONSOLIDADO!$C$16:$BX$465,45,0)),0)</f>
        <v>0</v>
      </c>
      <c r="M244" s="68">
        <f>ROUND(IFERROR(IF($L244&gt;39,200,VLOOKUP($L244,[1]PARAMETROS!$A$12:$K$55,10,0)),0),2)</f>
        <v>0</v>
      </c>
      <c r="N244" s="68">
        <f t="shared" si="29"/>
        <v>0</v>
      </c>
      <c r="O244" s="68">
        <f t="shared" si="30"/>
        <v>0</v>
      </c>
      <c r="P244" s="69">
        <f t="shared" si="31"/>
        <v>0</v>
      </c>
      <c r="Q244" s="66">
        <f>IFERROR(IF(AND(VLOOKUP($C244,[1]APELACIÓN!$C:$AM,7,0)="SI",VLOOKUP($C244,[1]APELACIÓN!$C:$AM,13,0)&lt;&gt;""),VLOOKUP($C244,[1]APELACIÓN!$C:$AM,29,0),VLOOKUP($C244,[1]CONSOLIDADO!$C$16:$BX$465,50,0)),0)</f>
        <v>0</v>
      </c>
      <c r="R244" s="68">
        <f>ROUND(IFERROR(IF($Q244&gt;110,100,VLOOKUP($Q244,[1]PARAMETROS!$M$12:$O$122,2,0)),0),2)</f>
        <v>0</v>
      </c>
      <c r="S244" s="69">
        <f t="shared" si="32"/>
        <v>0</v>
      </c>
      <c r="T244" s="70">
        <f>IFERROR(IF(AND(VLOOKUP($C244,[1]APELACIÓN!$C:$AM,7,0)="SI",VLOOKUP($C244,[1]APELACIÓN!$C:$AM,14,0)&lt;&gt;""),VLOOKUP($C244,[1]APELACIÓN!$C:$AM,32,0),VLOOKUP($C244,[1]CONSOLIDADO!$C$16:$BX$465,53,0)),0)</f>
        <v>0</v>
      </c>
      <c r="U244" s="70">
        <f>IFERROR(IF(AND(VLOOKUP($C244,[1]APELACIÓN!$C:$AM,7,0)="SI",VLOOKUP($C244,[1]APELACIÓN!$C:$AM,15,0)&lt;&gt;""),VLOOKUP($C244,[1]APELACIÓN!$C:$AM,33,0),VLOOKUP($C244,[1]CONSOLIDADO!$C$16:$BX$465,54,0)),0)</f>
        <v>0</v>
      </c>
      <c r="V244" s="70">
        <f>IFERROR(IF(AND(VLOOKUP($C244,[1]APELACIÓN!$C:$AM,7,0)="SI",VLOOKUP($C244,[1]APELACIÓN!$C:$AM,16,0)&lt;&gt;""),VLOOKUP($C244,[1]APELACIÓN!$C:$AM,34,0),VLOOKUP($C244,[1]CONSOLIDADO!$C$16:$BX$465,55,0)),0)</f>
        <v>0</v>
      </c>
      <c r="W244" s="70">
        <f t="shared" si="33"/>
        <v>0</v>
      </c>
      <c r="X244" s="68">
        <f>ROUND(IFERROR(VLOOKUP($W244,[1]PARAMETROS!$Q$12:$S$82,2,0),0),2)</f>
        <v>0</v>
      </c>
      <c r="Y244" s="69">
        <f t="shared" si="34"/>
        <v>0</v>
      </c>
      <c r="Z244" s="71">
        <f t="shared" si="35"/>
        <v>0</v>
      </c>
      <c r="AA244" s="72" t="str">
        <f>IFERROR(IF(VLOOKUP($C244,[1]APELACIÓN!$C$16:$I$465,5,0)="","",VLOOKUP($C244,[1]APELACIÓN!$C$16:$I$465,5,0)),0)</f>
        <v/>
      </c>
      <c r="AB244" s="72" t="str">
        <f>IFERROR(IF(VLOOKUP($C244,[1]APELACIÓN!$C$16:$I$465,7,0)="","",VLOOKUP($C244,[1]APELACIÓN!$C$16:$I$465,7,0)),0)</f>
        <v/>
      </c>
      <c r="AC244" s="73" t="str">
        <f>IF($C244="","",[1]CONSOLIDADO!BP244)</f>
        <v/>
      </c>
      <c r="AD244" s="74" t="str">
        <f>IF($C244="","",[1]CONSOLIDADO!BQ244)</f>
        <v/>
      </c>
      <c r="AE244" s="74" t="str">
        <f>IF($C244="","",[1]CONSOLIDADO!BR244)</f>
        <v/>
      </c>
      <c r="AF244" s="74" t="str">
        <f>IF($C244="","",[1]CONSOLIDADO!BS244)</f>
        <v/>
      </c>
      <c r="AG244" s="74" t="str">
        <f>IF($C244="","",[1]CONSOLIDADO!BT244)</f>
        <v/>
      </c>
      <c r="AH244" s="73" t="str">
        <f>IF($C244="","",[1]CONSOLIDADO!BU244)</f>
        <v/>
      </c>
      <c r="AI244" s="73" t="str">
        <f>IF($C244="","",[1]CONSOLIDADO!BV244)</f>
        <v/>
      </c>
      <c r="AJ244" s="74" t="str">
        <f>IF($C244="","",[1]CONSOLIDADO!BW244)</f>
        <v/>
      </c>
      <c r="AK244" s="75" t="str">
        <f>IF($C244="","",[1]CONSOLIDADO!BX244)</f>
        <v/>
      </c>
    </row>
    <row r="245" spans="1:37" ht="14.45" customHeight="1" x14ac:dyDescent="0.2">
      <c r="A245" s="62">
        <v>230</v>
      </c>
      <c r="B245" s="63"/>
      <c r="C245" s="64"/>
      <c r="D245" s="63"/>
      <c r="E245" s="65" t="str">
        <f>IFERROR(VLOOKUP($C245,[1]CONSOLIDADO!$C$16:$K$465,9,0),"")</f>
        <v/>
      </c>
      <c r="F245" s="66">
        <f>IFERROR(IF(AND(VLOOKUP($C245,[1]APELACIÓN!$C:$AM,7,0)="SI",VLOOKUP($C245,[1]APELACIÓN!$C:$AM,10,0)&lt;&gt;""),VLOOKUP($C245,[1]APELACIÓN!$C:$AM,20,0),VLOOKUP($C245,[1]CONSOLIDADO!$C$16:$BX$465,39,0)),0)</f>
        <v>0</v>
      </c>
      <c r="G245" s="67">
        <f>ROUND(IFERROR(IF($F245&gt;39,200,VLOOKUP($F245,[1]PARAMETROS!$A$12:$K$55,2,0)),0),2)</f>
        <v>0</v>
      </c>
      <c r="H245" s="67">
        <f t="shared" si="27"/>
        <v>0</v>
      </c>
      <c r="I245" s="66">
        <f>IFERROR(IF(AND(VLOOKUP($C245,[1]APELACIÓN!$C:$AM,7,0)="SI",VLOOKUP($C245,[1]APELACIÓN!$C:$AM,11,0)&lt;&gt;""),VLOOKUP($C245,[1]APELACIÓN!$C:$AM,23,0),VLOOKUP($C245,[1]CONSOLIDADO!$C$16:$BX$465,42,0)),0)</f>
        <v>0</v>
      </c>
      <c r="J245" s="67">
        <f>ROUND(IFERROR(IF($I245&gt;39,200,VLOOKUP($I245,[1]PARAMETROS!$A$12:$K$55,6,0)),0),2)</f>
        <v>0</v>
      </c>
      <c r="K245" s="67">
        <f t="shared" si="28"/>
        <v>0</v>
      </c>
      <c r="L245" s="66">
        <f>IFERROR(IF(AND(VLOOKUP($C245,[1]APELACIÓN!$C:$AM,7,0)="SI",VLOOKUP($C245,[1]APELACIÓN!$C:$AM,12,0)&lt;&gt;""),VLOOKUP($C245,[1]APELACIÓN!$C:$AM,26,0),VLOOKUP($C245,[1]CONSOLIDADO!$C$16:$BX$465,45,0)),0)</f>
        <v>0</v>
      </c>
      <c r="M245" s="68">
        <f>ROUND(IFERROR(IF($L245&gt;39,200,VLOOKUP($L245,[1]PARAMETROS!$A$12:$K$55,10,0)),0),2)</f>
        <v>0</v>
      </c>
      <c r="N245" s="68">
        <f t="shared" si="29"/>
        <v>0</v>
      </c>
      <c r="O245" s="68">
        <f t="shared" si="30"/>
        <v>0</v>
      </c>
      <c r="P245" s="69">
        <f t="shared" si="31"/>
        <v>0</v>
      </c>
      <c r="Q245" s="66">
        <f>IFERROR(IF(AND(VLOOKUP($C245,[1]APELACIÓN!$C:$AM,7,0)="SI",VLOOKUP($C245,[1]APELACIÓN!$C:$AM,13,0)&lt;&gt;""),VLOOKUP($C245,[1]APELACIÓN!$C:$AM,29,0),VLOOKUP($C245,[1]CONSOLIDADO!$C$16:$BX$465,50,0)),0)</f>
        <v>0</v>
      </c>
      <c r="R245" s="68">
        <f>ROUND(IFERROR(IF($Q245&gt;110,100,VLOOKUP($Q245,[1]PARAMETROS!$M$12:$O$122,2,0)),0),2)</f>
        <v>0</v>
      </c>
      <c r="S245" s="69">
        <f t="shared" si="32"/>
        <v>0</v>
      </c>
      <c r="T245" s="70">
        <f>IFERROR(IF(AND(VLOOKUP($C245,[1]APELACIÓN!$C:$AM,7,0)="SI",VLOOKUP($C245,[1]APELACIÓN!$C:$AM,14,0)&lt;&gt;""),VLOOKUP($C245,[1]APELACIÓN!$C:$AM,32,0),VLOOKUP($C245,[1]CONSOLIDADO!$C$16:$BX$465,53,0)),0)</f>
        <v>0</v>
      </c>
      <c r="U245" s="70">
        <f>IFERROR(IF(AND(VLOOKUP($C245,[1]APELACIÓN!$C:$AM,7,0)="SI",VLOOKUP($C245,[1]APELACIÓN!$C:$AM,15,0)&lt;&gt;""),VLOOKUP($C245,[1]APELACIÓN!$C:$AM,33,0),VLOOKUP($C245,[1]CONSOLIDADO!$C$16:$BX$465,54,0)),0)</f>
        <v>0</v>
      </c>
      <c r="V245" s="70">
        <f>IFERROR(IF(AND(VLOOKUP($C245,[1]APELACIÓN!$C:$AM,7,0)="SI",VLOOKUP($C245,[1]APELACIÓN!$C:$AM,16,0)&lt;&gt;""),VLOOKUP($C245,[1]APELACIÓN!$C:$AM,34,0),VLOOKUP($C245,[1]CONSOLIDADO!$C$16:$BX$465,55,0)),0)</f>
        <v>0</v>
      </c>
      <c r="W245" s="70">
        <f t="shared" si="33"/>
        <v>0</v>
      </c>
      <c r="X245" s="68">
        <f>ROUND(IFERROR(VLOOKUP($W245,[1]PARAMETROS!$Q$12:$S$82,2,0),0),2)</f>
        <v>0</v>
      </c>
      <c r="Y245" s="69">
        <f t="shared" si="34"/>
        <v>0</v>
      </c>
      <c r="Z245" s="71">
        <f t="shared" si="35"/>
        <v>0</v>
      </c>
      <c r="AA245" s="72" t="str">
        <f>IFERROR(IF(VLOOKUP($C245,[1]APELACIÓN!$C$16:$I$465,5,0)="","",VLOOKUP($C245,[1]APELACIÓN!$C$16:$I$465,5,0)),0)</f>
        <v/>
      </c>
      <c r="AB245" s="72" t="str">
        <f>IFERROR(IF(VLOOKUP($C245,[1]APELACIÓN!$C$16:$I$465,7,0)="","",VLOOKUP($C245,[1]APELACIÓN!$C$16:$I$465,7,0)),0)</f>
        <v/>
      </c>
      <c r="AC245" s="73" t="str">
        <f>IF($C245="","",[1]CONSOLIDADO!BP245)</f>
        <v/>
      </c>
      <c r="AD245" s="74" t="str">
        <f>IF($C245="","",[1]CONSOLIDADO!BQ245)</f>
        <v/>
      </c>
      <c r="AE245" s="74" t="str">
        <f>IF($C245="","",[1]CONSOLIDADO!BR245)</f>
        <v/>
      </c>
      <c r="AF245" s="74" t="str">
        <f>IF($C245="","",[1]CONSOLIDADO!BS245)</f>
        <v/>
      </c>
      <c r="AG245" s="74" t="str">
        <f>IF($C245="","",[1]CONSOLIDADO!BT245)</f>
        <v/>
      </c>
      <c r="AH245" s="73" t="str">
        <f>IF($C245="","",[1]CONSOLIDADO!BU245)</f>
        <v/>
      </c>
      <c r="AI245" s="73" t="str">
        <f>IF($C245="","",[1]CONSOLIDADO!BV245)</f>
        <v/>
      </c>
      <c r="AJ245" s="74" t="str">
        <f>IF($C245="","",[1]CONSOLIDADO!BW245)</f>
        <v/>
      </c>
      <c r="AK245" s="75" t="str">
        <f>IF($C245="","",[1]CONSOLIDADO!BX245)</f>
        <v/>
      </c>
    </row>
    <row r="246" spans="1:37" ht="14.45" customHeight="1" x14ac:dyDescent="0.2">
      <c r="A246" s="62">
        <v>231</v>
      </c>
      <c r="B246" s="63"/>
      <c r="C246" s="64"/>
      <c r="D246" s="63"/>
      <c r="E246" s="65" t="str">
        <f>IFERROR(VLOOKUP($C246,[1]CONSOLIDADO!$C$16:$K$465,9,0),"")</f>
        <v/>
      </c>
      <c r="F246" s="66">
        <f>IFERROR(IF(AND(VLOOKUP($C246,[1]APELACIÓN!$C:$AM,7,0)="SI",VLOOKUP($C246,[1]APELACIÓN!$C:$AM,10,0)&lt;&gt;""),VLOOKUP($C246,[1]APELACIÓN!$C:$AM,20,0),VLOOKUP($C246,[1]CONSOLIDADO!$C$16:$BX$465,39,0)),0)</f>
        <v>0</v>
      </c>
      <c r="G246" s="67">
        <f>ROUND(IFERROR(IF($F246&gt;39,200,VLOOKUP($F246,[1]PARAMETROS!$A$12:$K$55,2,0)),0),2)</f>
        <v>0</v>
      </c>
      <c r="H246" s="67">
        <f t="shared" si="27"/>
        <v>0</v>
      </c>
      <c r="I246" s="66">
        <f>IFERROR(IF(AND(VLOOKUP($C246,[1]APELACIÓN!$C:$AM,7,0)="SI",VLOOKUP($C246,[1]APELACIÓN!$C:$AM,11,0)&lt;&gt;""),VLOOKUP($C246,[1]APELACIÓN!$C:$AM,23,0),VLOOKUP($C246,[1]CONSOLIDADO!$C$16:$BX$465,42,0)),0)</f>
        <v>0</v>
      </c>
      <c r="J246" s="67">
        <f>ROUND(IFERROR(IF($I246&gt;39,200,VLOOKUP($I246,[1]PARAMETROS!$A$12:$K$55,6,0)),0),2)</f>
        <v>0</v>
      </c>
      <c r="K246" s="67">
        <f t="shared" si="28"/>
        <v>0</v>
      </c>
      <c r="L246" s="66">
        <f>IFERROR(IF(AND(VLOOKUP($C246,[1]APELACIÓN!$C:$AM,7,0)="SI",VLOOKUP($C246,[1]APELACIÓN!$C:$AM,12,0)&lt;&gt;""),VLOOKUP($C246,[1]APELACIÓN!$C:$AM,26,0),VLOOKUP($C246,[1]CONSOLIDADO!$C$16:$BX$465,45,0)),0)</f>
        <v>0</v>
      </c>
      <c r="M246" s="68">
        <f>ROUND(IFERROR(IF($L246&gt;39,200,VLOOKUP($L246,[1]PARAMETROS!$A$12:$K$55,10,0)),0),2)</f>
        <v>0</v>
      </c>
      <c r="N246" s="68">
        <f t="shared" si="29"/>
        <v>0</v>
      </c>
      <c r="O246" s="68">
        <f t="shared" si="30"/>
        <v>0</v>
      </c>
      <c r="P246" s="69">
        <f t="shared" si="31"/>
        <v>0</v>
      </c>
      <c r="Q246" s="66">
        <f>IFERROR(IF(AND(VLOOKUP($C246,[1]APELACIÓN!$C:$AM,7,0)="SI",VLOOKUP($C246,[1]APELACIÓN!$C:$AM,13,0)&lt;&gt;""),VLOOKUP($C246,[1]APELACIÓN!$C:$AM,29,0),VLOOKUP($C246,[1]CONSOLIDADO!$C$16:$BX$465,50,0)),0)</f>
        <v>0</v>
      </c>
      <c r="R246" s="68">
        <f>ROUND(IFERROR(IF($Q246&gt;110,100,VLOOKUP($Q246,[1]PARAMETROS!$M$12:$O$122,2,0)),0),2)</f>
        <v>0</v>
      </c>
      <c r="S246" s="69">
        <f t="shared" si="32"/>
        <v>0</v>
      </c>
      <c r="T246" s="70">
        <f>IFERROR(IF(AND(VLOOKUP($C246,[1]APELACIÓN!$C:$AM,7,0)="SI",VLOOKUP($C246,[1]APELACIÓN!$C:$AM,14,0)&lt;&gt;""),VLOOKUP($C246,[1]APELACIÓN!$C:$AM,32,0),VLOOKUP($C246,[1]CONSOLIDADO!$C$16:$BX$465,53,0)),0)</f>
        <v>0</v>
      </c>
      <c r="U246" s="70">
        <f>IFERROR(IF(AND(VLOOKUP($C246,[1]APELACIÓN!$C:$AM,7,0)="SI",VLOOKUP($C246,[1]APELACIÓN!$C:$AM,15,0)&lt;&gt;""),VLOOKUP($C246,[1]APELACIÓN!$C:$AM,33,0),VLOOKUP($C246,[1]CONSOLIDADO!$C$16:$BX$465,54,0)),0)</f>
        <v>0</v>
      </c>
      <c r="V246" s="70">
        <f>IFERROR(IF(AND(VLOOKUP($C246,[1]APELACIÓN!$C:$AM,7,0)="SI",VLOOKUP($C246,[1]APELACIÓN!$C:$AM,16,0)&lt;&gt;""),VLOOKUP($C246,[1]APELACIÓN!$C:$AM,34,0),VLOOKUP($C246,[1]CONSOLIDADO!$C$16:$BX$465,55,0)),0)</f>
        <v>0</v>
      </c>
      <c r="W246" s="70">
        <f t="shared" si="33"/>
        <v>0</v>
      </c>
      <c r="X246" s="68">
        <f>ROUND(IFERROR(VLOOKUP($W246,[1]PARAMETROS!$Q$12:$S$82,2,0),0),2)</f>
        <v>0</v>
      </c>
      <c r="Y246" s="69">
        <f t="shared" si="34"/>
        <v>0</v>
      </c>
      <c r="Z246" s="71">
        <f t="shared" si="35"/>
        <v>0</v>
      </c>
      <c r="AA246" s="72" t="str">
        <f>IFERROR(IF(VLOOKUP($C246,[1]APELACIÓN!$C$16:$I$465,5,0)="","",VLOOKUP($C246,[1]APELACIÓN!$C$16:$I$465,5,0)),0)</f>
        <v/>
      </c>
      <c r="AB246" s="72" t="str">
        <f>IFERROR(IF(VLOOKUP($C246,[1]APELACIÓN!$C$16:$I$465,7,0)="","",VLOOKUP($C246,[1]APELACIÓN!$C$16:$I$465,7,0)),0)</f>
        <v/>
      </c>
      <c r="AC246" s="73" t="str">
        <f>IF($C246="","",[1]CONSOLIDADO!BP246)</f>
        <v/>
      </c>
      <c r="AD246" s="74" t="str">
        <f>IF($C246="","",[1]CONSOLIDADO!BQ246)</f>
        <v/>
      </c>
      <c r="AE246" s="74" t="str">
        <f>IF($C246="","",[1]CONSOLIDADO!BR246)</f>
        <v/>
      </c>
      <c r="AF246" s="74" t="str">
        <f>IF($C246="","",[1]CONSOLIDADO!BS246)</f>
        <v/>
      </c>
      <c r="AG246" s="74" t="str">
        <f>IF($C246="","",[1]CONSOLIDADO!BT246)</f>
        <v/>
      </c>
      <c r="AH246" s="73" t="str">
        <f>IF($C246="","",[1]CONSOLIDADO!BU246)</f>
        <v/>
      </c>
      <c r="AI246" s="73" t="str">
        <f>IF($C246="","",[1]CONSOLIDADO!BV246)</f>
        <v/>
      </c>
      <c r="AJ246" s="74" t="str">
        <f>IF($C246="","",[1]CONSOLIDADO!BW246)</f>
        <v/>
      </c>
      <c r="AK246" s="75" t="str">
        <f>IF($C246="","",[1]CONSOLIDADO!BX246)</f>
        <v/>
      </c>
    </row>
    <row r="247" spans="1:37" ht="14.45" customHeight="1" x14ac:dyDescent="0.2">
      <c r="A247" s="62">
        <v>232</v>
      </c>
      <c r="B247" s="63"/>
      <c r="C247" s="64"/>
      <c r="D247" s="63"/>
      <c r="E247" s="65" t="str">
        <f>IFERROR(VLOOKUP($C247,[1]CONSOLIDADO!$C$16:$K$465,9,0),"")</f>
        <v/>
      </c>
      <c r="F247" s="66">
        <f>IFERROR(IF(AND(VLOOKUP($C247,[1]APELACIÓN!$C:$AM,7,0)="SI",VLOOKUP($C247,[1]APELACIÓN!$C:$AM,10,0)&lt;&gt;""),VLOOKUP($C247,[1]APELACIÓN!$C:$AM,20,0),VLOOKUP($C247,[1]CONSOLIDADO!$C$16:$BX$465,39,0)),0)</f>
        <v>0</v>
      </c>
      <c r="G247" s="67">
        <f>ROUND(IFERROR(IF($F247&gt;39,200,VLOOKUP($F247,[1]PARAMETROS!$A$12:$K$55,2,0)),0),2)</f>
        <v>0</v>
      </c>
      <c r="H247" s="67">
        <f t="shared" si="27"/>
        <v>0</v>
      </c>
      <c r="I247" s="66">
        <f>IFERROR(IF(AND(VLOOKUP($C247,[1]APELACIÓN!$C:$AM,7,0)="SI",VLOOKUP($C247,[1]APELACIÓN!$C:$AM,11,0)&lt;&gt;""),VLOOKUP($C247,[1]APELACIÓN!$C:$AM,23,0),VLOOKUP($C247,[1]CONSOLIDADO!$C$16:$BX$465,42,0)),0)</f>
        <v>0</v>
      </c>
      <c r="J247" s="67">
        <f>ROUND(IFERROR(IF($I247&gt;39,200,VLOOKUP($I247,[1]PARAMETROS!$A$12:$K$55,6,0)),0),2)</f>
        <v>0</v>
      </c>
      <c r="K247" s="67">
        <f t="shared" si="28"/>
        <v>0</v>
      </c>
      <c r="L247" s="66">
        <f>IFERROR(IF(AND(VLOOKUP($C247,[1]APELACIÓN!$C:$AM,7,0)="SI",VLOOKUP($C247,[1]APELACIÓN!$C:$AM,12,0)&lt;&gt;""),VLOOKUP($C247,[1]APELACIÓN!$C:$AM,26,0),VLOOKUP($C247,[1]CONSOLIDADO!$C$16:$BX$465,45,0)),0)</f>
        <v>0</v>
      </c>
      <c r="M247" s="68">
        <f>ROUND(IFERROR(IF($L247&gt;39,200,VLOOKUP($L247,[1]PARAMETROS!$A$12:$K$55,10,0)),0),2)</f>
        <v>0</v>
      </c>
      <c r="N247" s="68">
        <f t="shared" si="29"/>
        <v>0</v>
      </c>
      <c r="O247" s="68">
        <f t="shared" si="30"/>
        <v>0</v>
      </c>
      <c r="P247" s="69">
        <f t="shared" si="31"/>
        <v>0</v>
      </c>
      <c r="Q247" s="66">
        <f>IFERROR(IF(AND(VLOOKUP($C247,[1]APELACIÓN!$C:$AM,7,0)="SI",VLOOKUP($C247,[1]APELACIÓN!$C:$AM,13,0)&lt;&gt;""),VLOOKUP($C247,[1]APELACIÓN!$C:$AM,29,0),VLOOKUP($C247,[1]CONSOLIDADO!$C$16:$BX$465,50,0)),0)</f>
        <v>0</v>
      </c>
      <c r="R247" s="68">
        <f>ROUND(IFERROR(IF($Q247&gt;110,100,VLOOKUP($Q247,[1]PARAMETROS!$M$12:$O$122,2,0)),0),2)</f>
        <v>0</v>
      </c>
      <c r="S247" s="69">
        <f t="shared" si="32"/>
        <v>0</v>
      </c>
      <c r="T247" s="70">
        <f>IFERROR(IF(AND(VLOOKUP($C247,[1]APELACIÓN!$C:$AM,7,0)="SI",VLOOKUP($C247,[1]APELACIÓN!$C:$AM,14,0)&lt;&gt;""),VLOOKUP($C247,[1]APELACIÓN!$C:$AM,32,0),VLOOKUP($C247,[1]CONSOLIDADO!$C$16:$BX$465,53,0)),0)</f>
        <v>0</v>
      </c>
      <c r="U247" s="70">
        <f>IFERROR(IF(AND(VLOOKUP($C247,[1]APELACIÓN!$C:$AM,7,0)="SI",VLOOKUP($C247,[1]APELACIÓN!$C:$AM,15,0)&lt;&gt;""),VLOOKUP($C247,[1]APELACIÓN!$C:$AM,33,0),VLOOKUP($C247,[1]CONSOLIDADO!$C$16:$BX$465,54,0)),0)</f>
        <v>0</v>
      </c>
      <c r="V247" s="70">
        <f>IFERROR(IF(AND(VLOOKUP($C247,[1]APELACIÓN!$C:$AM,7,0)="SI",VLOOKUP($C247,[1]APELACIÓN!$C:$AM,16,0)&lt;&gt;""),VLOOKUP($C247,[1]APELACIÓN!$C:$AM,34,0),VLOOKUP($C247,[1]CONSOLIDADO!$C$16:$BX$465,55,0)),0)</f>
        <v>0</v>
      </c>
      <c r="W247" s="70">
        <f t="shared" si="33"/>
        <v>0</v>
      </c>
      <c r="X247" s="68">
        <f>ROUND(IFERROR(VLOOKUP($W247,[1]PARAMETROS!$Q$12:$S$82,2,0),0),2)</f>
        <v>0</v>
      </c>
      <c r="Y247" s="69">
        <f t="shared" si="34"/>
        <v>0</v>
      </c>
      <c r="Z247" s="71">
        <f t="shared" si="35"/>
        <v>0</v>
      </c>
      <c r="AA247" s="72" t="str">
        <f>IFERROR(IF(VLOOKUP($C247,[1]APELACIÓN!$C$16:$I$465,5,0)="","",VLOOKUP($C247,[1]APELACIÓN!$C$16:$I$465,5,0)),0)</f>
        <v/>
      </c>
      <c r="AB247" s="72" t="str">
        <f>IFERROR(IF(VLOOKUP($C247,[1]APELACIÓN!$C$16:$I$465,7,0)="","",VLOOKUP($C247,[1]APELACIÓN!$C$16:$I$465,7,0)),0)</f>
        <v/>
      </c>
      <c r="AC247" s="73" t="str">
        <f>IF($C247="","",[1]CONSOLIDADO!BP247)</f>
        <v/>
      </c>
      <c r="AD247" s="74" t="str">
        <f>IF($C247="","",[1]CONSOLIDADO!BQ247)</f>
        <v/>
      </c>
      <c r="AE247" s="74" t="str">
        <f>IF($C247="","",[1]CONSOLIDADO!BR247)</f>
        <v/>
      </c>
      <c r="AF247" s="74" t="str">
        <f>IF($C247="","",[1]CONSOLIDADO!BS247)</f>
        <v/>
      </c>
      <c r="AG247" s="74" t="str">
        <f>IF($C247="","",[1]CONSOLIDADO!BT247)</f>
        <v/>
      </c>
      <c r="AH247" s="73" t="str">
        <f>IF($C247="","",[1]CONSOLIDADO!BU247)</f>
        <v/>
      </c>
      <c r="AI247" s="73" t="str">
        <f>IF($C247="","",[1]CONSOLIDADO!BV247)</f>
        <v/>
      </c>
      <c r="AJ247" s="74" t="str">
        <f>IF($C247="","",[1]CONSOLIDADO!BW247)</f>
        <v/>
      </c>
      <c r="AK247" s="75" t="str">
        <f>IF($C247="","",[1]CONSOLIDADO!BX247)</f>
        <v/>
      </c>
    </row>
    <row r="248" spans="1:37" ht="14.45" customHeight="1" x14ac:dyDescent="0.2">
      <c r="A248" s="62">
        <v>233</v>
      </c>
      <c r="B248" s="63"/>
      <c r="C248" s="64"/>
      <c r="D248" s="63"/>
      <c r="E248" s="65" t="str">
        <f>IFERROR(VLOOKUP($C248,[1]CONSOLIDADO!$C$16:$K$465,9,0),"")</f>
        <v/>
      </c>
      <c r="F248" s="66">
        <f>IFERROR(IF(AND(VLOOKUP($C248,[1]APELACIÓN!$C:$AM,7,0)="SI",VLOOKUP($C248,[1]APELACIÓN!$C:$AM,10,0)&lt;&gt;""),VLOOKUP($C248,[1]APELACIÓN!$C:$AM,20,0),VLOOKUP($C248,[1]CONSOLIDADO!$C$16:$BX$465,39,0)),0)</f>
        <v>0</v>
      </c>
      <c r="G248" s="67">
        <f>ROUND(IFERROR(IF($F248&gt;39,200,VLOOKUP($F248,[1]PARAMETROS!$A$12:$K$55,2,0)),0),2)</f>
        <v>0</v>
      </c>
      <c r="H248" s="67">
        <f t="shared" si="27"/>
        <v>0</v>
      </c>
      <c r="I248" s="66">
        <f>IFERROR(IF(AND(VLOOKUP($C248,[1]APELACIÓN!$C:$AM,7,0)="SI",VLOOKUP($C248,[1]APELACIÓN!$C:$AM,11,0)&lt;&gt;""),VLOOKUP($C248,[1]APELACIÓN!$C:$AM,23,0),VLOOKUP($C248,[1]CONSOLIDADO!$C$16:$BX$465,42,0)),0)</f>
        <v>0</v>
      </c>
      <c r="J248" s="67">
        <f>ROUND(IFERROR(IF($I248&gt;39,200,VLOOKUP($I248,[1]PARAMETROS!$A$12:$K$55,6,0)),0),2)</f>
        <v>0</v>
      </c>
      <c r="K248" s="67">
        <f t="shared" si="28"/>
        <v>0</v>
      </c>
      <c r="L248" s="66">
        <f>IFERROR(IF(AND(VLOOKUP($C248,[1]APELACIÓN!$C:$AM,7,0)="SI",VLOOKUP($C248,[1]APELACIÓN!$C:$AM,12,0)&lt;&gt;""),VLOOKUP($C248,[1]APELACIÓN!$C:$AM,26,0),VLOOKUP($C248,[1]CONSOLIDADO!$C$16:$BX$465,45,0)),0)</f>
        <v>0</v>
      </c>
      <c r="M248" s="68">
        <f>ROUND(IFERROR(IF($L248&gt;39,200,VLOOKUP($L248,[1]PARAMETROS!$A$12:$K$55,10,0)),0),2)</f>
        <v>0</v>
      </c>
      <c r="N248" s="68">
        <f t="shared" si="29"/>
        <v>0</v>
      </c>
      <c r="O248" s="68">
        <f t="shared" si="30"/>
        <v>0</v>
      </c>
      <c r="P248" s="69">
        <f t="shared" si="31"/>
        <v>0</v>
      </c>
      <c r="Q248" s="66">
        <f>IFERROR(IF(AND(VLOOKUP($C248,[1]APELACIÓN!$C:$AM,7,0)="SI",VLOOKUP($C248,[1]APELACIÓN!$C:$AM,13,0)&lt;&gt;""),VLOOKUP($C248,[1]APELACIÓN!$C:$AM,29,0),VLOOKUP($C248,[1]CONSOLIDADO!$C$16:$BX$465,50,0)),0)</f>
        <v>0</v>
      </c>
      <c r="R248" s="68">
        <f>ROUND(IFERROR(IF($Q248&gt;110,100,VLOOKUP($Q248,[1]PARAMETROS!$M$12:$O$122,2,0)),0),2)</f>
        <v>0</v>
      </c>
      <c r="S248" s="69">
        <f t="shared" si="32"/>
        <v>0</v>
      </c>
      <c r="T248" s="70">
        <f>IFERROR(IF(AND(VLOOKUP($C248,[1]APELACIÓN!$C:$AM,7,0)="SI",VLOOKUP($C248,[1]APELACIÓN!$C:$AM,14,0)&lt;&gt;""),VLOOKUP($C248,[1]APELACIÓN!$C:$AM,32,0),VLOOKUP($C248,[1]CONSOLIDADO!$C$16:$BX$465,53,0)),0)</f>
        <v>0</v>
      </c>
      <c r="U248" s="70">
        <f>IFERROR(IF(AND(VLOOKUP($C248,[1]APELACIÓN!$C:$AM,7,0)="SI",VLOOKUP($C248,[1]APELACIÓN!$C:$AM,15,0)&lt;&gt;""),VLOOKUP($C248,[1]APELACIÓN!$C:$AM,33,0),VLOOKUP($C248,[1]CONSOLIDADO!$C$16:$BX$465,54,0)),0)</f>
        <v>0</v>
      </c>
      <c r="V248" s="70">
        <f>IFERROR(IF(AND(VLOOKUP($C248,[1]APELACIÓN!$C:$AM,7,0)="SI",VLOOKUP($C248,[1]APELACIÓN!$C:$AM,16,0)&lt;&gt;""),VLOOKUP($C248,[1]APELACIÓN!$C:$AM,34,0),VLOOKUP($C248,[1]CONSOLIDADO!$C$16:$BX$465,55,0)),0)</f>
        <v>0</v>
      </c>
      <c r="W248" s="70">
        <f t="shared" si="33"/>
        <v>0</v>
      </c>
      <c r="X248" s="68">
        <f>ROUND(IFERROR(VLOOKUP($W248,[1]PARAMETROS!$Q$12:$S$82,2,0),0),2)</f>
        <v>0</v>
      </c>
      <c r="Y248" s="69">
        <f t="shared" si="34"/>
        <v>0</v>
      </c>
      <c r="Z248" s="71">
        <f t="shared" si="35"/>
        <v>0</v>
      </c>
      <c r="AA248" s="72" t="str">
        <f>IFERROR(IF(VLOOKUP($C248,[1]APELACIÓN!$C$16:$I$465,5,0)="","",VLOOKUP($C248,[1]APELACIÓN!$C$16:$I$465,5,0)),0)</f>
        <v/>
      </c>
      <c r="AB248" s="72" t="str">
        <f>IFERROR(IF(VLOOKUP($C248,[1]APELACIÓN!$C$16:$I$465,7,0)="","",VLOOKUP($C248,[1]APELACIÓN!$C$16:$I$465,7,0)),0)</f>
        <v/>
      </c>
      <c r="AC248" s="73" t="str">
        <f>IF($C248="","",[1]CONSOLIDADO!BP248)</f>
        <v/>
      </c>
      <c r="AD248" s="74" t="str">
        <f>IF($C248="","",[1]CONSOLIDADO!BQ248)</f>
        <v/>
      </c>
      <c r="AE248" s="74" t="str">
        <f>IF($C248="","",[1]CONSOLIDADO!BR248)</f>
        <v/>
      </c>
      <c r="AF248" s="74" t="str">
        <f>IF($C248="","",[1]CONSOLIDADO!BS248)</f>
        <v/>
      </c>
      <c r="AG248" s="74" t="str">
        <f>IF($C248="","",[1]CONSOLIDADO!BT248)</f>
        <v/>
      </c>
      <c r="AH248" s="73" t="str">
        <f>IF($C248="","",[1]CONSOLIDADO!BU248)</f>
        <v/>
      </c>
      <c r="AI248" s="73" t="str">
        <f>IF($C248="","",[1]CONSOLIDADO!BV248)</f>
        <v/>
      </c>
      <c r="AJ248" s="74" t="str">
        <f>IF($C248="","",[1]CONSOLIDADO!BW248)</f>
        <v/>
      </c>
      <c r="AK248" s="75" t="str">
        <f>IF($C248="","",[1]CONSOLIDADO!BX248)</f>
        <v/>
      </c>
    </row>
    <row r="249" spans="1:37" ht="14.45" customHeight="1" x14ac:dyDescent="0.2">
      <c r="A249" s="62">
        <v>234</v>
      </c>
      <c r="B249" s="63"/>
      <c r="C249" s="64"/>
      <c r="D249" s="63"/>
      <c r="E249" s="65" t="str">
        <f>IFERROR(VLOOKUP($C249,[1]CONSOLIDADO!$C$16:$K$465,9,0),"")</f>
        <v/>
      </c>
      <c r="F249" s="66">
        <f>IFERROR(IF(AND(VLOOKUP($C249,[1]APELACIÓN!$C:$AM,7,0)="SI",VLOOKUP($C249,[1]APELACIÓN!$C:$AM,10,0)&lt;&gt;""),VLOOKUP($C249,[1]APELACIÓN!$C:$AM,20,0),VLOOKUP($C249,[1]CONSOLIDADO!$C$16:$BX$465,39,0)),0)</f>
        <v>0</v>
      </c>
      <c r="G249" s="67">
        <f>ROUND(IFERROR(IF($F249&gt;39,200,VLOOKUP($F249,[1]PARAMETROS!$A$12:$K$55,2,0)),0),2)</f>
        <v>0</v>
      </c>
      <c r="H249" s="67">
        <f t="shared" si="27"/>
        <v>0</v>
      </c>
      <c r="I249" s="66">
        <f>IFERROR(IF(AND(VLOOKUP($C249,[1]APELACIÓN!$C:$AM,7,0)="SI",VLOOKUP($C249,[1]APELACIÓN!$C:$AM,11,0)&lt;&gt;""),VLOOKUP($C249,[1]APELACIÓN!$C:$AM,23,0),VLOOKUP($C249,[1]CONSOLIDADO!$C$16:$BX$465,42,0)),0)</f>
        <v>0</v>
      </c>
      <c r="J249" s="67">
        <f>ROUND(IFERROR(IF($I249&gt;39,200,VLOOKUP($I249,[1]PARAMETROS!$A$12:$K$55,6,0)),0),2)</f>
        <v>0</v>
      </c>
      <c r="K249" s="67">
        <f t="shared" si="28"/>
        <v>0</v>
      </c>
      <c r="L249" s="66">
        <f>IFERROR(IF(AND(VLOOKUP($C249,[1]APELACIÓN!$C:$AM,7,0)="SI",VLOOKUP($C249,[1]APELACIÓN!$C:$AM,12,0)&lt;&gt;""),VLOOKUP($C249,[1]APELACIÓN!$C:$AM,26,0),VLOOKUP($C249,[1]CONSOLIDADO!$C$16:$BX$465,45,0)),0)</f>
        <v>0</v>
      </c>
      <c r="M249" s="68">
        <f>ROUND(IFERROR(IF($L249&gt;39,200,VLOOKUP($L249,[1]PARAMETROS!$A$12:$K$55,10,0)),0),2)</f>
        <v>0</v>
      </c>
      <c r="N249" s="68">
        <f t="shared" si="29"/>
        <v>0</v>
      </c>
      <c r="O249" s="68">
        <f t="shared" si="30"/>
        <v>0</v>
      </c>
      <c r="P249" s="69">
        <f t="shared" si="31"/>
        <v>0</v>
      </c>
      <c r="Q249" s="66">
        <f>IFERROR(IF(AND(VLOOKUP($C249,[1]APELACIÓN!$C:$AM,7,0)="SI",VLOOKUP($C249,[1]APELACIÓN!$C:$AM,13,0)&lt;&gt;""),VLOOKUP($C249,[1]APELACIÓN!$C:$AM,29,0),VLOOKUP($C249,[1]CONSOLIDADO!$C$16:$BX$465,50,0)),0)</f>
        <v>0</v>
      </c>
      <c r="R249" s="68">
        <f>ROUND(IFERROR(IF($Q249&gt;110,100,VLOOKUP($Q249,[1]PARAMETROS!$M$12:$O$122,2,0)),0),2)</f>
        <v>0</v>
      </c>
      <c r="S249" s="69">
        <f t="shared" si="32"/>
        <v>0</v>
      </c>
      <c r="T249" s="70">
        <f>IFERROR(IF(AND(VLOOKUP($C249,[1]APELACIÓN!$C:$AM,7,0)="SI",VLOOKUP($C249,[1]APELACIÓN!$C:$AM,14,0)&lt;&gt;""),VLOOKUP($C249,[1]APELACIÓN!$C:$AM,32,0),VLOOKUP($C249,[1]CONSOLIDADO!$C$16:$BX$465,53,0)),0)</f>
        <v>0</v>
      </c>
      <c r="U249" s="70">
        <f>IFERROR(IF(AND(VLOOKUP($C249,[1]APELACIÓN!$C:$AM,7,0)="SI",VLOOKUP($C249,[1]APELACIÓN!$C:$AM,15,0)&lt;&gt;""),VLOOKUP($C249,[1]APELACIÓN!$C:$AM,33,0),VLOOKUP($C249,[1]CONSOLIDADO!$C$16:$BX$465,54,0)),0)</f>
        <v>0</v>
      </c>
      <c r="V249" s="70">
        <f>IFERROR(IF(AND(VLOOKUP($C249,[1]APELACIÓN!$C:$AM,7,0)="SI",VLOOKUP($C249,[1]APELACIÓN!$C:$AM,16,0)&lt;&gt;""),VLOOKUP($C249,[1]APELACIÓN!$C:$AM,34,0),VLOOKUP($C249,[1]CONSOLIDADO!$C$16:$BX$465,55,0)),0)</f>
        <v>0</v>
      </c>
      <c r="W249" s="70">
        <f t="shared" si="33"/>
        <v>0</v>
      </c>
      <c r="X249" s="68">
        <f>ROUND(IFERROR(VLOOKUP($W249,[1]PARAMETROS!$Q$12:$S$82,2,0),0),2)</f>
        <v>0</v>
      </c>
      <c r="Y249" s="69">
        <f t="shared" si="34"/>
        <v>0</v>
      </c>
      <c r="Z249" s="71">
        <f t="shared" si="35"/>
        <v>0</v>
      </c>
      <c r="AA249" s="72" t="str">
        <f>IFERROR(IF(VLOOKUP($C249,[1]APELACIÓN!$C$16:$I$465,5,0)="","",VLOOKUP($C249,[1]APELACIÓN!$C$16:$I$465,5,0)),0)</f>
        <v/>
      </c>
      <c r="AB249" s="72" t="str">
        <f>IFERROR(IF(VLOOKUP($C249,[1]APELACIÓN!$C$16:$I$465,7,0)="","",VLOOKUP($C249,[1]APELACIÓN!$C$16:$I$465,7,0)),0)</f>
        <v/>
      </c>
      <c r="AC249" s="73" t="str">
        <f>IF($C249="","",[1]CONSOLIDADO!BP249)</f>
        <v/>
      </c>
      <c r="AD249" s="74" t="str">
        <f>IF($C249="","",[1]CONSOLIDADO!BQ249)</f>
        <v/>
      </c>
      <c r="AE249" s="74" t="str">
        <f>IF($C249="","",[1]CONSOLIDADO!BR249)</f>
        <v/>
      </c>
      <c r="AF249" s="74" t="str">
        <f>IF($C249="","",[1]CONSOLIDADO!BS249)</f>
        <v/>
      </c>
      <c r="AG249" s="74" t="str">
        <f>IF($C249="","",[1]CONSOLIDADO!BT249)</f>
        <v/>
      </c>
      <c r="AH249" s="73" t="str">
        <f>IF($C249="","",[1]CONSOLIDADO!BU249)</f>
        <v/>
      </c>
      <c r="AI249" s="73" t="str">
        <f>IF($C249="","",[1]CONSOLIDADO!BV249)</f>
        <v/>
      </c>
      <c r="AJ249" s="74" t="str">
        <f>IF($C249="","",[1]CONSOLIDADO!BW249)</f>
        <v/>
      </c>
      <c r="AK249" s="75" t="str">
        <f>IF($C249="","",[1]CONSOLIDADO!BX249)</f>
        <v/>
      </c>
    </row>
    <row r="250" spans="1:37" ht="14.45" customHeight="1" x14ac:dyDescent="0.2">
      <c r="A250" s="62">
        <v>235</v>
      </c>
      <c r="B250" s="63"/>
      <c r="C250" s="64"/>
      <c r="D250" s="63"/>
      <c r="E250" s="65" t="str">
        <f>IFERROR(VLOOKUP($C250,[1]CONSOLIDADO!$C$16:$K$465,9,0),"")</f>
        <v/>
      </c>
      <c r="F250" s="66">
        <f>IFERROR(IF(AND(VLOOKUP($C250,[1]APELACIÓN!$C:$AM,7,0)="SI",VLOOKUP($C250,[1]APELACIÓN!$C:$AM,10,0)&lt;&gt;""),VLOOKUP($C250,[1]APELACIÓN!$C:$AM,20,0),VLOOKUP($C250,[1]CONSOLIDADO!$C$16:$BX$465,39,0)),0)</f>
        <v>0</v>
      </c>
      <c r="G250" s="67">
        <f>ROUND(IFERROR(IF($F250&gt;39,200,VLOOKUP($F250,[1]PARAMETROS!$A$12:$K$55,2,0)),0),2)</f>
        <v>0</v>
      </c>
      <c r="H250" s="67">
        <f t="shared" si="27"/>
        <v>0</v>
      </c>
      <c r="I250" s="66">
        <f>IFERROR(IF(AND(VLOOKUP($C250,[1]APELACIÓN!$C:$AM,7,0)="SI",VLOOKUP($C250,[1]APELACIÓN!$C:$AM,11,0)&lt;&gt;""),VLOOKUP($C250,[1]APELACIÓN!$C:$AM,23,0),VLOOKUP($C250,[1]CONSOLIDADO!$C$16:$BX$465,42,0)),0)</f>
        <v>0</v>
      </c>
      <c r="J250" s="67">
        <f>ROUND(IFERROR(IF($I250&gt;39,200,VLOOKUP($I250,[1]PARAMETROS!$A$12:$K$55,6,0)),0),2)</f>
        <v>0</v>
      </c>
      <c r="K250" s="67">
        <f t="shared" si="28"/>
        <v>0</v>
      </c>
      <c r="L250" s="66">
        <f>IFERROR(IF(AND(VLOOKUP($C250,[1]APELACIÓN!$C:$AM,7,0)="SI",VLOOKUP($C250,[1]APELACIÓN!$C:$AM,12,0)&lt;&gt;""),VLOOKUP($C250,[1]APELACIÓN!$C:$AM,26,0),VLOOKUP($C250,[1]CONSOLIDADO!$C$16:$BX$465,45,0)),0)</f>
        <v>0</v>
      </c>
      <c r="M250" s="68">
        <f>ROUND(IFERROR(IF($L250&gt;39,200,VLOOKUP($L250,[1]PARAMETROS!$A$12:$K$55,10,0)),0),2)</f>
        <v>0</v>
      </c>
      <c r="N250" s="68">
        <f t="shared" si="29"/>
        <v>0</v>
      </c>
      <c r="O250" s="68">
        <f t="shared" si="30"/>
        <v>0</v>
      </c>
      <c r="P250" s="69">
        <f t="shared" si="31"/>
        <v>0</v>
      </c>
      <c r="Q250" s="66">
        <f>IFERROR(IF(AND(VLOOKUP($C250,[1]APELACIÓN!$C:$AM,7,0)="SI",VLOOKUP($C250,[1]APELACIÓN!$C:$AM,13,0)&lt;&gt;""),VLOOKUP($C250,[1]APELACIÓN!$C:$AM,29,0),VLOOKUP($C250,[1]CONSOLIDADO!$C$16:$BX$465,50,0)),0)</f>
        <v>0</v>
      </c>
      <c r="R250" s="68">
        <f>ROUND(IFERROR(IF($Q250&gt;110,100,VLOOKUP($Q250,[1]PARAMETROS!$M$12:$O$122,2,0)),0),2)</f>
        <v>0</v>
      </c>
      <c r="S250" s="69">
        <f t="shared" si="32"/>
        <v>0</v>
      </c>
      <c r="T250" s="70">
        <f>IFERROR(IF(AND(VLOOKUP($C250,[1]APELACIÓN!$C:$AM,7,0)="SI",VLOOKUP($C250,[1]APELACIÓN!$C:$AM,14,0)&lt;&gt;""),VLOOKUP($C250,[1]APELACIÓN!$C:$AM,32,0),VLOOKUP($C250,[1]CONSOLIDADO!$C$16:$BX$465,53,0)),0)</f>
        <v>0</v>
      </c>
      <c r="U250" s="70">
        <f>IFERROR(IF(AND(VLOOKUP($C250,[1]APELACIÓN!$C:$AM,7,0)="SI",VLOOKUP($C250,[1]APELACIÓN!$C:$AM,15,0)&lt;&gt;""),VLOOKUP($C250,[1]APELACIÓN!$C:$AM,33,0),VLOOKUP($C250,[1]CONSOLIDADO!$C$16:$BX$465,54,0)),0)</f>
        <v>0</v>
      </c>
      <c r="V250" s="70">
        <f>IFERROR(IF(AND(VLOOKUP($C250,[1]APELACIÓN!$C:$AM,7,0)="SI",VLOOKUP($C250,[1]APELACIÓN!$C:$AM,16,0)&lt;&gt;""),VLOOKUP($C250,[1]APELACIÓN!$C:$AM,34,0),VLOOKUP($C250,[1]CONSOLIDADO!$C$16:$BX$465,55,0)),0)</f>
        <v>0</v>
      </c>
      <c r="W250" s="70">
        <f t="shared" si="33"/>
        <v>0</v>
      </c>
      <c r="X250" s="68">
        <f>ROUND(IFERROR(VLOOKUP($W250,[1]PARAMETROS!$Q$12:$S$82,2,0),0),2)</f>
        <v>0</v>
      </c>
      <c r="Y250" s="69">
        <f t="shared" si="34"/>
        <v>0</v>
      </c>
      <c r="Z250" s="71">
        <f t="shared" si="35"/>
        <v>0</v>
      </c>
      <c r="AA250" s="72" t="str">
        <f>IFERROR(IF(VLOOKUP($C250,[1]APELACIÓN!$C$16:$I$465,5,0)="","",VLOOKUP($C250,[1]APELACIÓN!$C$16:$I$465,5,0)),0)</f>
        <v/>
      </c>
      <c r="AB250" s="72" t="str">
        <f>IFERROR(IF(VLOOKUP($C250,[1]APELACIÓN!$C$16:$I$465,7,0)="","",VLOOKUP($C250,[1]APELACIÓN!$C$16:$I$465,7,0)),0)</f>
        <v/>
      </c>
      <c r="AC250" s="73" t="str">
        <f>IF($C250="","",[1]CONSOLIDADO!BP250)</f>
        <v/>
      </c>
      <c r="AD250" s="74" t="str">
        <f>IF($C250="","",[1]CONSOLIDADO!BQ250)</f>
        <v/>
      </c>
      <c r="AE250" s="74" t="str">
        <f>IF($C250="","",[1]CONSOLIDADO!BR250)</f>
        <v/>
      </c>
      <c r="AF250" s="74" t="str">
        <f>IF($C250="","",[1]CONSOLIDADO!BS250)</f>
        <v/>
      </c>
      <c r="AG250" s="74" t="str">
        <f>IF($C250="","",[1]CONSOLIDADO!BT250)</f>
        <v/>
      </c>
      <c r="AH250" s="73" t="str">
        <f>IF($C250="","",[1]CONSOLIDADO!BU250)</f>
        <v/>
      </c>
      <c r="AI250" s="73" t="str">
        <f>IF($C250="","",[1]CONSOLIDADO!BV250)</f>
        <v/>
      </c>
      <c r="AJ250" s="74" t="str">
        <f>IF($C250="","",[1]CONSOLIDADO!BW250)</f>
        <v/>
      </c>
      <c r="AK250" s="75" t="str">
        <f>IF($C250="","",[1]CONSOLIDADO!BX250)</f>
        <v/>
      </c>
    </row>
    <row r="251" spans="1:37" ht="14.45" customHeight="1" x14ac:dyDescent="0.2">
      <c r="A251" s="62">
        <v>236</v>
      </c>
      <c r="B251" s="63"/>
      <c r="C251" s="64"/>
      <c r="D251" s="63"/>
      <c r="E251" s="65" t="str">
        <f>IFERROR(VLOOKUP($C251,[1]CONSOLIDADO!$C$16:$K$465,9,0),"")</f>
        <v/>
      </c>
      <c r="F251" s="66">
        <f>IFERROR(IF(AND(VLOOKUP($C251,[1]APELACIÓN!$C:$AM,7,0)="SI",VLOOKUP($C251,[1]APELACIÓN!$C:$AM,10,0)&lt;&gt;""),VLOOKUP($C251,[1]APELACIÓN!$C:$AM,20,0),VLOOKUP($C251,[1]CONSOLIDADO!$C$16:$BX$465,39,0)),0)</f>
        <v>0</v>
      </c>
      <c r="G251" s="67">
        <f>ROUND(IFERROR(IF($F251&gt;39,200,VLOOKUP($F251,[1]PARAMETROS!$A$12:$K$55,2,0)),0),2)</f>
        <v>0</v>
      </c>
      <c r="H251" s="67">
        <f t="shared" si="27"/>
        <v>0</v>
      </c>
      <c r="I251" s="66">
        <f>IFERROR(IF(AND(VLOOKUP($C251,[1]APELACIÓN!$C:$AM,7,0)="SI",VLOOKUP($C251,[1]APELACIÓN!$C:$AM,11,0)&lt;&gt;""),VLOOKUP($C251,[1]APELACIÓN!$C:$AM,23,0),VLOOKUP($C251,[1]CONSOLIDADO!$C$16:$BX$465,42,0)),0)</f>
        <v>0</v>
      </c>
      <c r="J251" s="67">
        <f>ROUND(IFERROR(IF($I251&gt;39,200,VLOOKUP($I251,[1]PARAMETROS!$A$12:$K$55,6,0)),0),2)</f>
        <v>0</v>
      </c>
      <c r="K251" s="67">
        <f t="shared" si="28"/>
        <v>0</v>
      </c>
      <c r="L251" s="66">
        <f>IFERROR(IF(AND(VLOOKUP($C251,[1]APELACIÓN!$C:$AM,7,0)="SI",VLOOKUP($C251,[1]APELACIÓN!$C:$AM,12,0)&lt;&gt;""),VLOOKUP($C251,[1]APELACIÓN!$C:$AM,26,0),VLOOKUP($C251,[1]CONSOLIDADO!$C$16:$BX$465,45,0)),0)</f>
        <v>0</v>
      </c>
      <c r="M251" s="68">
        <f>ROUND(IFERROR(IF($L251&gt;39,200,VLOOKUP($L251,[1]PARAMETROS!$A$12:$K$55,10,0)),0),2)</f>
        <v>0</v>
      </c>
      <c r="N251" s="68">
        <f t="shared" si="29"/>
        <v>0</v>
      </c>
      <c r="O251" s="68">
        <f t="shared" si="30"/>
        <v>0</v>
      </c>
      <c r="P251" s="69">
        <f t="shared" si="31"/>
        <v>0</v>
      </c>
      <c r="Q251" s="66">
        <f>IFERROR(IF(AND(VLOOKUP($C251,[1]APELACIÓN!$C:$AM,7,0)="SI",VLOOKUP($C251,[1]APELACIÓN!$C:$AM,13,0)&lt;&gt;""),VLOOKUP($C251,[1]APELACIÓN!$C:$AM,29,0),VLOOKUP($C251,[1]CONSOLIDADO!$C$16:$BX$465,50,0)),0)</f>
        <v>0</v>
      </c>
      <c r="R251" s="68">
        <f>ROUND(IFERROR(IF($Q251&gt;110,100,VLOOKUP($Q251,[1]PARAMETROS!$M$12:$O$122,2,0)),0),2)</f>
        <v>0</v>
      </c>
      <c r="S251" s="69">
        <f t="shared" si="32"/>
        <v>0</v>
      </c>
      <c r="T251" s="70">
        <f>IFERROR(IF(AND(VLOOKUP($C251,[1]APELACIÓN!$C:$AM,7,0)="SI",VLOOKUP($C251,[1]APELACIÓN!$C:$AM,14,0)&lt;&gt;""),VLOOKUP($C251,[1]APELACIÓN!$C:$AM,32,0),VLOOKUP($C251,[1]CONSOLIDADO!$C$16:$BX$465,53,0)),0)</f>
        <v>0</v>
      </c>
      <c r="U251" s="70">
        <f>IFERROR(IF(AND(VLOOKUP($C251,[1]APELACIÓN!$C:$AM,7,0)="SI",VLOOKUP($C251,[1]APELACIÓN!$C:$AM,15,0)&lt;&gt;""),VLOOKUP($C251,[1]APELACIÓN!$C:$AM,33,0),VLOOKUP($C251,[1]CONSOLIDADO!$C$16:$BX$465,54,0)),0)</f>
        <v>0</v>
      </c>
      <c r="V251" s="70">
        <f>IFERROR(IF(AND(VLOOKUP($C251,[1]APELACIÓN!$C:$AM,7,0)="SI",VLOOKUP($C251,[1]APELACIÓN!$C:$AM,16,0)&lt;&gt;""),VLOOKUP($C251,[1]APELACIÓN!$C:$AM,34,0),VLOOKUP($C251,[1]CONSOLIDADO!$C$16:$BX$465,55,0)),0)</f>
        <v>0</v>
      </c>
      <c r="W251" s="70">
        <f t="shared" si="33"/>
        <v>0</v>
      </c>
      <c r="X251" s="68">
        <f>ROUND(IFERROR(VLOOKUP($W251,[1]PARAMETROS!$Q$12:$S$82,2,0),0),2)</f>
        <v>0</v>
      </c>
      <c r="Y251" s="69">
        <f t="shared" si="34"/>
        <v>0</v>
      </c>
      <c r="Z251" s="71">
        <f t="shared" si="35"/>
        <v>0</v>
      </c>
      <c r="AA251" s="72" t="str">
        <f>IFERROR(IF(VLOOKUP($C251,[1]APELACIÓN!$C$16:$I$465,5,0)="","",VLOOKUP($C251,[1]APELACIÓN!$C$16:$I$465,5,0)),0)</f>
        <v/>
      </c>
      <c r="AB251" s="72" t="str">
        <f>IFERROR(IF(VLOOKUP($C251,[1]APELACIÓN!$C$16:$I$465,7,0)="","",VLOOKUP($C251,[1]APELACIÓN!$C$16:$I$465,7,0)),0)</f>
        <v/>
      </c>
      <c r="AC251" s="73" t="str">
        <f>IF($C251="","",[1]CONSOLIDADO!BP251)</f>
        <v/>
      </c>
      <c r="AD251" s="74" t="str">
        <f>IF($C251="","",[1]CONSOLIDADO!BQ251)</f>
        <v/>
      </c>
      <c r="AE251" s="74" t="str">
        <f>IF($C251="","",[1]CONSOLIDADO!BR251)</f>
        <v/>
      </c>
      <c r="AF251" s="74" t="str">
        <f>IF($C251="","",[1]CONSOLIDADO!BS251)</f>
        <v/>
      </c>
      <c r="AG251" s="74" t="str">
        <f>IF($C251="","",[1]CONSOLIDADO!BT251)</f>
        <v/>
      </c>
      <c r="AH251" s="73" t="str">
        <f>IF($C251="","",[1]CONSOLIDADO!BU251)</f>
        <v/>
      </c>
      <c r="AI251" s="73" t="str">
        <f>IF($C251="","",[1]CONSOLIDADO!BV251)</f>
        <v/>
      </c>
      <c r="AJ251" s="74" t="str">
        <f>IF($C251="","",[1]CONSOLIDADO!BW251)</f>
        <v/>
      </c>
      <c r="AK251" s="75" t="str">
        <f>IF($C251="","",[1]CONSOLIDADO!BX251)</f>
        <v/>
      </c>
    </row>
    <row r="252" spans="1:37" ht="14.45" customHeight="1" x14ac:dyDescent="0.2">
      <c r="A252" s="62">
        <v>237</v>
      </c>
      <c r="B252" s="63"/>
      <c r="C252" s="64"/>
      <c r="D252" s="63"/>
      <c r="E252" s="65" t="str">
        <f>IFERROR(VLOOKUP($C252,[1]CONSOLIDADO!$C$16:$K$465,9,0),"")</f>
        <v/>
      </c>
      <c r="F252" s="66">
        <f>IFERROR(IF(AND(VLOOKUP($C252,[1]APELACIÓN!$C:$AM,7,0)="SI",VLOOKUP($C252,[1]APELACIÓN!$C:$AM,10,0)&lt;&gt;""),VLOOKUP($C252,[1]APELACIÓN!$C:$AM,20,0),VLOOKUP($C252,[1]CONSOLIDADO!$C$16:$BX$465,39,0)),0)</f>
        <v>0</v>
      </c>
      <c r="G252" s="67">
        <f>ROUND(IFERROR(IF($F252&gt;39,200,VLOOKUP($F252,[1]PARAMETROS!$A$12:$K$55,2,0)),0),2)</f>
        <v>0</v>
      </c>
      <c r="H252" s="67">
        <f t="shared" si="27"/>
        <v>0</v>
      </c>
      <c r="I252" s="66">
        <f>IFERROR(IF(AND(VLOOKUP($C252,[1]APELACIÓN!$C:$AM,7,0)="SI",VLOOKUP($C252,[1]APELACIÓN!$C:$AM,11,0)&lt;&gt;""),VLOOKUP($C252,[1]APELACIÓN!$C:$AM,23,0),VLOOKUP($C252,[1]CONSOLIDADO!$C$16:$BX$465,42,0)),0)</f>
        <v>0</v>
      </c>
      <c r="J252" s="67">
        <f>ROUND(IFERROR(IF($I252&gt;39,200,VLOOKUP($I252,[1]PARAMETROS!$A$12:$K$55,6,0)),0),2)</f>
        <v>0</v>
      </c>
      <c r="K252" s="67">
        <f t="shared" si="28"/>
        <v>0</v>
      </c>
      <c r="L252" s="66">
        <f>IFERROR(IF(AND(VLOOKUP($C252,[1]APELACIÓN!$C:$AM,7,0)="SI",VLOOKUP($C252,[1]APELACIÓN!$C:$AM,12,0)&lt;&gt;""),VLOOKUP($C252,[1]APELACIÓN!$C:$AM,26,0),VLOOKUP($C252,[1]CONSOLIDADO!$C$16:$BX$465,45,0)),0)</f>
        <v>0</v>
      </c>
      <c r="M252" s="68">
        <f>ROUND(IFERROR(IF($L252&gt;39,200,VLOOKUP($L252,[1]PARAMETROS!$A$12:$K$55,10,0)),0),2)</f>
        <v>0</v>
      </c>
      <c r="N252" s="68">
        <f t="shared" si="29"/>
        <v>0</v>
      </c>
      <c r="O252" s="68">
        <f t="shared" si="30"/>
        <v>0</v>
      </c>
      <c r="P252" s="69">
        <f t="shared" si="31"/>
        <v>0</v>
      </c>
      <c r="Q252" s="66">
        <f>IFERROR(IF(AND(VLOOKUP($C252,[1]APELACIÓN!$C:$AM,7,0)="SI",VLOOKUP($C252,[1]APELACIÓN!$C:$AM,13,0)&lt;&gt;""),VLOOKUP($C252,[1]APELACIÓN!$C:$AM,29,0),VLOOKUP($C252,[1]CONSOLIDADO!$C$16:$BX$465,50,0)),0)</f>
        <v>0</v>
      </c>
      <c r="R252" s="68">
        <f>ROUND(IFERROR(IF($Q252&gt;110,100,VLOOKUP($Q252,[1]PARAMETROS!$M$12:$O$122,2,0)),0),2)</f>
        <v>0</v>
      </c>
      <c r="S252" s="69">
        <f t="shared" si="32"/>
        <v>0</v>
      </c>
      <c r="T252" s="70">
        <f>IFERROR(IF(AND(VLOOKUP($C252,[1]APELACIÓN!$C:$AM,7,0)="SI",VLOOKUP($C252,[1]APELACIÓN!$C:$AM,14,0)&lt;&gt;""),VLOOKUP($C252,[1]APELACIÓN!$C:$AM,32,0),VLOOKUP($C252,[1]CONSOLIDADO!$C$16:$BX$465,53,0)),0)</f>
        <v>0</v>
      </c>
      <c r="U252" s="70">
        <f>IFERROR(IF(AND(VLOOKUP($C252,[1]APELACIÓN!$C:$AM,7,0)="SI",VLOOKUP($C252,[1]APELACIÓN!$C:$AM,15,0)&lt;&gt;""),VLOOKUP($C252,[1]APELACIÓN!$C:$AM,33,0),VLOOKUP($C252,[1]CONSOLIDADO!$C$16:$BX$465,54,0)),0)</f>
        <v>0</v>
      </c>
      <c r="V252" s="70">
        <f>IFERROR(IF(AND(VLOOKUP($C252,[1]APELACIÓN!$C:$AM,7,0)="SI",VLOOKUP($C252,[1]APELACIÓN!$C:$AM,16,0)&lt;&gt;""),VLOOKUP($C252,[1]APELACIÓN!$C:$AM,34,0),VLOOKUP($C252,[1]CONSOLIDADO!$C$16:$BX$465,55,0)),0)</f>
        <v>0</v>
      </c>
      <c r="W252" s="70">
        <f t="shared" si="33"/>
        <v>0</v>
      </c>
      <c r="X252" s="68">
        <f>ROUND(IFERROR(VLOOKUP($W252,[1]PARAMETROS!$Q$12:$S$82,2,0),0),2)</f>
        <v>0</v>
      </c>
      <c r="Y252" s="69">
        <f t="shared" si="34"/>
        <v>0</v>
      </c>
      <c r="Z252" s="71">
        <f t="shared" si="35"/>
        <v>0</v>
      </c>
      <c r="AA252" s="72" t="str">
        <f>IFERROR(IF(VLOOKUP($C252,[1]APELACIÓN!$C$16:$I$465,5,0)="","",VLOOKUP($C252,[1]APELACIÓN!$C$16:$I$465,5,0)),0)</f>
        <v/>
      </c>
      <c r="AB252" s="72" t="str">
        <f>IFERROR(IF(VLOOKUP($C252,[1]APELACIÓN!$C$16:$I$465,7,0)="","",VLOOKUP($C252,[1]APELACIÓN!$C$16:$I$465,7,0)),0)</f>
        <v/>
      </c>
      <c r="AC252" s="73" t="str">
        <f>IF($C252="","",[1]CONSOLIDADO!BP252)</f>
        <v/>
      </c>
      <c r="AD252" s="74" t="str">
        <f>IF($C252="","",[1]CONSOLIDADO!BQ252)</f>
        <v/>
      </c>
      <c r="AE252" s="74" t="str">
        <f>IF($C252="","",[1]CONSOLIDADO!BR252)</f>
        <v/>
      </c>
      <c r="AF252" s="74" t="str">
        <f>IF($C252="","",[1]CONSOLIDADO!BS252)</f>
        <v/>
      </c>
      <c r="AG252" s="74" t="str">
        <f>IF($C252="","",[1]CONSOLIDADO!BT252)</f>
        <v/>
      </c>
      <c r="AH252" s="73" t="str">
        <f>IF($C252="","",[1]CONSOLIDADO!BU252)</f>
        <v/>
      </c>
      <c r="AI252" s="73" t="str">
        <f>IF($C252="","",[1]CONSOLIDADO!BV252)</f>
        <v/>
      </c>
      <c r="AJ252" s="74" t="str">
        <f>IF($C252="","",[1]CONSOLIDADO!BW252)</f>
        <v/>
      </c>
      <c r="AK252" s="75" t="str">
        <f>IF($C252="","",[1]CONSOLIDADO!BX252)</f>
        <v/>
      </c>
    </row>
    <row r="253" spans="1:37" ht="14.45" customHeight="1" x14ac:dyDescent="0.2">
      <c r="A253" s="62">
        <v>238</v>
      </c>
      <c r="B253" s="63"/>
      <c r="C253" s="64"/>
      <c r="D253" s="63"/>
      <c r="E253" s="65" t="str">
        <f>IFERROR(VLOOKUP($C253,[1]CONSOLIDADO!$C$16:$K$465,9,0),"")</f>
        <v/>
      </c>
      <c r="F253" s="66">
        <f>IFERROR(IF(AND(VLOOKUP($C253,[1]APELACIÓN!$C:$AM,7,0)="SI",VLOOKUP($C253,[1]APELACIÓN!$C:$AM,10,0)&lt;&gt;""),VLOOKUP($C253,[1]APELACIÓN!$C:$AM,20,0),VLOOKUP($C253,[1]CONSOLIDADO!$C$16:$BX$465,39,0)),0)</f>
        <v>0</v>
      </c>
      <c r="G253" s="67">
        <f>ROUND(IFERROR(IF($F253&gt;39,200,VLOOKUP($F253,[1]PARAMETROS!$A$12:$K$55,2,0)),0),2)</f>
        <v>0</v>
      </c>
      <c r="H253" s="67">
        <f t="shared" si="27"/>
        <v>0</v>
      </c>
      <c r="I253" s="66">
        <f>IFERROR(IF(AND(VLOOKUP($C253,[1]APELACIÓN!$C:$AM,7,0)="SI",VLOOKUP($C253,[1]APELACIÓN!$C:$AM,11,0)&lt;&gt;""),VLOOKUP($C253,[1]APELACIÓN!$C:$AM,23,0),VLOOKUP($C253,[1]CONSOLIDADO!$C$16:$BX$465,42,0)),0)</f>
        <v>0</v>
      </c>
      <c r="J253" s="67">
        <f>ROUND(IFERROR(IF($I253&gt;39,200,VLOOKUP($I253,[1]PARAMETROS!$A$12:$K$55,6,0)),0),2)</f>
        <v>0</v>
      </c>
      <c r="K253" s="67">
        <f t="shared" si="28"/>
        <v>0</v>
      </c>
      <c r="L253" s="66">
        <f>IFERROR(IF(AND(VLOOKUP($C253,[1]APELACIÓN!$C:$AM,7,0)="SI",VLOOKUP($C253,[1]APELACIÓN!$C:$AM,12,0)&lt;&gt;""),VLOOKUP($C253,[1]APELACIÓN!$C:$AM,26,0),VLOOKUP($C253,[1]CONSOLIDADO!$C$16:$BX$465,45,0)),0)</f>
        <v>0</v>
      </c>
      <c r="M253" s="68">
        <f>ROUND(IFERROR(IF($L253&gt;39,200,VLOOKUP($L253,[1]PARAMETROS!$A$12:$K$55,10,0)),0),2)</f>
        <v>0</v>
      </c>
      <c r="N253" s="68">
        <f t="shared" si="29"/>
        <v>0</v>
      </c>
      <c r="O253" s="68">
        <f t="shared" si="30"/>
        <v>0</v>
      </c>
      <c r="P253" s="69">
        <f t="shared" si="31"/>
        <v>0</v>
      </c>
      <c r="Q253" s="66">
        <f>IFERROR(IF(AND(VLOOKUP($C253,[1]APELACIÓN!$C:$AM,7,0)="SI",VLOOKUP($C253,[1]APELACIÓN!$C:$AM,13,0)&lt;&gt;""),VLOOKUP($C253,[1]APELACIÓN!$C:$AM,29,0),VLOOKUP($C253,[1]CONSOLIDADO!$C$16:$BX$465,50,0)),0)</f>
        <v>0</v>
      </c>
      <c r="R253" s="68">
        <f>ROUND(IFERROR(IF($Q253&gt;110,100,VLOOKUP($Q253,[1]PARAMETROS!$M$12:$O$122,2,0)),0),2)</f>
        <v>0</v>
      </c>
      <c r="S253" s="69">
        <f t="shared" si="32"/>
        <v>0</v>
      </c>
      <c r="T253" s="70">
        <f>IFERROR(IF(AND(VLOOKUP($C253,[1]APELACIÓN!$C:$AM,7,0)="SI",VLOOKUP($C253,[1]APELACIÓN!$C:$AM,14,0)&lt;&gt;""),VLOOKUP($C253,[1]APELACIÓN!$C:$AM,32,0),VLOOKUP($C253,[1]CONSOLIDADO!$C$16:$BX$465,53,0)),0)</f>
        <v>0</v>
      </c>
      <c r="U253" s="70">
        <f>IFERROR(IF(AND(VLOOKUP($C253,[1]APELACIÓN!$C:$AM,7,0)="SI",VLOOKUP($C253,[1]APELACIÓN!$C:$AM,15,0)&lt;&gt;""),VLOOKUP($C253,[1]APELACIÓN!$C:$AM,33,0),VLOOKUP($C253,[1]CONSOLIDADO!$C$16:$BX$465,54,0)),0)</f>
        <v>0</v>
      </c>
      <c r="V253" s="70">
        <f>IFERROR(IF(AND(VLOOKUP($C253,[1]APELACIÓN!$C:$AM,7,0)="SI",VLOOKUP($C253,[1]APELACIÓN!$C:$AM,16,0)&lt;&gt;""),VLOOKUP($C253,[1]APELACIÓN!$C:$AM,34,0),VLOOKUP($C253,[1]CONSOLIDADO!$C$16:$BX$465,55,0)),0)</f>
        <v>0</v>
      </c>
      <c r="W253" s="70">
        <f t="shared" si="33"/>
        <v>0</v>
      </c>
      <c r="X253" s="68">
        <f>ROUND(IFERROR(VLOOKUP($W253,[1]PARAMETROS!$Q$12:$S$82,2,0),0),2)</f>
        <v>0</v>
      </c>
      <c r="Y253" s="69">
        <f t="shared" si="34"/>
        <v>0</v>
      </c>
      <c r="Z253" s="71">
        <f t="shared" si="35"/>
        <v>0</v>
      </c>
      <c r="AA253" s="72" t="str">
        <f>IFERROR(IF(VLOOKUP($C253,[1]APELACIÓN!$C$16:$I$465,5,0)="","",VLOOKUP($C253,[1]APELACIÓN!$C$16:$I$465,5,0)),0)</f>
        <v/>
      </c>
      <c r="AB253" s="72" t="str">
        <f>IFERROR(IF(VLOOKUP($C253,[1]APELACIÓN!$C$16:$I$465,7,0)="","",VLOOKUP($C253,[1]APELACIÓN!$C$16:$I$465,7,0)),0)</f>
        <v/>
      </c>
      <c r="AC253" s="73" t="str">
        <f>IF($C253="","",[1]CONSOLIDADO!BP253)</f>
        <v/>
      </c>
      <c r="AD253" s="74" t="str">
        <f>IF($C253="","",[1]CONSOLIDADO!BQ253)</f>
        <v/>
      </c>
      <c r="AE253" s="74" t="str">
        <f>IF($C253="","",[1]CONSOLIDADO!BR253)</f>
        <v/>
      </c>
      <c r="AF253" s="74" t="str">
        <f>IF($C253="","",[1]CONSOLIDADO!BS253)</f>
        <v/>
      </c>
      <c r="AG253" s="74" t="str">
        <f>IF($C253="","",[1]CONSOLIDADO!BT253)</f>
        <v/>
      </c>
      <c r="AH253" s="73" t="str">
        <f>IF($C253="","",[1]CONSOLIDADO!BU253)</f>
        <v/>
      </c>
      <c r="AI253" s="73" t="str">
        <f>IF($C253="","",[1]CONSOLIDADO!BV253)</f>
        <v/>
      </c>
      <c r="AJ253" s="74" t="str">
        <f>IF($C253="","",[1]CONSOLIDADO!BW253)</f>
        <v/>
      </c>
      <c r="AK253" s="75" t="str">
        <f>IF($C253="","",[1]CONSOLIDADO!BX253)</f>
        <v/>
      </c>
    </row>
    <row r="254" spans="1:37" ht="14.45" customHeight="1" x14ac:dyDescent="0.2">
      <c r="A254" s="62">
        <v>239</v>
      </c>
      <c r="B254" s="63"/>
      <c r="C254" s="64"/>
      <c r="D254" s="63"/>
      <c r="E254" s="65" t="str">
        <f>IFERROR(VLOOKUP($C254,[1]CONSOLIDADO!$C$16:$K$465,9,0),"")</f>
        <v/>
      </c>
      <c r="F254" s="66">
        <f>IFERROR(IF(AND(VLOOKUP($C254,[1]APELACIÓN!$C:$AM,7,0)="SI",VLOOKUP($C254,[1]APELACIÓN!$C:$AM,10,0)&lt;&gt;""),VLOOKUP($C254,[1]APELACIÓN!$C:$AM,20,0),VLOOKUP($C254,[1]CONSOLIDADO!$C$16:$BX$465,39,0)),0)</f>
        <v>0</v>
      </c>
      <c r="G254" s="67">
        <f>ROUND(IFERROR(IF($F254&gt;39,200,VLOOKUP($F254,[1]PARAMETROS!$A$12:$K$55,2,0)),0),2)</f>
        <v>0</v>
      </c>
      <c r="H254" s="67">
        <f t="shared" si="27"/>
        <v>0</v>
      </c>
      <c r="I254" s="66">
        <f>IFERROR(IF(AND(VLOOKUP($C254,[1]APELACIÓN!$C:$AM,7,0)="SI",VLOOKUP($C254,[1]APELACIÓN!$C:$AM,11,0)&lt;&gt;""),VLOOKUP($C254,[1]APELACIÓN!$C:$AM,23,0),VLOOKUP($C254,[1]CONSOLIDADO!$C$16:$BX$465,42,0)),0)</f>
        <v>0</v>
      </c>
      <c r="J254" s="67">
        <f>ROUND(IFERROR(IF($I254&gt;39,200,VLOOKUP($I254,[1]PARAMETROS!$A$12:$K$55,6,0)),0),2)</f>
        <v>0</v>
      </c>
      <c r="K254" s="67">
        <f t="shared" si="28"/>
        <v>0</v>
      </c>
      <c r="L254" s="66">
        <f>IFERROR(IF(AND(VLOOKUP($C254,[1]APELACIÓN!$C:$AM,7,0)="SI",VLOOKUP($C254,[1]APELACIÓN!$C:$AM,12,0)&lt;&gt;""),VLOOKUP($C254,[1]APELACIÓN!$C:$AM,26,0),VLOOKUP($C254,[1]CONSOLIDADO!$C$16:$BX$465,45,0)),0)</f>
        <v>0</v>
      </c>
      <c r="M254" s="68">
        <f>ROUND(IFERROR(IF($L254&gt;39,200,VLOOKUP($L254,[1]PARAMETROS!$A$12:$K$55,10,0)),0),2)</f>
        <v>0</v>
      </c>
      <c r="N254" s="68">
        <f t="shared" si="29"/>
        <v>0</v>
      </c>
      <c r="O254" s="68">
        <f t="shared" si="30"/>
        <v>0</v>
      </c>
      <c r="P254" s="69">
        <f t="shared" si="31"/>
        <v>0</v>
      </c>
      <c r="Q254" s="66">
        <f>IFERROR(IF(AND(VLOOKUP($C254,[1]APELACIÓN!$C:$AM,7,0)="SI",VLOOKUP($C254,[1]APELACIÓN!$C:$AM,13,0)&lt;&gt;""),VLOOKUP($C254,[1]APELACIÓN!$C:$AM,29,0),VLOOKUP($C254,[1]CONSOLIDADO!$C$16:$BX$465,50,0)),0)</f>
        <v>0</v>
      </c>
      <c r="R254" s="68">
        <f>ROUND(IFERROR(IF($Q254&gt;110,100,VLOOKUP($Q254,[1]PARAMETROS!$M$12:$O$122,2,0)),0),2)</f>
        <v>0</v>
      </c>
      <c r="S254" s="69">
        <f t="shared" si="32"/>
        <v>0</v>
      </c>
      <c r="T254" s="70">
        <f>IFERROR(IF(AND(VLOOKUP($C254,[1]APELACIÓN!$C:$AM,7,0)="SI",VLOOKUP($C254,[1]APELACIÓN!$C:$AM,14,0)&lt;&gt;""),VLOOKUP($C254,[1]APELACIÓN!$C:$AM,32,0),VLOOKUP($C254,[1]CONSOLIDADO!$C$16:$BX$465,53,0)),0)</f>
        <v>0</v>
      </c>
      <c r="U254" s="70">
        <f>IFERROR(IF(AND(VLOOKUP($C254,[1]APELACIÓN!$C:$AM,7,0)="SI",VLOOKUP($C254,[1]APELACIÓN!$C:$AM,15,0)&lt;&gt;""),VLOOKUP($C254,[1]APELACIÓN!$C:$AM,33,0),VLOOKUP($C254,[1]CONSOLIDADO!$C$16:$BX$465,54,0)),0)</f>
        <v>0</v>
      </c>
      <c r="V254" s="70">
        <f>IFERROR(IF(AND(VLOOKUP($C254,[1]APELACIÓN!$C:$AM,7,0)="SI",VLOOKUP($C254,[1]APELACIÓN!$C:$AM,16,0)&lt;&gt;""),VLOOKUP($C254,[1]APELACIÓN!$C:$AM,34,0),VLOOKUP($C254,[1]CONSOLIDADO!$C$16:$BX$465,55,0)),0)</f>
        <v>0</v>
      </c>
      <c r="W254" s="70">
        <f t="shared" si="33"/>
        <v>0</v>
      </c>
      <c r="X254" s="68">
        <f>ROUND(IFERROR(VLOOKUP($W254,[1]PARAMETROS!$Q$12:$S$82,2,0),0),2)</f>
        <v>0</v>
      </c>
      <c r="Y254" s="69">
        <f t="shared" si="34"/>
        <v>0</v>
      </c>
      <c r="Z254" s="71">
        <f t="shared" si="35"/>
        <v>0</v>
      </c>
      <c r="AA254" s="72" t="str">
        <f>IFERROR(IF(VLOOKUP($C254,[1]APELACIÓN!$C$16:$I$465,5,0)="","",VLOOKUP($C254,[1]APELACIÓN!$C$16:$I$465,5,0)),0)</f>
        <v/>
      </c>
      <c r="AB254" s="72" t="str">
        <f>IFERROR(IF(VLOOKUP($C254,[1]APELACIÓN!$C$16:$I$465,7,0)="","",VLOOKUP($C254,[1]APELACIÓN!$C$16:$I$465,7,0)),0)</f>
        <v/>
      </c>
      <c r="AC254" s="73" t="str">
        <f>IF($C254="","",[1]CONSOLIDADO!BP254)</f>
        <v/>
      </c>
      <c r="AD254" s="74" t="str">
        <f>IF($C254="","",[1]CONSOLIDADO!BQ254)</f>
        <v/>
      </c>
      <c r="AE254" s="74" t="str">
        <f>IF($C254="","",[1]CONSOLIDADO!BR254)</f>
        <v/>
      </c>
      <c r="AF254" s="74" t="str">
        <f>IF($C254="","",[1]CONSOLIDADO!BS254)</f>
        <v/>
      </c>
      <c r="AG254" s="74" t="str">
        <f>IF($C254="","",[1]CONSOLIDADO!BT254)</f>
        <v/>
      </c>
      <c r="AH254" s="73" t="str">
        <f>IF($C254="","",[1]CONSOLIDADO!BU254)</f>
        <v/>
      </c>
      <c r="AI254" s="73" t="str">
        <f>IF($C254="","",[1]CONSOLIDADO!BV254)</f>
        <v/>
      </c>
      <c r="AJ254" s="74" t="str">
        <f>IF($C254="","",[1]CONSOLIDADO!BW254)</f>
        <v/>
      </c>
      <c r="AK254" s="75" t="str">
        <f>IF($C254="","",[1]CONSOLIDADO!BX254)</f>
        <v/>
      </c>
    </row>
    <row r="255" spans="1:37" ht="14.45" customHeight="1" x14ac:dyDescent="0.2">
      <c r="A255" s="62">
        <v>240</v>
      </c>
      <c r="B255" s="63"/>
      <c r="C255" s="64"/>
      <c r="D255" s="63"/>
      <c r="E255" s="65" t="str">
        <f>IFERROR(VLOOKUP($C255,[1]CONSOLIDADO!$C$16:$K$465,9,0),"")</f>
        <v/>
      </c>
      <c r="F255" s="66">
        <f>IFERROR(IF(AND(VLOOKUP($C255,[1]APELACIÓN!$C:$AM,7,0)="SI",VLOOKUP($C255,[1]APELACIÓN!$C:$AM,10,0)&lt;&gt;""),VLOOKUP($C255,[1]APELACIÓN!$C:$AM,20,0),VLOOKUP($C255,[1]CONSOLIDADO!$C$16:$BX$465,39,0)),0)</f>
        <v>0</v>
      </c>
      <c r="G255" s="67">
        <f>ROUND(IFERROR(IF($F255&gt;39,200,VLOOKUP($F255,[1]PARAMETROS!$A$12:$K$55,2,0)),0),2)</f>
        <v>0</v>
      </c>
      <c r="H255" s="67">
        <f t="shared" si="27"/>
        <v>0</v>
      </c>
      <c r="I255" s="66">
        <f>IFERROR(IF(AND(VLOOKUP($C255,[1]APELACIÓN!$C:$AM,7,0)="SI",VLOOKUP($C255,[1]APELACIÓN!$C:$AM,11,0)&lt;&gt;""),VLOOKUP($C255,[1]APELACIÓN!$C:$AM,23,0),VLOOKUP($C255,[1]CONSOLIDADO!$C$16:$BX$465,42,0)),0)</f>
        <v>0</v>
      </c>
      <c r="J255" s="67">
        <f>ROUND(IFERROR(IF($I255&gt;39,200,VLOOKUP($I255,[1]PARAMETROS!$A$12:$K$55,6,0)),0),2)</f>
        <v>0</v>
      </c>
      <c r="K255" s="67">
        <f t="shared" si="28"/>
        <v>0</v>
      </c>
      <c r="L255" s="66">
        <f>IFERROR(IF(AND(VLOOKUP($C255,[1]APELACIÓN!$C:$AM,7,0)="SI",VLOOKUP($C255,[1]APELACIÓN!$C:$AM,12,0)&lt;&gt;""),VLOOKUP($C255,[1]APELACIÓN!$C:$AM,26,0),VLOOKUP($C255,[1]CONSOLIDADO!$C$16:$BX$465,45,0)),0)</f>
        <v>0</v>
      </c>
      <c r="M255" s="68">
        <f>ROUND(IFERROR(IF($L255&gt;39,200,VLOOKUP($L255,[1]PARAMETROS!$A$12:$K$55,10,0)),0),2)</f>
        <v>0</v>
      </c>
      <c r="N255" s="68">
        <f t="shared" si="29"/>
        <v>0</v>
      </c>
      <c r="O255" s="68">
        <f t="shared" si="30"/>
        <v>0</v>
      </c>
      <c r="P255" s="69">
        <f t="shared" si="31"/>
        <v>0</v>
      </c>
      <c r="Q255" s="66">
        <f>IFERROR(IF(AND(VLOOKUP($C255,[1]APELACIÓN!$C:$AM,7,0)="SI",VLOOKUP($C255,[1]APELACIÓN!$C:$AM,13,0)&lt;&gt;""),VLOOKUP($C255,[1]APELACIÓN!$C:$AM,29,0),VLOOKUP($C255,[1]CONSOLIDADO!$C$16:$BX$465,50,0)),0)</f>
        <v>0</v>
      </c>
      <c r="R255" s="68">
        <f>ROUND(IFERROR(IF($Q255&gt;110,100,VLOOKUP($Q255,[1]PARAMETROS!$M$12:$O$122,2,0)),0),2)</f>
        <v>0</v>
      </c>
      <c r="S255" s="69">
        <f t="shared" si="32"/>
        <v>0</v>
      </c>
      <c r="T255" s="70">
        <f>IFERROR(IF(AND(VLOOKUP($C255,[1]APELACIÓN!$C:$AM,7,0)="SI",VLOOKUP($C255,[1]APELACIÓN!$C:$AM,14,0)&lt;&gt;""),VLOOKUP($C255,[1]APELACIÓN!$C:$AM,32,0),VLOOKUP($C255,[1]CONSOLIDADO!$C$16:$BX$465,53,0)),0)</f>
        <v>0</v>
      </c>
      <c r="U255" s="70">
        <f>IFERROR(IF(AND(VLOOKUP($C255,[1]APELACIÓN!$C:$AM,7,0)="SI",VLOOKUP($C255,[1]APELACIÓN!$C:$AM,15,0)&lt;&gt;""),VLOOKUP($C255,[1]APELACIÓN!$C:$AM,33,0),VLOOKUP($C255,[1]CONSOLIDADO!$C$16:$BX$465,54,0)),0)</f>
        <v>0</v>
      </c>
      <c r="V255" s="70">
        <f>IFERROR(IF(AND(VLOOKUP($C255,[1]APELACIÓN!$C:$AM,7,0)="SI",VLOOKUP($C255,[1]APELACIÓN!$C:$AM,16,0)&lt;&gt;""),VLOOKUP($C255,[1]APELACIÓN!$C:$AM,34,0),VLOOKUP($C255,[1]CONSOLIDADO!$C$16:$BX$465,55,0)),0)</f>
        <v>0</v>
      </c>
      <c r="W255" s="70">
        <f t="shared" si="33"/>
        <v>0</v>
      </c>
      <c r="X255" s="68">
        <f>ROUND(IFERROR(VLOOKUP($W255,[1]PARAMETROS!$Q$12:$S$82,2,0),0),2)</f>
        <v>0</v>
      </c>
      <c r="Y255" s="69">
        <f t="shared" si="34"/>
        <v>0</v>
      </c>
      <c r="Z255" s="71">
        <f t="shared" si="35"/>
        <v>0</v>
      </c>
      <c r="AA255" s="72" t="str">
        <f>IFERROR(IF(VLOOKUP($C255,[1]APELACIÓN!$C$16:$I$465,5,0)="","",VLOOKUP($C255,[1]APELACIÓN!$C$16:$I$465,5,0)),0)</f>
        <v/>
      </c>
      <c r="AB255" s="72" t="str">
        <f>IFERROR(IF(VLOOKUP($C255,[1]APELACIÓN!$C$16:$I$465,7,0)="","",VLOOKUP($C255,[1]APELACIÓN!$C$16:$I$465,7,0)),0)</f>
        <v/>
      </c>
      <c r="AC255" s="73" t="str">
        <f>IF($C255="","",[1]CONSOLIDADO!BP255)</f>
        <v/>
      </c>
      <c r="AD255" s="74" t="str">
        <f>IF($C255="","",[1]CONSOLIDADO!BQ255)</f>
        <v/>
      </c>
      <c r="AE255" s="74" t="str">
        <f>IF($C255="","",[1]CONSOLIDADO!BR255)</f>
        <v/>
      </c>
      <c r="AF255" s="74" t="str">
        <f>IF($C255="","",[1]CONSOLIDADO!BS255)</f>
        <v/>
      </c>
      <c r="AG255" s="74" t="str">
        <f>IF($C255="","",[1]CONSOLIDADO!BT255)</f>
        <v/>
      </c>
      <c r="AH255" s="73" t="str">
        <f>IF($C255="","",[1]CONSOLIDADO!BU255)</f>
        <v/>
      </c>
      <c r="AI255" s="73" t="str">
        <f>IF($C255="","",[1]CONSOLIDADO!BV255)</f>
        <v/>
      </c>
      <c r="AJ255" s="74" t="str">
        <f>IF($C255="","",[1]CONSOLIDADO!BW255)</f>
        <v/>
      </c>
      <c r="AK255" s="75" t="str">
        <f>IF($C255="","",[1]CONSOLIDADO!BX255)</f>
        <v/>
      </c>
    </row>
    <row r="256" spans="1:37" ht="14.45" customHeight="1" x14ac:dyDescent="0.2">
      <c r="A256" s="62">
        <v>241</v>
      </c>
      <c r="B256" s="63"/>
      <c r="C256" s="64"/>
      <c r="D256" s="63"/>
      <c r="E256" s="65" t="str">
        <f>IFERROR(VLOOKUP($C256,[1]CONSOLIDADO!$C$16:$K$465,9,0),"")</f>
        <v/>
      </c>
      <c r="F256" s="66">
        <f>IFERROR(IF(AND(VLOOKUP($C256,[1]APELACIÓN!$C:$AM,7,0)="SI",VLOOKUP($C256,[1]APELACIÓN!$C:$AM,10,0)&lt;&gt;""),VLOOKUP($C256,[1]APELACIÓN!$C:$AM,20,0),VLOOKUP($C256,[1]CONSOLIDADO!$C$16:$BX$465,39,0)),0)</f>
        <v>0</v>
      </c>
      <c r="G256" s="67">
        <f>ROUND(IFERROR(IF($F256&gt;39,200,VLOOKUP($F256,[1]PARAMETROS!$A$12:$K$55,2,0)),0),2)</f>
        <v>0</v>
      </c>
      <c r="H256" s="67">
        <f t="shared" si="27"/>
        <v>0</v>
      </c>
      <c r="I256" s="66">
        <f>IFERROR(IF(AND(VLOOKUP($C256,[1]APELACIÓN!$C:$AM,7,0)="SI",VLOOKUP($C256,[1]APELACIÓN!$C:$AM,11,0)&lt;&gt;""),VLOOKUP($C256,[1]APELACIÓN!$C:$AM,23,0),VLOOKUP($C256,[1]CONSOLIDADO!$C$16:$BX$465,42,0)),0)</f>
        <v>0</v>
      </c>
      <c r="J256" s="67">
        <f>ROUND(IFERROR(IF($I256&gt;39,200,VLOOKUP($I256,[1]PARAMETROS!$A$12:$K$55,6,0)),0),2)</f>
        <v>0</v>
      </c>
      <c r="K256" s="67">
        <f t="shared" si="28"/>
        <v>0</v>
      </c>
      <c r="L256" s="66">
        <f>IFERROR(IF(AND(VLOOKUP($C256,[1]APELACIÓN!$C:$AM,7,0)="SI",VLOOKUP($C256,[1]APELACIÓN!$C:$AM,12,0)&lt;&gt;""),VLOOKUP($C256,[1]APELACIÓN!$C:$AM,26,0),VLOOKUP($C256,[1]CONSOLIDADO!$C$16:$BX$465,45,0)),0)</f>
        <v>0</v>
      </c>
      <c r="M256" s="68">
        <f>ROUND(IFERROR(IF($L256&gt;39,200,VLOOKUP($L256,[1]PARAMETROS!$A$12:$K$55,10,0)),0),2)</f>
        <v>0</v>
      </c>
      <c r="N256" s="68">
        <f t="shared" si="29"/>
        <v>0</v>
      </c>
      <c r="O256" s="68">
        <f t="shared" si="30"/>
        <v>0</v>
      </c>
      <c r="P256" s="69">
        <f t="shared" si="31"/>
        <v>0</v>
      </c>
      <c r="Q256" s="66">
        <f>IFERROR(IF(AND(VLOOKUP($C256,[1]APELACIÓN!$C:$AM,7,0)="SI",VLOOKUP($C256,[1]APELACIÓN!$C:$AM,13,0)&lt;&gt;""),VLOOKUP($C256,[1]APELACIÓN!$C:$AM,29,0),VLOOKUP($C256,[1]CONSOLIDADO!$C$16:$BX$465,50,0)),0)</f>
        <v>0</v>
      </c>
      <c r="R256" s="68">
        <f>ROUND(IFERROR(IF($Q256&gt;110,100,VLOOKUP($Q256,[1]PARAMETROS!$M$12:$O$122,2,0)),0),2)</f>
        <v>0</v>
      </c>
      <c r="S256" s="69">
        <f t="shared" si="32"/>
        <v>0</v>
      </c>
      <c r="T256" s="70">
        <f>IFERROR(IF(AND(VLOOKUP($C256,[1]APELACIÓN!$C:$AM,7,0)="SI",VLOOKUP($C256,[1]APELACIÓN!$C:$AM,14,0)&lt;&gt;""),VLOOKUP($C256,[1]APELACIÓN!$C:$AM,32,0),VLOOKUP($C256,[1]CONSOLIDADO!$C$16:$BX$465,53,0)),0)</f>
        <v>0</v>
      </c>
      <c r="U256" s="70">
        <f>IFERROR(IF(AND(VLOOKUP($C256,[1]APELACIÓN!$C:$AM,7,0)="SI",VLOOKUP($C256,[1]APELACIÓN!$C:$AM,15,0)&lt;&gt;""),VLOOKUP($C256,[1]APELACIÓN!$C:$AM,33,0),VLOOKUP($C256,[1]CONSOLIDADO!$C$16:$BX$465,54,0)),0)</f>
        <v>0</v>
      </c>
      <c r="V256" s="70">
        <f>IFERROR(IF(AND(VLOOKUP($C256,[1]APELACIÓN!$C:$AM,7,0)="SI",VLOOKUP($C256,[1]APELACIÓN!$C:$AM,16,0)&lt;&gt;""),VLOOKUP($C256,[1]APELACIÓN!$C:$AM,34,0),VLOOKUP($C256,[1]CONSOLIDADO!$C$16:$BX$465,55,0)),0)</f>
        <v>0</v>
      </c>
      <c r="W256" s="70">
        <f t="shared" si="33"/>
        <v>0</v>
      </c>
      <c r="X256" s="68">
        <f>ROUND(IFERROR(VLOOKUP($W256,[1]PARAMETROS!$Q$12:$S$82,2,0),0),2)</f>
        <v>0</v>
      </c>
      <c r="Y256" s="69">
        <f t="shared" si="34"/>
        <v>0</v>
      </c>
      <c r="Z256" s="71">
        <f t="shared" si="35"/>
        <v>0</v>
      </c>
      <c r="AA256" s="72" t="str">
        <f>IFERROR(IF(VLOOKUP($C256,[1]APELACIÓN!$C$16:$I$465,5,0)="","",VLOOKUP($C256,[1]APELACIÓN!$C$16:$I$465,5,0)),0)</f>
        <v/>
      </c>
      <c r="AB256" s="72" t="str">
        <f>IFERROR(IF(VLOOKUP($C256,[1]APELACIÓN!$C$16:$I$465,7,0)="","",VLOOKUP($C256,[1]APELACIÓN!$C$16:$I$465,7,0)),0)</f>
        <v/>
      </c>
      <c r="AC256" s="73" t="str">
        <f>IF($C256="","",[1]CONSOLIDADO!BP256)</f>
        <v/>
      </c>
      <c r="AD256" s="74" t="str">
        <f>IF($C256="","",[1]CONSOLIDADO!BQ256)</f>
        <v/>
      </c>
      <c r="AE256" s="74" t="str">
        <f>IF($C256="","",[1]CONSOLIDADO!BR256)</f>
        <v/>
      </c>
      <c r="AF256" s="74" t="str">
        <f>IF($C256="","",[1]CONSOLIDADO!BS256)</f>
        <v/>
      </c>
      <c r="AG256" s="74" t="str">
        <f>IF($C256="","",[1]CONSOLIDADO!BT256)</f>
        <v/>
      </c>
      <c r="AH256" s="73" t="str">
        <f>IF($C256="","",[1]CONSOLIDADO!BU256)</f>
        <v/>
      </c>
      <c r="AI256" s="73" t="str">
        <f>IF($C256="","",[1]CONSOLIDADO!BV256)</f>
        <v/>
      </c>
      <c r="AJ256" s="74" t="str">
        <f>IF($C256="","",[1]CONSOLIDADO!BW256)</f>
        <v/>
      </c>
      <c r="AK256" s="75" t="str">
        <f>IF($C256="","",[1]CONSOLIDADO!BX256)</f>
        <v/>
      </c>
    </row>
    <row r="257" spans="1:37" ht="14.45" customHeight="1" x14ac:dyDescent="0.2">
      <c r="A257" s="62">
        <v>242</v>
      </c>
      <c r="B257" s="63"/>
      <c r="C257" s="64"/>
      <c r="D257" s="63"/>
      <c r="E257" s="65" t="str">
        <f>IFERROR(VLOOKUP($C257,[1]CONSOLIDADO!$C$16:$K$465,9,0),"")</f>
        <v/>
      </c>
      <c r="F257" s="66">
        <f>IFERROR(IF(AND(VLOOKUP($C257,[1]APELACIÓN!$C:$AM,7,0)="SI",VLOOKUP($C257,[1]APELACIÓN!$C:$AM,10,0)&lt;&gt;""),VLOOKUP($C257,[1]APELACIÓN!$C:$AM,20,0),VLOOKUP($C257,[1]CONSOLIDADO!$C$16:$BX$465,39,0)),0)</f>
        <v>0</v>
      </c>
      <c r="G257" s="67">
        <f>ROUND(IFERROR(IF($F257&gt;39,200,VLOOKUP($F257,[1]PARAMETROS!$A$12:$K$55,2,0)),0),2)</f>
        <v>0</v>
      </c>
      <c r="H257" s="67">
        <f t="shared" si="27"/>
        <v>0</v>
      </c>
      <c r="I257" s="66">
        <f>IFERROR(IF(AND(VLOOKUP($C257,[1]APELACIÓN!$C:$AM,7,0)="SI",VLOOKUP($C257,[1]APELACIÓN!$C:$AM,11,0)&lt;&gt;""),VLOOKUP($C257,[1]APELACIÓN!$C:$AM,23,0),VLOOKUP($C257,[1]CONSOLIDADO!$C$16:$BX$465,42,0)),0)</f>
        <v>0</v>
      </c>
      <c r="J257" s="67">
        <f>ROUND(IFERROR(IF($I257&gt;39,200,VLOOKUP($I257,[1]PARAMETROS!$A$12:$K$55,6,0)),0),2)</f>
        <v>0</v>
      </c>
      <c r="K257" s="67">
        <f t="shared" si="28"/>
        <v>0</v>
      </c>
      <c r="L257" s="66">
        <f>IFERROR(IF(AND(VLOOKUP($C257,[1]APELACIÓN!$C:$AM,7,0)="SI",VLOOKUP($C257,[1]APELACIÓN!$C:$AM,12,0)&lt;&gt;""),VLOOKUP($C257,[1]APELACIÓN!$C:$AM,26,0),VLOOKUP($C257,[1]CONSOLIDADO!$C$16:$BX$465,45,0)),0)</f>
        <v>0</v>
      </c>
      <c r="M257" s="68">
        <f>ROUND(IFERROR(IF($L257&gt;39,200,VLOOKUP($L257,[1]PARAMETROS!$A$12:$K$55,10,0)),0),2)</f>
        <v>0</v>
      </c>
      <c r="N257" s="68">
        <f t="shared" si="29"/>
        <v>0</v>
      </c>
      <c r="O257" s="68">
        <f t="shared" si="30"/>
        <v>0</v>
      </c>
      <c r="P257" s="69">
        <f t="shared" si="31"/>
        <v>0</v>
      </c>
      <c r="Q257" s="66">
        <f>IFERROR(IF(AND(VLOOKUP($C257,[1]APELACIÓN!$C:$AM,7,0)="SI",VLOOKUP($C257,[1]APELACIÓN!$C:$AM,13,0)&lt;&gt;""),VLOOKUP($C257,[1]APELACIÓN!$C:$AM,29,0),VLOOKUP($C257,[1]CONSOLIDADO!$C$16:$BX$465,50,0)),0)</f>
        <v>0</v>
      </c>
      <c r="R257" s="68">
        <f>ROUND(IFERROR(IF($Q257&gt;110,100,VLOOKUP($Q257,[1]PARAMETROS!$M$12:$O$122,2,0)),0),2)</f>
        <v>0</v>
      </c>
      <c r="S257" s="69">
        <f t="shared" si="32"/>
        <v>0</v>
      </c>
      <c r="T257" s="70">
        <f>IFERROR(IF(AND(VLOOKUP($C257,[1]APELACIÓN!$C:$AM,7,0)="SI",VLOOKUP($C257,[1]APELACIÓN!$C:$AM,14,0)&lt;&gt;""),VLOOKUP($C257,[1]APELACIÓN!$C:$AM,32,0),VLOOKUP($C257,[1]CONSOLIDADO!$C$16:$BX$465,53,0)),0)</f>
        <v>0</v>
      </c>
      <c r="U257" s="70">
        <f>IFERROR(IF(AND(VLOOKUP($C257,[1]APELACIÓN!$C:$AM,7,0)="SI",VLOOKUP($C257,[1]APELACIÓN!$C:$AM,15,0)&lt;&gt;""),VLOOKUP($C257,[1]APELACIÓN!$C:$AM,33,0),VLOOKUP($C257,[1]CONSOLIDADO!$C$16:$BX$465,54,0)),0)</f>
        <v>0</v>
      </c>
      <c r="V257" s="70">
        <f>IFERROR(IF(AND(VLOOKUP($C257,[1]APELACIÓN!$C:$AM,7,0)="SI",VLOOKUP($C257,[1]APELACIÓN!$C:$AM,16,0)&lt;&gt;""),VLOOKUP($C257,[1]APELACIÓN!$C:$AM,34,0),VLOOKUP($C257,[1]CONSOLIDADO!$C$16:$BX$465,55,0)),0)</f>
        <v>0</v>
      </c>
      <c r="W257" s="70">
        <f t="shared" si="33"/>
        <v>0</v>
      </c>
      <c r="X257" s="68">
        <f>ROUND(IFERROR(VLOOKUP($W257,[1]PARAMETROS!$Q$12:$S$82,2,0),0),2)</f>
        <v>0</v>
      </c>
      <c r="Y257" s="69">
        <f t="shared" si="34"/>
        <v>0</v>
      </c>
      <c r="Z257" s="71">
        <f t="shared" si="35"/>
        <v>0</v>
      </c>
      <c r="AA257" s="72" t="str">
        <f>IFERROR(IF(VLOOKUP($C257,[1]APELACIÓN!$C$16:$I$465,5,0)="","",VLOOKUP($C257,[1]APELACIÓN!$C$16:$I$465,5,0)),0)</f>
        <v/>
      </c>
      <c r="AB257" s="72" t="str">
        <f>IFERROR(IF(VLOOKUP($C257,[1]APELACIÓN!$C$16:$I$465,7,0)="","",VLOOKUP($C257,[1]APELACIÓN!$C$16:$I$465,7,0)),0)</f>
        <v/>
      </c>
      <c r="AC257" s="73" t="str">
        <f>IF($C257="","",[1]CONSOLIDADO!BP257)</f>
        <v/>
      </c>
      <c r="AD257" s="74" t="str">
        <f>IF($C257="","",[1]CONSOLIDADO!BQ257)</f>
        <v/>
      </c>
      <c r="AE257" s="74" t="str">
        <f>IF($C257="","",[1]CONSOLIDADO!BR257)</f>
        <v/>
      </c>
      <c r="AF257" s="74" t="str">
        <f>IF($C257="","",[1]CONSOLIDADO!BS257)</f>
        <v/>
      </c>
      <c r="AG257" s="74" t="str">
        <f>IF($C257="","",[1]CONSOLIDADO!BT257)</f>
        <v/>
      </c>
      <c r="AH257" s="73" t="str">
        <f>IF($C257="","",[1]CONSOLIDADO!BU257)</f>
        <v/>
      </c>
      <c r="AI257" s="73" t="str">
        <f>IF($C257="","",[1]CONSOLIDADO!BV257)</f>
        <v/>
      </c>
      <c r="AJ257" s="74" t="str">
        <f>IF($C257="","",[1]CONSOLIDADO!BW257)</f>
        <v/>
      </c>
      <c r="AK257" s="75" t="str">
        <f>IF($C257="","",[1]CONSOLIDADO!BX257)</f>
        <v/>
      </c>
    </row>
    <row r="258" spans="1:37" ht="14.45" customHeight="1" x14ac:dyDescent="0.2">
      <c r="A258" s="62">
        <v>243</v>
      </c>
      <c r="B258" s="63"/>
      <c r="C258" s="64"/>
      <c r="D258" s="63"/>
      <c r="E258" s="65" t="str">
        <f>IFERROR(VLOOKUP($C258,[1]CONSOLIDADO!$C$16:$K$465,9,0),"")</f>
        <v/>
      </c>
      <c r="F258" s="66">
        <f>IFERROR(IF(AND(VLOOKUP($C258,[1]APELACIÓN!$C:$AM,7,0)="SI",VLOOKUP($C258,[1]APELACIÓN!$C:$AM,10,0)&lt;&gt;""),VLOOKUP($C258,[1]APELACIÓN!$C:$AM,20,0),VLOOKUP($C258,[1]CONSOLIDADO!$C$16:$BX$465,39,0)),0)</f>
        <v>0</v>
      </c>
      <c r="G258" s="67">
        <f>ROUND(IFERROR(IF($F258&gt;39,200,VLOOKUP($F258,[1]PARAMETROS!$A$12:$K$55,2,0)),0),2)</f>
        <v>0</v>
      </c>
      <c r="H258" s="67">
        <f t="shared" si="27"/>
        <v>0</v>
      </c>
      <c r="I258" s="66">
        <f>IFERROR(IF(AND(VLOOKUP($C258,[1]APELACIÓN!$C:$AM,7,0)="SI",VLOOKUP($C258,[1]APELACIÓN!$C:$AM,11,0)&lt;&gt;""),VLOOKUP($C258,[1]APELACIÓN!$C:$AM,23,0),VLOOKUP($C258,[1]CONSOLIDADO!$C$16:$BX$465,42,0)),0)</f>
        <v>0</v>
      </c>
      <c r="J258" s="67">
        <f>ROUND(IFERROR(IF($I258&gt;39,200,VLOOKUP($I258,[1]PARAMETROS!$A$12:$K$55,6,0)),0),2)</f>
        <v>0</v>
      </c>
      <c r="K258" s="67">
        <f t="shared" si="28"/>
        <v>0</v>
      </c>
      <c r="L258" s="66">
        <f>IFERROR(IF(AND(VLOOKUP($C258,[1]APELACIÓN!$C:$AM,7,0)="SI",VLOOKUP($C258,[1]APELACIÓN!$C:$AM,12,0)&lt;&gt;""),VLOOKUP($C258,[1]APELACIÓN!$C:$AM,26,0),VLOOKUP($C258,[1]CONSOLIDADO!$C$16:$BX$465,45,0)),0)</f>
        <v>0</v>
      </c>
      <c r="M258" s="68">
        <f>ROUND(IFERROR(IF($L258&gt;39,200,VLOOKUP($L258,[1]PARAMETROS!$A$12:$K$55,10,0)),0),2)</f>
        <v>0</v>
      </c>
      <c r="N258" s="68">
        <f t="shared" si="29"/>
        <v>0</v>
      </c>
      <c r="O258" s="68">
        <f t="shared" si="30"/>
        <v>0</v>
      </c>
      <c r="P258" s="69">
        <f t="shared" si="31"/>
        <v>0</v>
      </c>
      <c r="Q258" s="66">
        <f>IFERROR(IF(AND(VLOOKUP($C258,[1]APELACIÓN!$C:$AM,7,0)="SI",VLOOKUP($C258,[1]APELACIÓN!$C:$AM,13,0)&lt;&gt;""),VLOOKUP($C258,[1]APELACIÓN!$C:$AM,29,0),VLOOKUP($C258,[1]CONSOLIDADO!$C$16:$BX$465,50,0)),0)</f>
        <v>0</v>
      </c>
      <c r="R258" s="68">
        <f>ROUND(IFERROR(IF($Q258&gt;110,100,VLOOKUP($Q258,[1]PARAMETROS!$M$12:$O$122,2,0)),0),2)</f>
        <v>0</v>
      </c>
      <c r="S258" s="69">
        <f t="shared" si="32"/>
        <v>0</v>
      </c>
      <c r="T258" s="70">
        <f>IFERROR(IF(AND(VLOOKUP($C258,[1]APELACIÓN!$C:$AM,7,0)="SI",VLOOKUP($C258,[1]APELACIÓN!$C:$AM,14,0)&lt;&gt;""),VLOOKUP($C258,[1]APELACIÓN!$C:$AM,32,0),VLOOKUP($C258,[1]CONSOLIDADO!$C$16:$BX$465,53,0)),0)</f>
        <v>0</v>
      </c>
      <c r="U258" s="70">
        <f>IFERROR(IF(AND(VLOOKUP($C258,[1]APELACIÓN!$C:$AM,7,0)="SI",VLOOKUP($C258,[1]APELACIÓN!$C:$AM,15,0)&lt;&gt;""),VLOOKUP($C258,[1]APELACIÓN!$C:$AM,33,0),VLOOKUP($C258,[1]CONSOLIDADO!$C$16:$BX$465,54,0)),0)</f>
        <v>0</v>
      </c>
      <c r="V258" s="70">
        <f>IFERROR(IF(AND(VLOOKUP($C258,[1]APELACIÓN!$C:$AM,7,0)="SI",VLOOKUP($C258,[1]APELACIÓN!$C:$AM,16,0)&lt;&gt;""),VLOOKUP($C258,[1]APELACIÓN!$C:$AM,34,0),VLOOKUP($C258,[1]CONSOLIDADO!$C$16:$BX$465,55,0)),0)</f>
        <v>0</v>
      </c>
      <c r="W258" s="70">
        <f t="shared" si="33"/>
        <v>0</v>
      </c>
      <c r="X258" s="68">
        <f>ROUND(IFERROR(VLOOKUP($W258,[1]PARAMETROS!$Q$12:$S$82,2,0),0),2)</f>
        <v>0</v>
      </c>
      <c r="Y258" s="69">
        <f t="shared" si="34"/>
        <v>0</v>
      </c>
      <c r="Z258" s="71">
        <f t="shared" si="35"/>
        <v>0</v>
      </c>
      <c r="AA258" s="72" t="str">
        <f>IFERROR(IF(VLOOKUP($C258,[1]APELACIÓN!$C$16:$I$465,5,0)="","",VLOOKUP($C258,[1]APELACIÓN!$C$16:$I$465,5,0)),0)</f>
        <v/>
      </c>
      <c r="AB258" s="72" t="str">
        <f>IFERROR(IF(VLOOKUP($C258,[1]APELACIÓN!$C$16:$I$465,7,0)="","",VLOOKUP($C258,[1]APELACIÓN!$C$16:$I$465,7,0)),0)</f>
        <v/>
      </c>
      <c r="AC258" s="73" t="str">
        <f>IF($C258="","",[1]CONSOLIDADO!BP258)</f>
        <v/>
      </c>
      <c r="AD258" s="74" t="str">
        <f>IF($C258="","",[1]CONSOLIDADO!BQ258)</f>
        <v/>
      </c>
      <c r="AE258" s="74" t="str">
        <f>IF($C258="","",[1]CONSOLIDADO!BR258)</f>
        <v/>
      </c>
      <c r="AF258" s="74" t="str">
        <f>IF($C258="","",[1]CONSOLIDADO!BS258)</f>
        <v/>
      </c>
      <c r="AG258" s="74" t="str">
        <f>IF($C258="","",[1]CONSOLIDADO!BT258)</f>
        <v/>
      </c>
      <c r="AH258" s="73" t="str">
        <f>IF($C258="","",[1]CONSOLIDADO!BU258)</f>
        <v/>
      </c>
      <c r="AI258" s="73" t="str">
        <f>IF($C258="","",[1]CONSOLIDADO!BV258)</f>
        <v/>
      </c>
      <c r="AJ258" s="74" t="str">
        <f>IF($C258="","",[1]CONSOLIDADO!BW258)</f>
        <v/>
      </c>
      <c r="AK258" s="75" t="str">
        <f>IF($C258="","",[1]CONSOLIDADO!BX258)</f>
        <v/>
      </c>
    </row>
    <row r="259" spans="1:37" ht="14.45" customHeight="1" x14ac:dyDescent="0.2">
      <c r="A259" s="62">
        <v>244</v>
      </c>
      <c r="B259" s="63"/>
      <c r="C259" s="64"/>
      <c r="D259" s="63"/>
      <c r="E259" s="65" t="str">
        <f>IFERROR(VLOOKUP($C259,[1]CONSOLIDADO!$C$16:$K$465,9,0),"")</f>
        <v/>
      </c>
      <c r="F259" s="66">
        <f>IFERROR(IF(AND(VLOOKUP($C259,[1]APELACIÓN!$C:$AM,7,0)="SI",VLOOKUP($C259,[1]APELACIÓN!$C:$AM,10,0)&lt;&gt;""),VLOOKUP($C259,[1]APELACIÓN!$C:$AM,20,0),VLOOKUP($C259,[1]CONSOLIDADO!$C$16:$BX$465,39,0)),0)</f>
        <v>0</v>
      </c>
      <c r="G259" s="67">
        <f>ROUND(IFERROR(IF($F259&gt;39,200,VLOOKUP($F259,[1]PARAMETROS!$A$12:$K$55,2,0)),0),2)</f>
        <v>0</v>
      </c>
      <c r="H259" s="67">
        <f t="shared" si="27"/>
        <v>0</v>
      </c>
      <c r="I259" s="66">
        <f>IFERROR(IF(AND(VLOOKUP($C259,[1]APELACIÓN!$C:$AM,7,0)="SI",VLOOKUP($C259,[1]APELACIÓN!$C:$AM,11,0)&lt;&gt;""),VLOOKUP($C259,[1]APELACIÓN!$C:$AM,23,0),VLOOKUP($C259,[1]CONSOLIDADO!$C$16:$BX$465,42,0)),0)</f>
        <v>0</v>
      </c>
      <c r="J259" s="67">
        <f>ROUND(IFERROR(IF($I259&gt;39,200,VLOOKUP($I259,[1]PARAMETROS!$A$12:$K$55,6,0)),0),2)</f>
        <v>0</v>
      </c>
      <c r="K259" s="67">
        <f t="shared" si="28"/>
        <v>0</v>
      </c>
      <c r="L259" s="66">
        <f>IFERROR(IF(AND(VLOOKUP($C259,[1]APELACIÓN!$C:$AM,7,0)="SI",VLOOKUP($C259,[1]APELACIÓN!$C:$AM,12,0)&lt;&gt;""),VLOOKUP($C259,[1]APELACIÓN!$C:$AM,26,0),VLOOKUP($C259,[1]CONSOLIDADO!$C$16:$BX$465,45,0)),0)</f>
        <v>0</v>
      </c>
      <c r="M259" s="68">
        <f>ROUND(IFERROR(IF($L259&gt;39,200,VLOOKUP($L259,[1]PARAMETROS!$A$12:$K$55,10,0)),0),2)</f>
        <v>0</v>
      </c>
      <c r="N259" s="68">
        <f t="shared" si="29"/>
        <v>0</v>
      </c>
      <c r="O259" s="68">
        <f t="shared" si="30"/>
        <v>0</v>
      </c>
      <c r="P259" s="69">
        <f t="shared" si="31"/>
        <v>0</v>
      </c>
      <c r="Q259" s="66">
        <f>IFERROR(IF(AND(VLOOKUP($C259,[1]APELACIÓN!$C:$AM,7,0)="SI",VLOOKUP($C259,[1]APELACIÓN!$C:$AM,13,0)&lt;&gt;""),VLOOKUP($C259,[1]APELACIÓN!$C:$AM,29,0),VLOOKUP($C259,[1]CONSOLIDADO!$C$16:$BX$465,50,0)),0)</f>
        <v>0</v>
      </c>
      <c r="R259" s="68">
        <f>ROUND(IFERROR(IF($Q259&gt;110,100,VLOOKUP($Q259,[1]PARAMETROS!$M$12:$O$122,2,0)),0),2)</f>
        <v>0</v>
      </c>
      <c r="S259" s="69">
        <f t="shared" si="32"/>
        <v>0</v>
      </c>
      <c r="T259" s="70">
        <f>IFERROR(IF(AND(VLOOKUP($C259,[1]APELACIÓN!$C:$AM,7,0)="SI",VLOOKUP($C259,[1]APELACIÓN!$C:$AM,14,0)&lt;&gt;""),VLOOKUP($C259,[1]APELACIÓN!$C:$AM,32,0),VLOOKUP($C259,[1]CONSOLIDADO!$C$16:$BX$465,53,0)),0)</f>
        <v>0</v>
      </c>
      <c r="U259" s="70">
        <f>IFERROR(IF(AND(VLOOKUP($C259,[1]APELACIÓN!$C:$AM,7,0)="SI",VLOOKUP($C259,[1]APELACIÓN!$C:$AM,15,0)&lt;&gt;""),VLOOKUP($C259,[1]APELACIÓN!$C:$AM,33,0),VLOOKUP($C259,[1]CONSOLIDADO!$C$16:$BX$465,54,0)),0)</f>
        <v>0</v>
      </c>
      <c r="V259" s="70">
        <f>IFERROR(IF(AND(VLOOKUP($C259,[1]APELACIÓN!$C:$AM,7,0)="SI",VLOOKUP($C259,[1]APELACIÓN!$C:$AM,16,0)&lt;&gt;""),VLOOKUP($C259,[1]APELACIÓN!$C:$AM,34,0),VLOOKUP($C259,[1]CONSOLIDADO!$C$16:$BX$465,55,0)),0)</f>
        <v>0</v>
      </c>
      <c r="W259" s="70">
        <f t="shared" si="33"/>
        <v>0</v>
      </c>
      <c r="X259" s="68">
        <f>ROUND(IFERROR(VLOOKUP($W259,[1]PARAMETROS!$Q$12:$S$82,2,0),0),2)</f>
        <v>0</v>
      </c>
      <c r="Y259" s="69">
        <f t="shared" si="34"/>
        <v>0</v>
      </c>
      <c r="Z259" s="71">
        <f t="shared" si="35"/>
        <v>0</v>
      </c>
      <c r="AA259" s="72" t="str">
        <f>IFERROR(IF(VLOOKUP($C259,[1]APELACIÓN!$C$16:$I$465,5,0)="","",VLOOKUP($C259,[1]APELACIÓN!$C$16:$I$465,5,0)),0)</f>
        <v/>
      </c>
      <c r="AB259" s="72" t="str">
        <f>IFERROR(IF(VLOOKUP($C259,[1]APELACIÓN!$C$16:$I$465,7,0)="","",VLOOKUP($C259,[1]APELACIÓN!$C$16:$I$465,7,0)),0)</f>
        <v/>
      </c>
      <c r="AC259" s="73" t="str">
        <f>IF($C259="","",[1]CONSOLIDADO!BP259)</f>
        <v/>
      </c>
      <c r="AD259" s="74" t="str">
        <f>IF($C259="","",[1]CONSOLIDADO!BQ259)</f>
        <v/>
      </c>
      <c r="AE259" s="74" t="str">
        <f>IF($C259="","",[1]CONSOLIDADO!BR259)</f>
        <v/>
      </c>
      <c r="AF259" s="74" t="str">
        <f>IF($C259="","",[1]CONSOLIDADO!BS259)</f>
        <v/>
      </c>
      <c r="AG259" s="74" t="str">
        <f>IF($C259="","",[1]CONSOLIDADO!BT259)</f>
        <v/>
      </c>
      <c r="AH259" s="73" t="str">
        <f>IF($C259="","",[1]CONSOLIDADO!BU259)</f>
        <v/>
      </c>
      <c r="AI259" s="73" t="str">
        <f>IF($C259="","",[1]CONSOLIDADO!BV259)</f>
        <v/>
      </c>
      <c r="AJ259" s="74" t="str">
        <f>IF($C259="","",[1]CONSOLIDADO!BW259)</f>
        <v/>
      </c>
      <c r="AK259" s="75" t="str">
        <f>IF($C259="","",[1]CONSOLIDADO!BX259)</f>
        <v/>
      </c>
    </row>
    <row r="260" spans="1:37" ht="14.45" customHeight="1" x14ac:dyDescent="0.2">
      <c r="A260" s="62">
        <v>245</v>
      </c>
      <c r="B260" s="63"/>
      <c r="C260" s="64"/>
      <c r="D260" s="63"/>
      <c r="E260" s="65" t="str">
        <f>IFERROR(VLOOKUP($C260,[1]CONSOLIDADO!$C$16:$K$465,9,0),"")</f>
        <v/>
      </c>
      <c r="F260" s="66">
        <f>IFERROR(IF(AND(VLOOKUP($C260,[1]APELACIÓN!$C:$AM,7,0)="SI",VLOOKUP($C260,[1]APELACIÓN!$C:$AM,10,0)&lt;&gt;""),VLOOKUP($C260,[1]APELACIÓN!$C:$AM,20,0),VLOOKUP($C260,[1]CONSOLIDADO!$C$16:$BX$465,39,0)),0)</f>
        <v>0</v>
      </c>
      <c r="G260" s="67">
        <f>ROUND(IFERROR(IF($F260&gt;39,200,VLOOKUP($F260,[1]PARAMETROS!$A$12:$K$55,2,0)),0),2)</f>
        <v>0</v>
      </c>
      <c r="H260" s="67">
        <f t="shared" si="27"/>
        <v>0</v>
      </c>
      <c r="I260" s="66">
        <f>IFERROR(IF(AND(VLOOKUP($C260,[1]APELACIÓN!$C:$AM,7,0)="SI",VLOOKUP($C260,[1]APELACIÓN!$C:$AM,11,0)&lt;&gt;""),VLOOKUP($C260,[1]APELACIÓN!$C:$AM,23,0),VLOOKUP($C260,[1]CONSOLIDADO!$C$16:$BX$465,42,0)),0)</f>
        <v>0</v>
      </c>
      <c r="J260" s="67">
        <f>ROUND(IFERROR(IF($I260&gt;39,200,VLOOKUP($I260,[1]PARAMETROS!$A$12:$K$55,6,0)),0),2)</f>
        <v>0</v>
      </c>
      <c r="K260" s="67">
        <f t="shared" si="28"/>
        <v>0</v>
      </c>
      <c r="L260" s="66">
        <f>IFERROR(IF(AND(VLOOKUP($C260,[1]APELACIÓN!$C:$AM,7,0)="SI",VLOOKUP($C260,[1]APELACIÓN!$C:$AM,12,0)&lt;&gt;""),VLOOKUP($C260,[1]APELACIÓN!$C:$AM,26,0),VLOOKUP($C260,[1]CONSOLIDADO!$C$16:$BX$465,45,0)),0)</f>
        <v>0</v>
      </c>
      <c r="M260" s="68">
        <f>ROUND(IFERROR(IF($L260&gt;39,200,VLOOKUP($L260,[1]PARAMETROS!$A$12:$K$55,10,0)),0),2)</f>
        <v>0</v>
      </c>
      <c r="N260" s="68">
        <f t="shared" si="29"/>
        <v>0</v>
      </c>
      <c r="O260" s="68">
        <f t="shared" si="30"/>
        <v>0</v>
      </c>
      <c r="P260" s="69">
        <f t="shared" si="31"/>
        <v>0</v>
      </c>
      <c r="Q260" s="66">
        <f>IFERROR(IF(AND(VLOOKUP($C260,[1]APELACIÓN!$C:$AM,7,0)="SI",VLOOKUP($C260,[1]APELACIÓN!$C:$AM,13,0)&lt;&gt;""),VLOOKUP($C260,[1]APELACIÓN!$C:$AM,29,0),VLOOKUP($C260,[1]CONSOLIDADO!$C$16:$BX$465,50,0)),0)</f>
        <v>0</v>
      </c>
      <c r="R260" s="68">
        <f>ROUND(IFERROR(IF($Q260&gt;110,100,VLOOKUP($Q260,[1]PARAMETROS!$M$12:$O$122,2,0)),0),2)</f>
        <v>0</v>
      </c>
      <c r="S260" s="69">
        <f t="shared" si="32"/>
        <v>0</v>
      </c>
      <c r="T260" s="70">
        <f>IFERROR(IF(AND(VLOOKUP($C260,[1]APELACIÓN!$C:$AM,7,0)="SI",VLOOKUP($C260,[1]APELACIÓN!$C:$AM,14,0)&lt;&gt;""),VLOOKUP($C260,[1]APELACIÓN!$C:$AM,32,0),VLOOKUP($C260,[1]CONSOLIDADO!$C$16:$BX$465,53,0)),0)</f>
        <v>0</v>
      </c>
      <c r="U260" s="70">
        <f>IFERROR(IF(AND(VLOOKUP($C260,[1]APELACIÓN!$C:$AM,7,0)="SI",VLOOKUP($C260,[1]APELACIÓN!$C:$AM,15,0)&lt;&gt;""),VLOOKUP($C260,[1]APELACIÓN!$C:$AM,33,0),VLOOKUP($C260,[1]CONSOLIDADO!$C$16:$BX$465,54,0)),0)</f>
        <v>0</v>
      </c>
      <c r="V260" s="70">
        <f>IFERROR(IF(AND(VLOOKUP($C260,[1]APELACIÓN!$C:$AM,7,0)="SI",VLOOKUP($C260,[1]APELACIÓN!$C:$AM,16,0)&lt;&gt;""),VLOOKUP($C260,[1]APELACIÓN!$C:$AM,34,0),VLOOKUP($C260,[1]CONSOLIDADO!$C$16:$BX$465,55,0)),0)</f>
        <v>0</v>
      </c>
      <c r="W260" s="70">
        <f t="shared" si="33"/>
        <v>0</v>
      </c>
      <c r="X260" s="68">
        <f>ROUND(IFERROR(VLOOKUP($W260,[1]PARAMETROS!$Q$12:$S$82,2,0),0),2)</f>
        <v>0</v>
      </c>
      <c r="Y260" s="69">
        <f t="shared" si="34"/>
        <v>0</v>
      </c>
      <c r="Z260" s="71">
        <f t="shared" si="35"/>
        <v>0</v>
      </c>
      <c r="AA260" s="72" t="str">
        <f>IFERROR(IF(VLOOKUP($C260,[1]APELACIÓN!$C$16:$I$465,5,0)="","",VLOOKUP($C260,[1]APELACIÓN!$C$16:$I$465,5,0)),0)</f>
        <v/>
      </c>
      <c r="AB260" s="72" t="str">
        <f>IFERROR(IF(VLOOKUP($C260,[1]APELACIÓN!$C$16:$I$465,7,0)="","",VLOOKUP($C260,[1]APELACIÓN!$C$16:$I$465,7,0)),0)</f>
        <v/>
      </c>
      <c r="AC260" s="73" t="str">
        <f>IF($C260="","",[1]CONSOLIDADO!BP260)</f>
        <v/>
      </c>
      <c r="AD260" s="74" t="str">
        <f>IF($C260="","",[1]CONSOLIDADO!BQ260)</f>
        <v/>
      </c>
      <c r="AE260" s="74" t="str">
        <f>IF($C260="","",[1]CONSOLIDADO!BR260)</f>
        <v/>
      </c>
      <c r="AF260" s="74" t="str">
        <f>IF($C260="","",[1]CONSOLIDADO!BS260)</f>
        <v/>
      </c>
      <c r="AG260" s="74" t="str">
        <f>IF($C260="","",[1]CONSOLIDADO!BT260)</f>
        <v/>
      </c>
      <c r="AH260" s="73" t="str">
        <f>IF($C260="","",[1]CONSOLIDADO!BU260)</f>
        <v/>
      </c>
      <c r="AI260" s="73" t="str">
        <f>IF($C260="","",[1]CONSOLIDADO!BV260)</f>
        <v/>
      </c>
      <c r="AJ260" s="74" t="str">
        <f>IF($C260="","",[1]CONSOLIDADO!BW260)</f>
        <v/>
      </c>
      <c r="AK260" s="75" t="str">
        <f>IF($C260="","",[1]CONSOLIDADO!BX260)</f>
        <v/>
      </c>
    </row>
    <row r="261" spans="1:37" ht="14.45" customHeight="1" x14ac:dyDescent="0.2">
      <c r="A261" s="62">
        <v>246</v>
      </c>
      <c r="B261" s="63"/>
      <c r="C261" s="64"/>
      <c r="D261" s="63"/>
      <c r="E261" s="65" t="str">
        <f>IFERROR(VLOOKUP($C261,[1]CONSOLIDADO!$C$16:$K$465,9,0),"")</f>
        <v/>
      </c>
      <c r="F261" s="66">
        <f>IFERROR(IF(AND(VLOOKUP($C261,[1]APELACIÓN!$C:$AM,7,0)="SI",VLOOKUP($C261,[1]APELACIÓN!$C:$AM,10,0)&lt;&gt;""),VLOOKUP($C261,[1]APELACIÓN!$C:$AM,20,0),VLOOKUP($C261,[1]CONSOLIDADO!$C$16:$BX$465,39,0)),0)</f>
        <v>0</v>
      </c>
      <c r="G261" s="67">
        <f>ROUND(IFERROR(IF($F261&gt;39,200,VLOOKUP($F261,[1]PARAMETROS!$A$12:$K$55,2,0)),0),2)</f>
        <v>0</v>
      </c>
      <c r="H261" s="67">
        <f t="shared" si="27"/>
        <v>0</v>
      </c>
      <c r="I261" s="66">
        <f>IFERROR(IF(AND(VLOOKUP($C261,[1]APELACIÓN!$C:$AM,7,0)="SI",VLOOKUP($C261,[1]APELACIÓN!$C:$AM,11,0)&lt;&gt;""),VLOOKUP($C261,[1]APELACIÓN!$C:$AM,23,0),VLOOKUP($C261,[1]CONSOLIDADO!$C$16:$BX$465,42,0)),0)</f>
        <v>0</v>
      </c>
      <c r="J261" s="67">
        <f>ROUND(IFERROR(IF($I261&gt;39,200,VLOOKUP($I261,[1]PARAMETROS!$A$12:$K$55,6,0)),0),2)</f>
        <v>0</v>
      </c>
      <c r="K261" s="67">
        <f t="shared" si="28"/>
        <v>0</v>
      </c>
      <c r="L261" s="66">
        <f>IFERROR(IF(AND(VLOOKUP($C261,[1]APELACIÓN!$C:$AM,7,0)="SI",VLOOKUP($C261,[1]APELACIÓN!$C:$AM,12,0)&lt;&gt;""),VLOOKUP($C261,[1]APELACIÓN!$C:$AM,26,0),VLOOKUP($C261,[1]CONSOLIDADO!$C$16:$BX$465,45,0)),0)</f>
        <v>0</v>
      </c>
      <c r="M261" s="68">
        <f>ROUND(IFERROR(IF($L261&gt;39,200,VLOOKUP($L261,[1]PARAMETROS!$A$12:$K$55,10,0)),0),2)</f>
        <v>0</v>
      </c>
      <c r="N261" s="68">
        <f t="shared" si="29"/>
        <v>0</v>
      </c>
      <c r="O261" s="68">
        <f t="shared" si="30"/>
        <v>0</v>
      </c>
      <c r="P261" s="69">
        <f t="shared" si="31"/>
        <v>0</v>
      </c>
      <c r="Q261" s="66">
        <f>IFERROR(IF(AND(VLOOKUP($C261,[1]APELACIÓN!$C:$AM,7,0)="SI",VLOOKUP($C261,[1]APELACIÓN!$C:$AM,13,0)&lt;&gt;""),VLOOKUP($C261,[1]APELACIÓN!$C:$AM,29,0),VLOOKUP($C261,[1]CONSOLIDADO!$C$16:$BX$465,50,0)),0)</f>
        <v>0</v>
      </c>
      <c r="R261" s="68">
        <f>ROUND(IFERROR(IF($Q261&gt;110,100,VLOOKUP($Q261,[1]PARAMETROS!$M$12:$O$122,2,0)),0),2)</f>
        <v>0</v>
      </c>
      <c r="S261" s="69">
        <f t="shared" si="32"/>
        <v>0</v>
      </c>
      <c r="T261" s="70">
        <f>IFERROR(IF(AND(VLOOKUP($C261,[1]APELACIÓN!$C:$AM,7,0)="SI",VLOOKUP($C261,[1]APELACIÓN!$C:$AM,14,0)&lt;&gt;""),VLOOKUP($C261,[1]APELACIÓN!$C:$AM,32,0),VLOOKUP($C261,[1]CONSOLIDADO!$C$16:$BX$465,53,0)),0)</f>
        <v>0</v>
      </c>
      <c r="U261" s="70">
        <f>IFERROR(IF(AND(VLOOKUP($C261,[1]APELACIÓN!$C:$AM,7,0)="SI",VLOOKUP($C261,[1]APELACIÓN!$C:$AM,15,0)&lt;&gt;""),VLOOKUP($C261,[1]APELACIÓN!$C:$AM,33,0),VLOOKUP($C261,[1]CONSOLIDADO!$C$16:$BX$465,54,0)),0)</f>
        <v>0</v>
      </c>
      <c r="V261" s="70">
        <f>IFERROR(IF(AND(VLOOKUP($C261,[1]APELACIÓN!$C:$AM,7,0)="SI",VLOOKUP($C261,[1]APELACIÓN!$C:$AM,16,0)&lt;&gt;""),VLOOKUP($C261,[1]APELACIÓN!$C:$AM,34,0),VLOOKUP($C261,[1]CONSOLIDADO!$C$16:$BX$465,55,0)),0)</f>
        <v>0</v>
      </c>
      <c r="W261" s="70">
        <f t="shared" si="33"/>
        <v>0</v>
      </c>
      <c r="X261" s="68">
        <f>ROUND(IFERROR(VLOOKUP($W261,[1]PARAMETROS!$Q$12:$S$82,2,0),0),2)</f>
        <v>0</v>
      </c>
      <c r="Y261" s="69">
        <f t="shared" si="34"/>
        <v>0</v>
      </c>
      <c r="Z261" s="71">
        <f t="shared" si="35"/>
        <v>0</v>
      </c>
      <c r="AA261" s="72" t="str">
        <f>IFERROR(IF(VLOOKUP($C261,[1]APELACIÓN!$C$16:$I$465,5,0)="","",VLOOKUP($C261,[1]APELACIÓN!$C$16:$I$465,5,0)),0)</f>
        <v/>
      </c>
      <c r="AB261" s="72" t="str">
        <f>IFERROR(IF(VLOOKUP($C261,[1]APELACIÓN!$C$16:$I$465,7,0)="","",VLOOKUP($C261,[1]APELACIÓN!$C$16:$I$465,7,0)),0)</f>
        <v/>
      </c>
      <c r="AC261" s="73" t="str">
        <f>IF($C261="","",[1]CONSOLIDADO!BP261)</f>
        <v/>
      </c>
      <c r="AD261" s="74" t="str">
        <f>IF($C261="","",[1]CONSOLIDADO!BQ261)</f>
        <v/>
      </c>
      <c r="AE261" s="74" t="str">
        <f>IF($C261="","",[1]CONSOLIDADO!BR261)</f>
        <v/>
      </c>
      <c r="AF261" s="74" t="str">
        <f>IF($C261="","",[1]CONSOLIDADO!BS261)</f>
        <v/>
      </c>
      <c r="AG261" s="74" t="str">
        <f>IF($C261="","",[1]CONSOLIDADO!BT261)</f>
        <v/>
      </c>
      <c r="AH261" s="73" t="str">
        <f>IF($C261="","",[1]CONSOLIDADO!BU261)</f>
        <v/>
      </c>
      <c r="AI261" s="73" t="str">
        <f>IF($C261="","",[1]CONSOLIDADO!BV261)</f>
        <v/>
      </c>
      <c r="AJ261" s="74" t="str">
        <f>IF($C261="","",[1]CONSOLIDADO!BW261)</f>
        <v/>
      </c>
      <c r="AK261" s="75" t="str">
        <f>IF($C261="","",[1]CONSOLIDADO!BX261)</f>
        <v/>
      </c>
    </row>
    <row r="262" spans="1:37" ht="14.45" customHeight="1" x14ac:dyDescent="0.2">
      <c r="A262" s="62">
        <v>247</v>
      </c>
      <c r="B262" s="63"/>
      <c r="C262" s="64"/>
      <c r="D262" s="63"/>
      <c r="E262" s="65" t="str">
        <f>IFERROR(VLOOKUP($C262,[1]CONSOLIDADO!$C$16:$K$465,9,0),"")</f>
        <v/>
      </c>
      <c r="F262" s="66">
        <f>IFERROR(IF(AND(VLOOKUP($C262,[1]APELACIÓN!$C:$AM,7,0)="SI",VLOOKUP($C262,[1]APELACIÓN!$C:$AM,10,0)&lt;&gt;""),VLOOKUP($C262,[1]APELACIÓN!$C:$AM,20,0),VLOOKUP($C262,[1]CONSOLIDADO!$C$16:$BX$465,39,0)),0)</f>
        <v>0</v>
      </c>
      <c r="G262" s="67">
        <f>ROUND(IFERROR(IF($F262&gt;39,200,VLOOKUP($F262,[1]PARAMETROS!$A$12:$K$55,2,0)),0),2)</f>
        <v>0</v>
      </c>
      <c r="H262" s="67">
        <f t="shared" si="27"/>
        <v>0</v>
      </c>
      <c r="I262" s="66">
        <f>IFERROR(IF(AND(VLOOKUP($C262,[1]APELACIÓN!$C:$AM,7,0)="SI",VLOOKUP($C262,[1]APELACIÓN!$C:$AM,11,0)&lt;&gt;""),VLOOKUP($C262,[1]APELACIÓN!$C:$AM,23,0),VLOOKUP($C262,[1]CONSOLIDADO!$C$16:$BX$465,42,0)),0)</f>
        <v>0</v>
      </c>
      <c r="J262" s="67">
        <f>ROUND(IFERROR(IF($I262&gt;39,200,VLOOKUP($I262,[1]PARAMETROS!$A$12:$K$55,6,0)),0),2)</f>
        <v>0</v>
      </c>
      <c r="K262" s="67">
        <f t="shared" si="28"/>
        <v>0</v>
      </c>
      <c r="L262" s="66">
        <f>IFERROR(IF(AND(VLOOKUP($C262,[1]APELACIÓN!$C:$AM,7,0)="SI",VLOOKUP($C262,[1]APELACIÓN!$C:$AM,12,0)&lt;&gt;""),VLOOKUP($C262,[1]APELACIÓN!$C:$AM,26,0),VLOOKUP($C262,[1]CONSOLIDADO!$C$16:$BX$465,45,0)),0)</f>
        <v>0</v>
      </c>
      <c r="M262" s="68">
        <f>ROUND(IFERROR(IF($L262&gt;39,200,VLOOKUP($L262,[1]PARAMETROS!$A$12:$K$55,10,0)),0),2)</f>
        <v>0</v>
      </c>
      <c r="N262" s="68">
        <f t="shared" si="29"/>
        <v>0</v>
      </c>
      <c r="O262" s="68">
        <f t="shared" si="30"/>
        <v>0</v>
      </c>
      <c r="P262" s="69">
        <f t="shared" si="31"/>
        <v>0</v>
      </c>
      <c r="Q262" s="66">
        <f>IFERROR(IF(AND(VLOOKUP($C262,[1]APELACIÓN!$C:$AM,7,0)="SI",VLOOKUP($C262,[1]APELACIÓN!$C:$AM,13,0)&lt;&gt;""),VLOOKUP($C262,[1]APELACIÓN!$C:$AM,29,0),VLOOKUP($C262,[1]CONSOLIDADO!$C$16:$BX$465,50,0)),0)</f>
        <v>0</v>
      </c>
      <c r="R262" s="68">
        <f>ROUND(IFERROR(IF($Q262&gt;110,100,VLOOKUP($Q262,[1]PARAMETROS!$M$12:$O$122,2,0)),0),2)</f>
        <v>0</v>
      </c>
      <c r="S262" s="69">
        <f t="shared" si="32"/>
        <v>0</v>
      </c>
      <c r="T262" s="70">
        <f>IFERROR(IF(AND(VLOOKUP($C262,[1]APELACIÓN!$C:$AM,7,0)="SI",VLOOKUP($C262,[1]APELACIÓN!$C:$AM,14,0)&lt;&gt;""),VLOOKUP($C262,[1]APELACIÓN!$C:$AM,32,0),VLOOKUP($C262,[1]CONSOLIDADO!$C$16:$BX$465,53,0)),0)</f>
        <v>0</v>
      </c>
      <c r="U262" s="70">
        <f>IFERROR(IF(AND(VLOOKUP($C262,[1]APELACIÓN!$C:$AM,7,0)="SI",VLOOKUP($C262,[1]APELACIÓN!$C:$AM,15,0)&lt;&gt;""),VLOOKUP($C262,[1]APELACIÓN!$C:$AM,33,0),VLOOKUP($C262,[1]CONSOLIDADO!$C$16:$BX$465,54,0)),0)</f>
        <v>0</v>
      </c>
      <c r="V262" s="70">
        <f>IFERROR(IF(AND(VLOOKUP($C262,[1]APELACIÓN!$C:$AM,7,0)="SI",VLOOKUP($C262,[1]APELACIÓN!$C:$AM,16,0)&lt;&gt;""),VLOOKUP($C262,[1]APELACIÓN!$C:$AM,34,0),VLOOKUP($C262,[1]CONSOLIDADO!$C$16:$BX$465,55,0)),0)</f>
        <v>0</v>
      </c>
      <c r="W262" s="70">
        <f t="shared" si="33"/>
        <v>0</v>
      </c>
      <c r="X262" s="68">
        <f>ROUND(IFERROR(VLOOKUP($W262,[1]PARAMETROS!$Q$12:$S$82,2,0),0),2)</f>
        <v>0</v>
      </c>
      <c r="Y262" s="69">
        <f t="shared" si="34"/>
        <v>0</v>
      </c>
      <c r="Z262" s="71">
        <f t="shared" si="35"/>
        <v>0</v>
      </c>
      <c r="AA262" s="72" t="str">
        <f>IFERROR(IF(VLOOKUP($C262,[1]APELACIÓN!$C$16:$I$465,5,0)="","",VLOOKUP($C262,[1]APELACIÓN!$C$16:$I$465,5,0)),0)</f>
        <v/>
      </c>
      <c r="AB262" s="72" t="str">
        <f>IFERROR(IF(VLOOKUP($C262,[1]APELACIÓN!$C$16:$I$465,7,0)="","",VLOOKUP($C262,[1]APELACIÓN!$C$16:$I$465,7,0)),0)</f>
        <v/>
      </c>
      <c r="AC262" s="73" t="str">
        <f>IF($C262="","",[1]CONSOLIDADO!BP262)</f>
        <v/>
      </c>
      <c r="AD262" s="74" t="str">
        <f>IF($C262="","",[1]CONSOLIDADO!BQ262)</f>
        <v/>
      </c>
      <c r="AE262" s="74" t="str">
        <f>IF($C262="","",[1]CONSOLIDADO!BR262)</f>
        <v/>
      </c>
      <c r="AF262" s="74" t="str">
        <f>IF($C262="","",[1]CONSOLIDADO!BS262)</f>
        <v/>
      </c>
      <c r="AG262" s="74" t="str">
        <f>IF($C262="","",[1]CONSOLIDADO!BT262)</f>
        <v/>
      </c>
      <c r="AH262" s="73" t="str">
        <f>IF($C262="","",[1]CONSOLIDADO!BU262)</f>
        <v/>
      </c>
      <c r="AI262" s="73" t="str">
        <f>IF($C262="","",[1]CONSOLIDADO!BV262)</f>
        <v/>
      </c>
      <c r="AJ262" s="74" t="str">
        <f>IF($C262="","",[1]CONSOLIDADO!BW262)</f>
        <v/>
      </c>
      <c r="AK262" s="75" t="str">
        <f>IF($C262="","",[1]CONSOLIDADO!BX262)</f>
        <v/>
      </c>
    </row>
    <row r="263" spans="1:37" ht="14.45" customHeight="1" x14ac:dyDescent="0.2">
      <c r="A263" s="62">
        <v>248</v>
      </c>
      <c r="B263" s="63"/>
      <c r="C263" s="64"/>
      <c r="D263" s="63"/>
      <c r="E263" s="65" t="str">
        <f>IFERROR(VLOOKUP($C263,[1]CONSOLIDADO!$C$16:$K$465,9,0),"")</f>
        <v/>
      </c>
      <c r="F263" s="66">
        <f>IFERROR(IF(AND(VLOOKUP($C263,[1]APELACIÓN!$C:$AM,7,0)="SI",VLOOKUP($C263,[1]APELACIÓN!$C:$AM,10,0)&lt;&gt;""),VLOOKUP($C263,[1]APELACIÓN!$C:$AM,20,0),VLOOKUP($C263,[1]CONSOLIDADO!$C$16:$BX$465,39,0)),0)</f>
        <v>0</v>
      </c>
      <c r="G263" s="67">
        <f>ROUND(IFERROR(IF($F263&gt;39,200,VLOOKUP($F263,[1]PARAMETROS!$A$12:$K$55,2,0)),0),2)</f>
        <v>0</v>
      </c>
      <c r="H263" s="67">
        <f t="shared" si="27"/>
        <v>0</v>
      </c>
      <c r="I263" s="66">
        <f>IFERROR(IF(AND(VLOOKUP($C263,[1]APELACIÓN!$C:$AM,7,0)="SI",VLOOKUP($C263,[1]APELACIÓN!$C:$AM,11,0)&lt;&gt;""),VLOOKUP($C263,[1]APELACIÓN!$C:$AM,23,0),VLOOKUP($C263,[1]CONSOLIDADO!$C$16:$BX$465,42,0)),0)</f>
        <v>0</v>
      </c>
      <c r="J263" s="67">
        <f>ROUND(IFERROR(IF($I263&gt;39,200,VLOOKUP($I263,[1]PARAMETROS!$A$12:$K$55,6,0)),0),2)</f>
        <v>0</v>
      </c>
      <c r="K263" s="67">
        <f t="shared" si="28"/>
        <v>0</v>
      </c>
      <c r="L263" s="66">
        <f>IFERROR(IF(AND(VLOOKUP($C263,[1]APELACIÓN!$C:$AM,7,0)="SI",VLOOKUP($C263,[1]APELACIÓN!$C:$AM,12,0)&lt;&gt;""),VLOOKUP($C263,[1]APELACIÓN!$C:$AM,26,0),VLOOKUP($C263,[1]CONSOLIDADO!$C$16:$BX$465,45,0)),0)</f>
        <v>0</v>
      </c>
      <c r="M263" s="68">
        <f>ROUND(IFERROR(IF($L263&gt;39,200,VLOOKUP($L263,[1]PARAMETROS!$A$12:$K$55,10,0)),0),2)</f>
        <v>0</v>
      </c>
      <c r="N263" s="68">
        <f t="shared" si="29"/>
        <v>0</v>
      </c>
      <c r="O263" s="68">
        <f t="shared" si="30"/>
        <v>0</v>
      </c>
      <c r="P263" s="69">
        <f t="shared" si="31"/>
        <v>0</v>
      </c>
      <c r="Q263" s="66">
        <f>IFERROR(IF(AND(VLOOKUP($C263,[1]APELACIÓN!$C:$AM,7,0)="SI",VLOOKUP($C263,[1]APELACIÓN!$C:$AM,13,0)&lt;&gt;""),VLOOKUP($C263,[1]APELACIÓN!$C:$AM,29,0),VLOOKUP($C263,[1]CONSOLIDADO!$C$16:$BX$465,50,0)),0)</f>
        <v>0</v>
      </c>
      <c r="R263" s="68">
        <f>ROUND(IFERROR(IF($Q263&gt;110,100,VLOOKUP($Q263,[1]PARAMETROS!$M$12:$O$122,2,0)),0),2)</f>
        <v>0</v>
      </c>
      <c r="S263" s="69">
        <f t="shared" si="32"/>
        <v>0</v>
      </c>
      <c r="T263" s="70">
        <f>IFERROR(IF(AND(VLOOKUP($C263,[1]APELACIÓN!$C:$AM,7,0)="SI",VLOOKUP($C263,[1]APELACIÓN!$C:$AM,14,0)&lt;&gt;""),VLOOKUP($C263,[1]APELACIÓN!$C:$AM,32,0),VLOOKUP($C263,[1]CONSOLIDADO!$C$16:$BX$465,53,0)),0)</f>
        <v>0</v>
      </c>
      <c r="U263" s="70">
        <f>IFERROR(IF(AND(VLOOKUP($C263,[1]APELACIÓN!$C:$AM,7,0)="SI",VLOOKUP($C263,[1]APELACIÓN!$C:$AM,15,0)&lt;&gt;""),VLOOKUP($C263,[1]APELACIÓN!$C:$AM,33,0),VLOOKUP($C263,[1]CONSOLIDADO!$C$16:$BX$465,54,0)),0)</f>
        <v>0</v>
      </c>
      <c r="V263" s="70">
        <f>IFERROR(IF(AND(VLOOKUP($C263,[1]APELACIÓN!$C:$AM,7,0)="SI",VLOOKUP($C263,[1]APELACIÓN!$C:$AM,16,0)&lt;&gt;""),VLOOKUP($C263,[1]APELACIÓN!$C:$AM,34,0),VLOOKUP($C263,[1]CONSOLIDADO!$C$16:$BX$465,55,0)),0)</f>
        <v>0</v>
      </c>
      <c r="W263" s="70">
        <f t="shared" si="33"/>
        <v>0</v>
      </c>
      <c r="X263" s="68">
        <f>ROUND(IFERROR(VLOOKUP($W263,[1]PARAMETROS!$Q$12:$S$82,2,0),0),2)</f>
        <v>0</v>
      </c>
      <c r="Y263" s="69">
        <f t="shared" si="34"/>
        <v>0</v>
      </c>
      <c r="Z263" s="71">
        <f t="shared" si="35"/>
        <v>0</v>
      </c>
      <c r="AA263" s="72" t="str">
        <f>IFERROR(IF(VLOOKUP($C263,[1]APELACIÓN!$C$16:$I$465,5,0)="","",VLOOKUP($C263,[1]APELACIÓN!$C$16:$I$465,5,0)),0)</f>
        <v/>
      </c>
      <c r="AB263" s="72" t="str">
        <f>IFERROR(IF(VLOOKUP($C263,[1]APELACIÓN!$C$16:$I$465,7,0)="","",VLOOKUP($C263,[1]APELACIÓN!$C$16:$I$465,7,0)),0)</f>
        <v/>
      </c>
      <c r="AC263" s="73" t="str">
        <f>IF($C263="","",[1]CONSOLIDADO!BP263)</f>
        <v/>
      </c>
      <c r="AD263" s="74" t="str">
        <f>IF($C263="","",[1]CONSOLIDADO!BQ263)</f>
        <v/>
      </c>
      <c r="AE263" s="74" t="str">
        <f>IF($C263="","",[1]CONSOLIDADO!BR263)</f>
        <v/>
      </c>
      <c r="AF263" s="74" t="str">
        <f>IF($C263="","",[1]CONSOLIDADO!BS263)</f>
        <v/>
      </c>
      <c r="AG263" s="74" t="str">
        <f>IF($C263="","",[1]CONSOLIDADO!BT263)</f>
        <v/>
      </c>
      <c r="AH263" s="73" t="str">
        <f>IF($C263="","",[1]CONSOLIDADO!BU263)</f>
        <v/>
      </c>
      <c r="AI263" s="73" t="str">
        <f>IF($C263="","",[1]CONSOLIDADO!BV263)</f>
        <v/>
      </c>
      <c r="AJ263" s="74" t="str">
        <f>IF($C263="","",[1]CONSOLIDADO!BW263)</f>
        <v/>
      </c>
      <c r="AK263" s="75" t="str">
        <f>IF($C263="","",[1]CONSOLIDADO!BX263)</f>
        <v/>
      </c>
    </row>
    <row r="264" spans="1:37" ht="14.45" customHeight="1" x14ac:dyDescent="0.2">
      <c r="A264" s="62">
        <v>249</v>
      </c>
      <c r="B264" s="63"/>
      <c r="C264" s="64"/>
      <c r="D264" s="63"/>
      <c r="E264" s="65" t="str">
        <f>IFERROR(VLOOKUP($C264,[1]CONSOLIDADO!$C$16:$K$465,9,0),"")</f>
        <v/>
      </c>
      <c r="F264" s="66">
        <f>IFERROR(IF(AND(VLOOKUP($C264,[1]APELACIÓN!$C:$AM,7,0)="SI",VLOOKUP($C264,[1]APELACIÓN!$C:$AM,10,0)&lt;&gt;""),VLOOKUP($C264,[1]APELACIÓN!$C:$AM,20,0),VLOOKUP($C264,[1]CONSOLIDADO!$C$16:$BX$465,39,0)),0)</f>
        <v>0</v>
      </c>
      <c r="G264" s="67">
        <f>ROUND(IFERROR(IF($F264&gt;39,200,VLOOKUP($F264,[1]PARAMETROS!$A$12:$K$55,2,0)),0),2)</f>
        <v>0</v>
      </c>
      <c r="H264" s="67">
        <f t="shared" si="27"/>
        <v>0</v>
      </c>
      <c r="I264" s="66">
        <f>IFERROR(IF(AND(VLOOKUP($C264,[1]APELACIÓN!$C:$AM,7,0)="SI",VLOOKUP($C264,[1]APELACIÓN!$C:$AM,11,0)&lt;&gt;""),VLOOKUP($C264,[1]APELACIÓN!$C:$AM,23,0),VLOOKUP($C264,[1]CONSOLIDADO!$C$16:$BX$465,42,0)),0)</f>
        <v>0</v>
      </c>
      <c r="J264" s="67">
        <f>ROUND(IFERROR(IF($I264&gt;39,200,VLOOKUP($I264,[1]PARAMETROS!$A$12:$K$55,6,0)),0),2)</f>
        <v>0</v>
      </c>
      <c r="K264" s="67">
        <f t="shared" si="28"/>
        <v>0</v>
      </c>
      <c r="L264" s="66">
        <f>IFERROR(IF(AND(VLOOKUP($C264,[1]APELACIÓN!$C:$AM,7,0)="SI",VLOOKUP($C264,[1]APELACIÓN!$C:$AM,12,0)&lt;&gt;""),VLOOKUP($C264,[1]APELACIÓN!$C:$AM,26,0),VLOOKUP($C264,[1]CONSOLIDADO!$C$16:$BX$465,45,0)),0)</f>
        <v>0</v>
      </c>
      <c r="M264" s="68">
        <f>ROUND(IFERROR(IF($L264&gt;39,200,VLOOKUP($L264,[1]PARAMETROS!$A$12:$K$55,10,0)),0),2)</f>
        <v>0</v>
      </c>
      <c r="N264" s="68">
        <f t="shared" si="29"/>
        <v>0</v>
      </c>
      <c r="O264" s="68">
        <f t="shared" si="30"/>
        <v>0</v>
      </c>
      <c r="P264" s="69">
        <f t="shared" si="31"/>
        <v>0</v>
      </c>
      <c r="Q264" s="66">
        <f>IFERROR(IF(AND(VLOOKUP($C264,[1]APELACIÓN!$C:$AM,7,0)="SI",VLOOKUP($C264,[1]APELACIÓN!$C:$AM,13,0)&lt;&gt;""),VLOOKUP($C264,[1]APELACIÓN!$C:$AM,29,0),VLOOKUP($C264,[1]CONSOLIDADO!$C$16:$BX$465,50,0)),0)</f>
        <v>0</v>
      </c>
      <c r="R264" s="68">
        <f>ROUND(IFERROR(IF($Q264&gt;110,100,VLOOKUP($Q264,[1]PARAMETROS!$M$12:$O$122,2,0)),0),2)</f>
        <v>0</v>
      </c>
      <c r="S264" s="69">
        <f t="shared" si="32"/>
        <v>0</v>
      </c>
      <c r="T264" s="70">
        <f>IFERROR(IF(AND(VLOOKUP($C264,[1]APELACIÓN!$C:$AM,7,0)="SI",VLOOKUP($C264,[1]APELACIÓN!$C:$AM,14,0)&lt;&gt;""),VLOOKUP($C264,[1]APELACIÓN!$C:$AM,32,0),VLOOKUP($C264,[1]CONSOLIDADO!$C$16:$BX$465,53,0)),0)</f>
        <v>0</v>
      </c>
      <c r="U264" s="70">
        <f>IFERROR(IF(AND(VLOOKUP($C264,[1]APELACIÓN!$C:$AM,7,0)="SI",VLOOKUP($C264,[1]APELACIÓN!$C:$AM,15,0)&lt;&gt;""),VLOOKUP($C264,[1]APELACIÓN!$C:$AM,33,0),VLOOKUP($C264,[1]CONSOLIDADO!$C$16:$BX$465,54,0)),0)</f>
        <v>0</v>
      </c>
      <c r="V264" s="70">
        <f>IFERROR(IF(AND(VLOOKUP($C264,[1]APELACIÓN!$C:$AM,7,0)="SI",VLOOKUP($C264,[1]APELACIÓN!$C:$AM,16,0)&lt;&gt;""),VLOOKUP($C264,[1]APELACIÓN!$C:$AM,34,0),VLOOKUP($C264,[1]CONSOLIDADO!$C$16:$BX$465,55,0)),0)</f>
        <v>0</v>
      </c>
      <c r="W264" s="70">
        <f t="shared" si="33"/>
        <v>0</v>
      </c>
      <c r="X264" s="68">
        <f>ROUND(IFERROR(VLOOKUP($W264,[1]PARAMETROS!$Q$12:$S$82,2,0),0),2)</f>
        <v>0</v>
      </c>
      <c r="Y264" s="69">
        <f t="shared" si="34"/>
        <v>0</v>
      </c>
      <c r="Z264" s="71">
        <f t="shared" si="35"/>
        <v>0</v>
      </c>
      <c r="AA264" s="72" t="str">
        <f>IFERROR(IF(VLOOKUP($C264,[1]APELACIÓN!$C$16:$I$465,5,0)="","",VLOOKUP($C264,[1]APELACIÓN!$C$16:$I$465,5,0)),0)</f>
        <v/>
      </c>
      <c r="AB264" s="72" t="str">
        <f>IFERROR(IF(VLOOKUP($C264,[1]APELACIÓN!$C$16:$I$465,7,0)="","",VLOOKUP($C264,[1]APELACIÓN!$C$16:$I$465,7,0)),0)</f>
        <v/>
      </c>
      <c r="AC264" s="73" t="str">
        <f>IF($C264="","",[1]CONSOLIDADO!BP264)</f>
        <v/>
      </c>
      <c r="AD264" s="74" t="str">
        <f>IF($C264="","",[1]CONSOLIDADO!BQ264)</f>
        <v/>
      </c>
      <c r="AE264" s="74" t="str">
        <f>IF($C264="","",[1]CONSOLIDADO!BR264)</f>
        <v/>
      </c>
      <c r="AF264" s="74" t="str">
        <f>IF($C264="","",[1]CONSOLIDADO!BS264)</f>
        <v/>
      </c>
      <c r="AG264" s="74" t="str">
        <f>IF($C264="","",[1]CONSOLIDADO!BT264)</f>
        <v/>
      </c>
      <c r="AH264" s="73" t="str">
        <f>IF($C264="","",[1]CONSOLIDADO!BU264)</f>
        <v/>
      </c>
      <c r="AI264" s="73" t="str">
        <f>IF($C264="","",[1]CONSOLIDADO!BV264)</f>
        <v/>
      </c>
      <c r="AJ264" s="74" t="str">
        <f>IF($C264="","",[1]CONSOLIDADO!BW264)</f>
        <v/>
      </c>
      <c r="AK264" s="75" t="str">
        <f>IF($C264="","",[1]CONSOLIDADO!BX264)</f>
        <v/>
      </c>
    </row>
    <row r="265" spans="1:37" ht="14.45" customHeight="1" x14ac:dyDescent="0.2">
      <c r="A265" s="62">
        <v>250</v>
      </c>
      <c r="B265" s="63"/>
      <c r="C265" s="64"/>
      <c r="D265" s="63"/>
      <c r="E265" s="65" t="str">
        <f>IFERROR(VLOOKUP($C265,[1]CONSOLIDADO!$C$16:$K$465,9,0),"")</f>
        <v/>
      </c>
      <c r="F265" s="66">
        <f>IFERROR(IF(AND(VLOOKUP($C265,[1]APELACIÓN!$C:$AM,7,0)="SI",VLOOKUP($C265,[1]APELACIÓN!$C:$AM,10,0)&lt;&gt;""),VLOOKUP($C265,[1]APELACIÓN!$C:$AM,20,0),VLOOKUP($C265,[1]CONSOLIDADO!$C$16:$BX$465,39,0)),0)</f>
        <v>0</v>
      </c>
      <c r="G265" s="67">
        <f>ROUND(IFERROR(IF($F265&gt;39,200,VLOOKUP($F265,[1]PARAMETROS!$A$12:$K$55,2,0)),0),2)</f>
        <v>0</v>
      </c>
      <c r="H265" s="67">
        <f t="shared" si="27"/>
        <v>0</v>
      </c>
      <c r="I265" s="66">
        <f>IFERROR(IF(AND(VLOOKUP($C265,[1]APELACIÓN!$C:$AM,7,0)="SI",VLOOKUP($C265,[1]APELACIÓN!$C:$AM,11,0)&lt;&gt;""),VLOOKUP($C265,[1]APELACIÓN!$C:$AM,23,0),VLOOKUP($C265,[1]CONSOLIDADO!$C$16:$BX$465,42,0)),0)</f>
        <v>0</v>
      </c>
      <c r="J265" s="67">
        <f>ROUND(IFERROR(IF($I265&gt;39,200,VLOOKUP($I265,[1]PARAMETROS!$A$12:$K$55,6,0)),0),2)</f>
        <v>0</v>
      </c>
      <c r="K265" s="67">
        <f t="shared" si="28"/>
        <v>0</v>
      </c>
      <c r="L265" s="66">
        <f>IFERROR(IF(AND(VLOOKUP($C265,[1]APELACIÓN!$C:$AM,7,0)="SI",VLOOKUP($C265,[1]APELACIÓN!$C:$AM,12,0)&lt;&gt;""),VLOOKUP($C265,[1]APELACIÓN!$C:$AM,26,0),VLOOKUP($C265,[1]CONSOLIDADO!$C$16:$BX$465,45,0)),0)</f>
        <v>0</v>
      </c>
      <c r="M265" s="68">
        <f>ROUND(IFERROR(IF($L265&gt;39,200,VLOOKUP($L265,[1]PARAMETROS!$A$12:$K$55,10,0)),0),2)</f>
        <v>0</v>
      </c>
      <c r="N265" s="68">
        <f t="shared" si="29"/>
        <v>0</v>
      </c>
      <c r="O265" s="68">
        <f t="shared" si="30"/>
        <v>0</v>
      </c>
      <c r="P265" s="69">
        <f t="shared" si="31"/>
        <v>0</v>
      </c>
      <c r="Q265" s="66">
        <f>IFERROR(IF(AND(VLOOKUP($C265,[1]APELACIÓN!$C:$AM,7,0)="SI",VLOOKUP($C265,[1]APELACIÓN!$C:$AM,13,0)&lt;&gt;""),VLOOKUP($C265,[1]APELACIÓN!$C:$AM,29,0),VLOOKUP($C265,[1]CONSOLIDADO!$C$16:$BX$465,50,0)),0)</f>
        <v>0</v>
      </c>
      <c r="R265" s="68">
        <f>ROUND(IFERROR(IF($Q265&gt;110,100,VLOOKUP($Q265,[1]PARAMETROS!$M$12:$O$122,2,0)),0),2)</f>
        <v>0</v>
      </c>
      <c r="S265" s="69">
        <f t="shared" si="32"/>
        <v>0</v>
      </c>
      <c r="T265" s="70">
        <f>IFERROR(IF(AND(VLOOKUP($C265,[1]APELACIÓN!$C:$AM,7,0)="SI",VLOOKUP($C265,[1]APELACIÓN!$C:$AM,14,0)&lt;&gt;""),VLOOKUP($C265,[1]APELACIÓN!$C:$AM,32,0),VLOOKUP($C265,[1]CONSOLIDADO!$C$16:$BX$465,53,0)),0)</f>
        <v>0</v>
      </c>
      <c r="U265" s="70">
        <f>IFERROR(IF(AND(VLOOKUP($C265,[1]APELACIÓN!$C:$AM,7,0)="SI",VLOOKUP($C265,[1]APELACIÓN!$C:$AM,15,0)&lt;&gt;""),VLOOKUP($C265,[1]APELACIÓN!$C:$AM,33,0),VLOOKUP($C265,[1]CONSOLIDADO!$C$16:$BX$465,54,0)),0)</f>
        <v>0</v>
      </c>
      <c r="V265" s="70">
        <f>IFERROR(IF(AND(VLOOKUP($C265,[1]APELACIÓN!$C:$AM,7,0)="SI",VLOOKUP($C265,[1]APELACIÓN!$C:$AM,16,0)&lt;&gt;""),VLOOKUP($C265,[1]APELACIÓN!$C:$AM,34,0),VLOOKUP($C265,[1]CONSOLIDADO!$C$16:$BX$465,55,0)),0)</f>
        <v>0</v>
      </c>
      <c r="W265" s="70">
        <f t="shared" si="33"/>
        <v>0</v>
      </c>
      <c r="X265" s="68">
        <f>ROUND(IFERROR(VLOOKUP($W265,[1]PARAMETROS!$Q$12:$S$82,2,0),0),2)</f>
        <v>0</v>
      </c>
      <c r="Y265" s="69">
        <f t="shared" si="34"/>
        <v>0</v>
      </c>
      <c r="Z265" s="71">
        <f t="shared" si="35"/>
        <v>0</v>
      </c>
      <c r="AA265" s="72" t="str">
        <f>IFERROR(IF(VLOOKUP($C265,[1]APELACIÓN!$C$16:$I$465,5,0)="","",VLOOKUP($C265,[1]APELACIÓN!$C$16:$I$465,5,0)),0)</f>
        <v/>
      </c>
      <c r="AB265" s="72" t="str">
        <f>IFERROR(IF(VLOOKUP($C265,[1]APELACIÓN!$C$16:$I$465,7,0)="","",VLOOKUP($C265,[1]APELACIÓN!$C$16:$I$465,7,0)),0)</f>
        <v/>
      </c>
      <c r="AC265" s="73" t="str">
        <f>IF($C265="","",[1]CONSOLIDADO!BP265)</f>
        <v/>
      </c>
      <c r="AD265" s="74" t="str">
        <f>IF($C265="","",[1]CONSOLIDADO!BQ265)</f>
        <v/>
      </c>
      <c r="AE265" s="74" t="str">
        <f>IF($C265="","",[1]CONSOLIDADO!BR265)</f>
        <v/>
      </c>
      <c r="AF265" s="74" t="str">
        <f>IF($C265="","",[1]CONSOLIDADO!BS265)</f>
        <v/>
      </c>
      <c r="AG265" s="74" t="str">
        <f>IF($C265="","",[1]CONSOLIDADO!BT265)</f>
        <v/>
      </c>
      <c r="AH265" s="73" t="str">
        <f>IF($C265="","",[1]CONSOLIDADO!BU265)</f>
        <v/>
      </c>
      <c r="AI265" s="73" t="str">
        <f>IF($C265="","",[1]CONSOLIDADO!BV265)</f>
        <v/>
      </c>
      <c r="AJ265" s="74" t="str">
        <f>IF($C265="","",[1]CONSOLIDADO!BW265)</f>
        <v/>
      </c>
      <c r="AK265" s="75" t="str">
        <f>IF($C265="","",[1]CONSOLIDADO!BX265)</f>
        <v/>
      </c>
    </row>
    <row r="266" spans="1:37" ht="14.45" customHeight="1" x14ac:dyDescent="0.2">
      <c r="A266" s="62">
        <v>251</v>
      </c>
      <c r="B266" s="63"/>
      <c r="C266" s="64"/>
      <c r="D266" s="63"/>
      <c r="E266" s="65" t="str">
        <f>IFERROR(VLOOKUP($C266,[1]CONSOLIDADO!$C$16:$K$465,9,0),"")</f>
        <v/>
      </c>
      <c r="F266" s="66">
        <f>IFERROR(IF(AND(VLOOKUP($C266,[1]APELACIÓN!$C:$AM,7,0)="SI",VLOOKUP($C266,[1]APELACIÓN!$C:$AM,10,0)&lt;&gt;""),VLOOKUP($C266,[1]APELACIÓN!$C:$AM,20,0),VLOOKUP($C266,[1]CONSOLIDADO!$C$16:$BX$465,39,0)),0)</f>
        <v>0</v>
      </c>
      <c r="G266" s="67">
        <f>ROUND(IFERROR(IF($F266&gt;39,200,VLOOKUP($F266,[1]PARAMETROS!$A$12:$K$55,2,0)),0),2)</f>
        <v>0</v>
      </c>
      <c r="H266" s="67">
        <f t="shared" si="27"/>
        <v>0</v>
      </c>
      <c r="I266" s="66">
        <f>IFERROR(IF(AND(VLOOKUP($C266,[1]APELACIÓN!$C:$AM,7,0)="SI",VLOOKUP($C266,[1]APELACIÓN!$C:$AM,11,0)&lt;&gt;""),VLOOKUP($C266,[1]APELACIÓN!$C:$AM,23,0),VLOOKUP($C266,[1]CONSOLIDADO!$C$16:$BX$465,42,0)),0)</f>
        <v>0</v>
      </c>
      <c r="J266" s="67">
        <f>ROUND(IFERROR(IF($I266&gt;39,200,VLOOKUP($I266,[1]PARAMETROS!$A$12:$K$55,6,0)),0),2)</f>
        <v>0</v>
      </c>
      <c r="K266" s="67">
        <f t="shared" si="28"/>
        <v>0</v>
      </c>
      <c r="L266" s="66">
        <f>IFERROR(IF(AND(VLOOKUP($C266,[1]APELACIÓN!$C:$AM,7,0)="SI",VLOOKUP($C266,[1]APELACIÓN!$C:$AM,12,0)&lt;&gt;""),VLOOKUP($C266,[1]APELACIÓN!$C:$AM,26,0),VLOOKUP($C266,[1]CONSOLIDADO!$C$16:$BX$465,45,0)),0)</f>
        <v>0</v>
      </c>
      <c r="M266" s="68">
        <f>ROUND(IFERROR(IF($L266&gt;39,200,VLOOKUP($L266,[1]PARAMETROS!$A$12:$K$55,10,0)),0),2)</f>
        <v>0</v>
      </c>
      <c r="N266" s="68">
        <f t="shared" si="29"/>
        <v>0</v>
      </c>
      <c r="O266" s="68">
        <f t="shared" si="30"/>
        <v>0</v>
      </c>
      <c r="P266" s="69">
        <f t="shared" si="31"/>
        <v>0</v>
      </c>
      <c r="Q266" s="66">
        <f>IFERROR(IF(AND(VLOOKUP($C266,[1]APELACIÓN!$C:$AM,7,0)="SI",VLOOKUP($C266,[1]APELACIÓN!$C:$AM,13,0)&lt;&gt;""),VLOOKUP($C266,[1]APELACIÓN!$C:$AM,29,0),VLOOKUP($C266,[1]CONSOLIDADO!$C$16:$BX$465,50,0)),0)</f>
        <v>0</v>
      </c>
      <c r="R266" s="68">
        <f>ROUND(IFERROR(IF($Q266&gt;110,100,VLOOKUP($Q266,[1]PARAMETROS!$M$12:$O$122,2,0)),0),2)</f>
        <v>0</v>
      </c>
      <c r="S266" s="69">
        <f t="shared" si="32"/>
        <v>0</v>
      </c>
      <c r="T266" s="70">
        <f>IFERROR(IF(AND(VLOOKUP($C266,[1]APELACIÓN!$C:$AM,7,0)="SI",VLOOKUP($C266,[1]APELACIÓN!$C:$AM,14,0)&lt;&gt;""),VLOOKUP($C266,[1]APELACIÓN!$C:$AM,32,0),VLOOKUP($C266,[1]CONSOLIDADO!$C$16:$BX$465,53,0)),0)</f>
        <v>0</v>
      </c>
      <c r="U266" s="70">
        <f>IFERROR(IF(AND(VLOOKUP($C266,[1]APELACIÓN!$C:$AM,7,0)="SI",VLOOKUP($C266,[1]APELACIÓN!$C:$AM,15,0)&lt;&gt;""),VLOOKUP($C266,[1]APELACIÓN!$C:$AM,33,0),VLOOKUP($C266,[1]CONSOLIDADO!$C$16:$BX$465,54,0)),0)</f>
        <v>0</v>
      </c>
      <c r="V266" s="70">
        <f>IFERROR(IF(AND(VLOOKUP($C266,[1]APELACIÓN!$C:$AM,7,0)="SI",VLOOKUP($C266,[1]APELACIÓN!$C:$AM,16,0)&lt;&gt;""),VLOOKUP($C266,[1]APELACIÓN!$C:$AM,34,0),VLOOKUP($C266,[1]CONSOLIDADO!$C$16:$BX$465,55,0)),0)</f>
        <v>0</v>
      </c>
      <c r="W266" s="70">
        <f t="shared" si="33"/>
        <v>0</v>
      </c>
      <c r="X266" s="68">
        <f>ROUND(IFERROR(VLOOKUP($W266,[1]PARAMETROS!$Q$12:$S$82,2,0),0),2)</f>
        <v>0</v>
      </c>
      <c r="Y266" s="69">
        <f t="shared" si="34"/>
        <v>0</v>
      </c>
      <c r="Z266" s="71">
        <f t="shared" si="35"/>
        <v>0</v>
      </c>
      <c r="AA266" s="72" t="str">
        <f>IFERROR(IF(VLOOKUP($C266,[1]APELACIÓN!$C$16:$I$465,5,0)="","",VLOOKUP($C266,[1]APELACIÓN!$C$16:$I$465,5,0)),0)</f>
        <v/>
      </c>
      <c r="AB266" s="72" t="str">
        <f>IFERROR(IF(VLOOKUP($C266,[1]APELACIÓN!$C$16:$I$465,7,0)="","",VLOOKUP($C266,[1]APELACIÓN!$C$16:$I$465,7,0)),0)</f>
        <v/>
      </c>
      <c r="AC266" s="73" t="str">
        <f>IF($C266="","",[1]CONSOLIDADO!BP266)</f>
        <v/>
      </c>
      <c r="AD266" s="74" t="str">
        <f>IF($C266="","",[1]CONSOLIDADO!BQ266)</f>
        <v/>
      </c>
      <c r="AE266" s="74" t="str">
        <f>IF($C266="","",[1]CONSOLIDADO!BR266)</f>
        <v/>
      </c>
      <c r="AF266" s="74" t="str">
        <f>IF($C266="","",[1]CONSOLIDADO!BS266)</f>
        <v/>
      </c>
      <c r="AG266" s="74" t="str">
        <f>IF($C266="","",[1]CONSOLIDADO!BT266)</f>
        <v/>
      </c>
      <c r="AH266" s="73" t="str">
        <f>IF($C266="","",[1]CONSOLIDADO!BU266)</f>
        <v/>
      </c>
      <c r="AI266" s="73" t="str">
        <f>IF($C266="","",[1]CONSOLIDADO!BV266)</f>
        <v/>
      </c>
      <c r="AJ266" s="74" t="str">
        <f>IF($C266="","",[1]CONSOLIDADO!BW266)</f>
        <v/>
      </c>
      <c r="AK266" s="75" t="str">
        <f>IF($C266="","",[1]CONSOLIDADO!BX266)</f>
        <v/>
      </c>
    </row>
    <row r="267" spans="1:37" ht="14.45" customHeight="1" x14ac:dyDescent="0.2">
      <c r="A267" s="62">
        <v>252</v>
      </c>
      <c r="B267" s="63"/>
      <c r="C267" s="64"/>
      <c r="D267" s="63"/>
      <c r="E267" s="65" t="str">
        <f>IFERROR(VLOOKUP($C267,[1]CONSOLIDADO!$C$16:$K$465,9,0),"")</f>
        <v/>
      </c>
      <c r="F267" s="66">
        <f>IFERROR(IF(AND(VLOOKUP($C267,[1]APELACIÓN!$C:$AM,7,0)="SI",VLOOKUP($C267,[1]APELACIÓN!$C:$AM,10,0)&lt;&gt;""),VLOOKUP($C267,[1]APELACIÓN!$C:$AM,20,0),VLOOKUP($C267,[1]CONSOLIDADO!$C$16:$BX$465,39,0)),0)</f>
        <v>0</v>
      </c>
      <c r="G267" s="67">
        <f>ROUND(IFERROR(IF($F267&gt;39,200,VLOOKUP($F267,[1]PARAMETROS!$A$12:$K$55,2,0)),0),2)</f>
        <v>0</v>
      </c>
      <c r="H267" s="67">
        <f t="shared" si="27"/>
        <v>0</v>
      </c>
      <c r="I267" s="66">
        <f>IFERROR(IF(AND(VLOOKUP($C267,[1]APELACIÓN!$C:$AM,7,0)="SI",VLOOKUP($C267,[1]APELACIÓN!$C:$AM,11,0)&lt;&gt;""),VLOOKUP($C267,[1]APELACIÓN!$C:$AM,23,0),VLOOKUP($C267,[1]CONSOLIDADO!$C$16:$BX$465,42,0)),0)</f>
        <v>0</v>
      </c>
      <c r="J267" s="67">
        <f>ROUND(IFERROR(IF($I267&gt;39,200,VLOOKUP($I267,[1]PARAMETROS!$A$12:$K$55,6,0)),0),2)</f>
        <v>0</v>
      </c>
      <c r="K267" s="67">
        <f t="shared" si="28"/>
        <v>0</v>
      </c>
      <c r="L267" s="66">
        <f>IFERROR(IF(AND(VLOOKUP($C267,[1]APELACIÓN!$C:$AM,7,0)="SI",VLOOKUP($C267,[1]APELACIÓN!$C:$AM,12,0)&lt;&gt;""),VLOOKUP($C267,[1]APELACIÓN!$C:$AM,26,0),VLOOKUP($C267,[1]CONSOLIDADO!$C$16:$BX$465,45,0)),0)</f>
        <v>0</v>
      </c>
      <c r="M267" s="68">
        <f>ROUND(IFERROR(IF($L267&gt;39,200,VLOOKUP($L267,[1]PARAMETROS!$A$12:$K$55,10,0)),0),2)</f>
        <v>0</v>
      </c>
      <c r="N267" s="68">
        <f t="shared" si="29"/>
        <v>0</v>
      </c>
      <c r="O267" s="68">
        <f t="shared" si="30"/>
        <v>0</v>
      </c>
      <c r="P267" s="69">
        <f t="shared" si="31"/>
        <v>0</v>
      </c>
      <c r="Q267" s="66">
        <f>IFERROR(IF(AND(VLOOKUP($C267,[1]APELACIÓN!$C:$AM,7,0)="SI",VLOOKUP($C267,[1]APELACIÓN!$C:$AM,13,0)&lt;&gt;""),VLOOKUP($C267,[1]APELACIÓN!$C:$AM,29,0),VLOOKUP($C267,[1]CONSOLIDADO!$C$16:$BX$465,50,0)),0)</f>
        <v>0</v>
      </c>
      <c r="R267" s="68">
        <f>ROUND(IFERROR(IF($Q267&gt;110,100,VLOOKUP($Q267,[1]PARAMETROS!$M$12:$O$122,2,0)),0),2)</f>
        <v>0</v>
      </c>
      <c r="S267" s="69">
        <f t="shared" si="32"/>
        <v>0</v>
      </c>
      <c r="T267" s="70">
        <f>IFERROR(IF(AND(VLOOKUP($C267,[1]APELACIÓN!$C:$AM,7,0)="SI",VLOOKUP($C267,[1]APELACIÓN!$C:$AM,14,0)&lt;&gt;""),VLOOKUP($C267,[1]APELACIÓN!$C:$AM,32,0),VLOOKUP($C267,[1]CONSOLIDADO!$C$16:$BX$465,53,0)),0)</f>
        <v>0</v>
      </c>
      <c r="U267" s="70">
        <f>IFERROR(IF(AND(VLOOKUP($C267,[1]APELACIÓN!$C:$AM,7,0)="SI",VLOOKUP($C267,[1]APELACIÓN!$C:$AM,15,0)&lt;&gt;""),VLOOKUP($C267,[1]APELACIÓN!$C:$AM,33,0),VLOOKUP($C267,[1]CONSOLIDADO!$C$16:$BX$465,54,0)),0)</f>
        <v>0</v>
      </c>
      <c r="V267" s="70">
        <f>IFERROR(IF(AND(VLOOKUP($C267,[1]APELACIÓN!$C:$AM,7,0)="SI",VLOOKUP($C267,[1]APELACIÓN!$C:$AM,16,0)&lt;&gt;""),VLOOKUP($C267,[1]APELACIÓN!$C:$AM,34,0),VLOOKUP($C267,[1]CONSOLIDADO!$C$16:$BX$465,55,0)),0)</f>
        <v>0</v>
      </c>
      <c r="W267" s="70">
        <f t="shared" si="33"/>
        <v>0</v>
      </c>
      <c r="X267" s="68">
        <f>ROUND(IFERROR(VLOOKUP($W267,[1]PARAMETROS!$Q$12:$S$82,2,0),0),2)</f>
        <v>0</v>
      </c>
      <c r="Y267" s="69">
        <f t="shared" si="34"/>
        <v>0</v>
      </c>
      <c r="Z267" s="71">
        <f t="shared" si="35"/>
        <v>0</v>
      </c>
      <c r="AA267" s="72" t="str">
        <f>IFERROR(IF(VLOOKUP($C267,[1]APELACIÓN!$C$16:$I$465,5,0)="","",VLOOKUP($C267,[1]APELACIÓN!$C$16:$I$465,5,0)),0)</f>
        <v/>
      </c>
      <c r="AB267" s="72" t="str">
        <f>IFERROR(IF(VLOOKUP($C267,[1]APELACIÓN!$C$16:$I$465,7,0)="","",VLOOKUP($C267,[1]APELACIÓN!$C$16:$I$465,7,0)),0)</f>
        <v/>
      </c>
      <c r="AC267" s="73" t="str">
        <f>IF($C267="","",[1]CONSOLIDADO!BP267)</f>
        <v/>
      </c>
      <c r="AD267" s="74" t="str">
        <f>IF($C267="","",[1]CONSOLIDADO!BQ267)</f>
        <v/>
      </c>
      <c r="AE267" s="74" t="str">
        <f>IF($C267="","",[1]CONSOLIDADO!BR267)</f>
        <v/>
      </c>
      <c r="AF267" s="74" t="str">
        <f>IF($C267="","",[1]CONSOLIDADO!BS267)</f>
        <v/>
      </c>
      <c r="AG267" s="74" t="str">
        <f>IF($C267="","",[1]CONSOLIDADO!BT267)</f>
        <v/>
      </c>
      <c r="AH267" s="73" t="str">
        <f>IF($C267="","",[1]CONSOLIDADO!BU267)</f>
        <v/>
      </c>
      <c r="AI267" s="73" t="str">
        <f>IF($C267="","",[1]CONSOLIDADO!BV267)</f>
        <v/>
      </c>
      <c r="AJ267" s="74" t="str">
        <f>IF($C267="","",[1]CONSOLIDADO!BW267)</f>
        <v/>
      </c>
      <c r="AK267" s="75" t="str">
        <f>IF($C267="","",[1]CONSOLIDADO!BX267)</f>
        <v/>
      </c>
    </row>
    <row r="268" spans="1:37" ht="14.45" customHeight="1" x14ac:dyDescent="0.2">
      <c r="A268" s="62">
        <v>253</v>
      </c>
      <c r="B268" s="63"/>
      <c r="C268" s="64"/>
      <c r="D268" s="63"/>
      <c r="E268" s="65" t="str">
        <f>IFERROR(VLOOKUP($C268,[1]CONSOLIDADO!$C$16:$K$465,9,0),"")</f>
        <v/>
      </c>
      <c r="F268" s="66">
        <f>IFERROR(IF(AND(VLOOKUP($C268,[1]APELACIÓN!$C:$AM,7,0)="SI",VLOOKUP($C268,[1]APELACIÓN!$C:$AM,10,0)&lt;&gt;""),VLOOKUP($C268,[1]APELACIÓN!$C:$AM,20,0),VLOOKUP($C268,[1]CONSOLIDADO!$C$16:$BX$465,39,0)),0)</f>
        <v>0</v>
      </c>
      <c r="G268" s="67">
        <f>ROUND(IFERROR(IF($F268&gt;39,200,VLOOKUP($F268,[1]PARAMETROS!$A$12:$K$55,2,0)),0),2)</f>
        <v>0</v>
      </c>
      <c r="H268" s="67">
        <f t="shared" si="27"/>
        <v>0</v>
      </c>
      <c r="I268" s="66">
        <f>IFERROR(IF(AND(VLOOKUP($C268,[1]APELACIÓN!$C:$AM,7,0)="SI",VLOOKUP($C268,[1]APELACIÓN!$C:$AM,11,0)&lt;&gt;""),VLOOKUP($C268,[1]APELACIÓN!$C:$AM,23,0),VLOOKUP($C268,[1]CONSOLIDADO!$C$16:$BX$465,42,0)),0)</f>
        <v>0</v>
      </c>
      <c r="J268" s="67">
        <f>ROUND(IFERROR(IF($I268&gt;39,200,VLOOKUP($I268,[1]PARAMETROS!$A$12:$K$55,6,0)),0),2)</f>
        <v>0</v>
      </c>
      <c r="K268" s="67">
        <f t="shared" si="28"/>
        <v>0</v>
      </c>
      <c r="L268" s="66">
        <f>IFERROR(IF(AND(VLOOKUP($C268,[1]APELACIÓN!$C:$AM,7,0)="SI",VLOOKUP($C268,[1]APELACIÓN!$C:$AM,12,0)&lt;&gt;""),VLOOKUP($C268,[1]APELACIÓN!$C:$AM,26,0),VLOOKUP($C268,[1]CONSOLIDADO!$C$16:$BX$465,45,0)),0)</f>
        <v>0</v>
      </c>
      <c r="M268" s="68">
        <f>ROUND(IFERROR(IF($L268&gt;39,200,VLOOKUP($L268,[1]PARAMETROS!$A$12:$K$55,10,0)),0),2)</f>
        <v>0</v>
      </c>
      <c r="N268" s="68">
        <f t="shared" si="29"/>
        <v>0</v>
      </c>
      <c r="O268" s="68">
        <f t="shared" si="30"/>
        <v>0</v>
      </c>
      <c r="P268" s="69">
        <f t="shared" si="31"/>
        <v>0</v>
      </c>
      <c r="Q268" s="66">
        <f>IFERROR(IF(AND(VLOOKUP($C268,[1]APELACIÓN!$C:$AM,7,0)="SI",VLOOKUP($C268,[1]APELACIÓN!$C:$AM,13,0)&lt;&gt;""),VLOOKUP($C268,[1]APELACIÓN!$C:$AM,29,0),VLOOKUP($C268,[1]CONSOLIDADO!$C$16:$BX$465,50,0)),0)</f>
        <v>0</v>
      </c>
      <c r="R268" s="68">
        <f>ROUND(IFERROR(IF($Q268&gt;110,100,VLOOKUP($Q268,[1]PARAMETROS!$M$12:$O$122,2,0)),0),2)</f>
        <v>0</v>
      </c>
      <c r="S268" s="69">
        <f t="shared" si="32"/>
        <v>0</v>
      </c>
      <c r="T268" s="70">
        <f>IFERROR(IF(AND(VLOOKUP($C268,[1]APELACIÓN!$C:$AM,7,0)="SI",VLOOKUP($C268,[1]APELACIÓN!$C:$AM,14,0)&lt;&gt;""),VLOOKUP($C268,[1]APELACIÓN!$C:$AM,32,0),VLOOKUP($C268,[1]CONSOLIDADO!$C$16:$BX$465,53,0)),0)</f>
        <v>0</v>
      </c>
      <c r="U268" s="70">
        <f>IFERROR(IF(AND(VLOOKUP($C268,[1]APELACIÓN!$C:$AM,7,0)="SI",VLOOKUP($C268,[1]APELACIÓN!$C:$AM,15,0)&lt;&gt;""),VLOOKUP($C268,[1]APELACIÓN!$C:$AM,33,0),VLOOKUP($C268,[1]CONSOLIDADO!$C$16:$BX$465,54,0)),0)</f>
        <v>0</v>
      </c>
      <c r="V268" s="70">
        <f>IFERROR(IF(AND(VLOOKUP($C268,[1]APELACIÓN!$C:$AM,7,0)="SI",VLOOKUP($C268,[1]APELACIÓN!$C:$AM,16,0)&lt;&gt;""),VLOOKUP($C268,[1]APELACIÓN!$C:$AM,34,0),VLOOKUP($C268,[1]CONSOLIDADO!$C$16:$BX$465,55,0)),0)</f>
        <v>0</v>
      </c>
      <c r="W268" s="70">
        <f t="shared" si="33"/>
        <v>0</v>
      </c>
      <c r="X268" s="68">
        <f>ROUND(IFERROR(VLOOKUP($W268,[1]PARAMETROS!$Q$12:$S$82,2,0),0),2)</f>
        <v>0</v>
      </c>
      <c r="Y268" s="69">
        <f t="shared" si="34"/>
        <v>0</v>
      </c>
      <c r="Z268" s="71">
        <f t="shared" si="35"/>
        <v>0</v>
      </c>
      <c r="AA268" s="72" t="str">
        <f>IFERROR(IF(VLOOKUP($C268,[1]APELACIÓN!$C$16:$I$465,5,0)="","",VLOOKUP($C268,[1]APELACIÓN!$C$16:$I$465,5,0)),0)</f>
        <v/>
      </c>
      <c r="AB268" s="72" t="str">
        <f>IFERROR(IF(VLOOKUP($C268,[1]APELACIÓN!$C$16:$I$465,7,0)="","",VLOOKUP($C268,[1]APELACIÓN!$C$16:$I$465,7,0)),0)</f>
        <v/>
      </c>
      <c r="AC268" s="73" t="str">
        <f>IF($C268="","",[1]CONSOLIDADO!BP268)</f>
        <v/>
      </c>
      <c r="AD268" s="74" t="str">
        <f>IF($C268="","",[1]CONSOLIDADO!BQ268)</f>
        <v/>
      </c>
      <c r="AE268" s="74" t="str">
        <f>IF($C268="","",[1]CONSOLIDADO!BR268)</f>
        <v/>
      </c>
      <c r="AF268" s="74" t="str">
        <f>IF($C268="","",[1]CONSOLIDADO!BS268)</f>
        <v/>
      </c>
      <c r="AG268" s="74" t="str">
        <f>IF($C268="","",[1]CONSOLIDADO!BT268)</f>
        <v/>
      </c>
      <c r="AH268" s="73" t="str">
        <f>IF($C268="","",[1]CONSOLIDADO!BU268)</f>
        <v/>
      </c>
      <c r="AI268" s="73" t="str">
        <f>IF($C268="","",[1]CONSOLIDADO!BV268)</f>
        <v/>
      </c>
      <c r="AJ268" s="74" t="str">
        <f>IF($C268="","",[1]CONSOLIDADO!BW268)</f>
        <v/>
      </c>
      <c r="AK268" s="75" t="str">
        <f>IF($C268="","",[1]CONSOLIDADO!BX268)</f>
        <v/>
      </c>
    </row>
    <row r="269" spans="1:37" ht="14.45" customHeight="1" x14ac:dyDescent="0.2">
      <c r="A269" s="62">
        <v>254</v>
      </c>
      <c r="B269" s="63"/>
      <c r="C269" s="64"/>
      <c r="D269" s="63"/>
      <c r="E269" s="65" t="str">
        <f>IFERROR(VLOOKUP($C269,[1]CONSOLIDADO!$C$16:$K$465,9,0),"")</f>
        <v/>
      </c>
      <c r="F269" s="66">
        <f>IFERROR(IF(AND(VLOOKUP($C269,[1]APELACIÓN!$C:$AM,7,0)="SI",VLOOKUP($C269,[1]APELACIÓN!$C:$AM,10,0)&lt;&gt;""),VLOOKUP($C269,[1]APELACIÓN!$C:$AM,20,0),VLOOKUP($C269,[1]CONSOLIDADO!$C$16:$BX$465,39,0)),0)</f>
        <v>0</v>
      </c>
      <c r="G269" s="67">
        <f>ROUND(IFERROR(IF($F269&gt;39,200,VLOOKUP($F269,[1]PARAMETROS!$A$12:$K$55,2,0)),0),2)</f>
        <v>0</v>
      </c>
      <c r="H269" s="67">
        <f t="shared" si="27"/>
        <v>0</v>
      </c>
      <c r="I269" s="66">
        <f>IFERROR(IF(AND(VLOOKUP($C269,[1]APELACIÓN!$C:$AM,7,0)="SI",VLOOKUP($C269,[1]APELACIÓN!$C:$AM,11,0)&lt;&gt;""),VLOOKUP($C269,[1]APELACIÓN!$C:$AM,23,0),VLOOKUP($C269,[1]CONSOLIDADO!$C$16:$BX$465,42,0)),0)</f>
        <v>0</v>
      </c>
      <c r="J269" s="67">
        <f>ROUND(IFERROR(IF($I269&gt;39,200,VLOOKUP($I269,[1]PARAMETROS!$A$12:$K$55,6,0)),0),2)</f>
        <v>0</v>
      </c>
      <c r="K269" s="67">
        <f t="shared" si="28"/>
        <v>0</v>
      </c>
      <c r="L269" s="66">
        <f>IFERROR(IF(AND(VLOOKUP($C269,[1]APELACIÓN!$C:$AM,7,0)="SI",VLOOKUP($C269,[1]APELACIÓN!$C:$AM,12,0)&lt;&gt;""),VLOOKUP($C269,[1]APELACIÓN!$C:$AM,26,0),VLOOKUP($C269,[1]CONSOLIDADO!$C$16:$BX$465,45,0)),0)</f>
        <v>0</v>
      </c>
      <c r="M269" s="68">
        <f>ROUND(IFERROR(IF($L269&gt;39,200,VLOOKUP($L269,[1]PARAMETROS!$A$12:$K$55,10,0)),0),2)</f>
        <v>0</v>
      </c>
      <c r="N269" s="68">
        <f t="shared" si="29"/>
        <v>0</v>
      </c>
      <c r="O269" s="68">
        <f t="shared" si="30"/>
        <v>0</v>
      </c>
      <c r="P269" s="69">
        <f t="shared" si="31"/>
        <v>0</v>
      </c>
      <c r="Q269" s="66">
        <f>IFERROR(IF(AND(VLOOKUP($C269,[1]APELACIÓN!$C:$AM,7,0)="SI",VLOOKUP($C269,[1]APELACIÓN!$C:$AM,13,0)&lt;&gt;""),VLOOKUP($C269,[1]APELACIÓN!$C:$AM,29,0),VLOOKUP($C269,[1]CONSOLIDADO!$C$16:$BX$465,50,0)),0)</f>
        <v>0</v>
      </c>
      <c r="R269" s="68">
        <f>ROUND(IFERROR(IF($Q269&gt;110,100,VLOOKUP($Q269,[1]PARAMETROS!$M$12:$O$122,2,0)),0),2)</f>
        <v>0</v>
      </c>
      <c r="S269" s="69">
        <f t="shared" si="32"/>
        <v>0</v>
      </c>
      <c r="T269" s="70">
        <f>IFERROR(IF(AND(VLOOKUP($C269,[1]APELACIÓN!$C:$AM,7,0)="SI",VLOOKUP($C269,[1]APELACIÓN!$C:$AM,14,0)&lt;&gt;""),VLOOKUP($C269,[1]APELACIÓN!$C:$AM,32,0),VLOOKUP($C269,[1]CONSOLIDADO!$C$16:$BX$465,53,0)),0)</f>
        <v>0</v>
      </c>
      <c r="U269" s="70">
        <f>IFERROR(IF(AND(VLOOKUP($C269,[1]APELACIÓN!$C:$AM,7,0)="SI",VLOOKUP($C269,[1]APELACIÓN!$C:$AM,15,0)&lt;&gt;""),VLOOKUP($C269,[1]APELACIÓN!$C:$AM,33,0),VLOOKUP($C269,[1]CONSOLIDADO!$C$16:$BX$465,54,0)),0)</f>
        <v>0</v>
      </c>
      <c r="V269" s="70">
        <f>IFERROR(IF(AND(VLOOKUP($C269,[1]APELACIÓN!$C:$AM,7,0)="SI",VLOOKUP($C269,[1]APELACIÓN!$C:$AM,16,0)&lt;&gt;""),VLOOKUP($C269,[1]APELACIÓN!$C:$AM,34,0),VLOOKUP($C269,[1]CONSOLIDADO!$C$16:$BX$465,55,0)),0)</f>
        <v>0</v>
      </c>
      <c r="W269" s="70">
        <f t="shared" si="33"/>
        <v>0</v>
      </c>
      <c r="X269" s="68">
        <f>ROUND(IFERROR(VLOOKUP($W269,[1]PARAMETROS!$Q$12:$S$82,2,0),0),2)</f>
        <v>0</v>
      </c>
      <c r="Y269" s="69">
        <f t="shared" si="34"/>
        <v>0</v>
      </c>
      <c r="Z269" s="71">
        <f t="shared" si="35"/>
        <v>0</v>
      </c>
      <c r="AA269" s="72" t="str">
        <f>IFERROR(IF(VLOOKUP($C269,[1]APELACIÓN!$C$16:$I$465,5,0)="","",VLOOKUP($C269,[1]APELACIÓN!$C$16:$I$465,5,0)),0)</f>
        <v/>
      </c>
      <c r="AB269" s="72" t="str">
        <f>IFERROR(IF(VLOOKUP($C269,[1]APELACIÓN!$C$16:$I$465,7,0)="","",VLOOKUP($C269,[1]APELACIÓN!$C$16:$I$465,7,0)),0)</f>
        <v/>
      </c>
      <c r="AC269" s="73" t="str">
        <f>IF($C269="","",[1]CONSOLIDADO!BP269)</f>
        <v/>
      </c>
      <c r="AD269" s="74" t="str">
        <f>IF($C269="","",[1]CONSOLIDADO!BQ269)</f>
        <v/>
      </c>
      <c r="AE269" s="74" t="str">
        <f>IF($C269="","",[1]CONSOLIDADO!BR269)</f>
        <v/>
      </c>
      <c r="AF269" s="74" t="str">
        <f>IF($C269="","",[1]CONSOLIDADO!BS269)</f>
        <v/>
      </c>
      <c r="AG269" s="74" t="str">
        <f>IF($C269="","",[1]CONSOLIDADO!BT269)</f>
        <v/>
      </c>
      <c r="AH269" s="73" t="str">
        <f>IF($C269="","",[1]CONSOLIDADO!BU269)</f>
        <v/>
      </c>
      <c r="AI269" s="73" t="str">
        <f>IF($C269="","",[1]CONSOLIDADO!BV269)</f>
        <v/>
      </c>
      <c r="AJ269" s="74" t="str">
        <f>IF($C269="","",[1]CONSOLIDADO!BW269)</f>
        <v/>
      </c>
      <c r="AK269" s="75" t="str">
        <f>IF($C269="","",[1]CONSOLIDADO!BX269)</f>
        <v/>
      </c>
    </row>
    <row r="270" spans="1:37" ht="14.45" customHeight="1" x14ac:dyDescent="0.2">
      <c r="A270" s="62">
        <v>255</v>
      </c>
      <c r="B270" s="63"/>
      <c r="C270" s="64"/>
      <c r="D270" s="63"/>
      <c r="E270" s="65" t="str">
        <f>IFERROR(VLOOKUP($C270,[1]CONSOLIDADO!$C$16:$K$465,9,0),"")</f>
        <v/>
      </c>
      <c r="F270" s="66">
        <f>IFERROR(IF(AND(VLOOKUP($C270,[1]APELACIÓN!$C:$AM,7,0)="SI",VLOOKUP($C270,[1]APELACIÓN!$C:$AM,10,0)&lt;&gt;""),VLOOKUP($C270,[1]APELACIÓN!$C:$AM,20,0),VLOOKUP($C270,[1]CONSOLIDADO!$C$16:$BX$465,39,0)),0)</f>
        <v>0</v>
      </c>
      <c r="G270" s="67">
        <f>ROUND(IFERROR(IF($F270&gt;39,200,VLOOKUP($F270,[1]PARAMETROS!$A$12:$K$55,2,0)),0),2)</f>
        <v>0</v>
      </c>
      <c r="H270" s="67">
        <f t="shared" si="27"/>
        <v>0</v>
      </c>
      <c r="I270" s="66">
        <f>IFERROR(IF(AND(VLOOKUP($C270,[1]APELACIÓN!$C:$AM,7,0)="SI",VLOOKUP($C270,[1]APELACIÓN!$C:$AM,11,0)&lt;&gt;""),VLOOKUP($C270,[1]APELACIÓN!$C:$AM,23,0),VLOOKUP($C270,[1]CONSOLIDADO!$C$16:$BX$465,42,0)),0)</f>
        <v>0</v>
      </c>
      <c r="J270" s="67">
        <f>ROUND(IFERROR(IF($I270&gt;39,200,VLOOKUP($I270,[1]PARAMETROS!$A$12:$K$55,6,0)),0),2)</f>
        <v>0</v>
      </c>
      <c r="K270" s="67">
        <f t="shared" si="28"/>
        <v>0</v>
      </c>
      <c r="L270" s="66">
        <f>IFERROR(IF(AND(VLOOKUP($C270,[1]APELACIÓN!$C:$AM,7,0)="SI",VLOOKUP($C270,[1]APELACIÓN!$C:$AM,12,0)&lt;&gt;""),VLOOKUP($C270,[1]APELACIÓN!$C:$AM,26,0),VLOOKUP($C270,[1]CONSOLIDADO!$C$16:$BX$465,45,0)),0)</f>
        <v>0</v>
      </c>
      <c r="M270" s="68">
        <f>ROUND(IFERROR(IF($L270&gt;39,200,VLOOKUP($L270,[1]PARAMETROS!$A$12:$K$55,10,0)),0),2)</f>
        <v>0</v>
      </c>
      <c r="N270" s="68">
        <f t="shared" si="29"/>
        <v>0</v>
      </c>
      <c r="O270" s="68">
        <f t="shared" si="30"/>
        <v>0</v>
      </c>
      <c r="P270" s="69">
        <f t="shared" si="31"/>
        <v>0</v>
      </c>
      <c r="Q270" s="66">
        <f>IFERROR(IF(AND(VLOOKUP($C270,[1]APELACIÓN!$C:$AM,7,0)="SI",VLOOKUP($C270,[1]APELACIÓN!$C:$AM,13,0)&lt;&gt;""),VLOOKUP($C270,[1]APELACIÓN!$C:$AM,29,0),VLOOKUP($C270,[1]CONSOLIDADO!$C$16:$BX$465,50,0)),0)</f>
        <v>0</v>
      </c>
      <c r="R270" s="68">
        <f>ROUND(IFERROR(IF($Q270&gt;110,100,VLOOKUP($Q270,[1]PARAMETROS!$M$12:$O$122,2,0)),0),2)</f>
        <v>0</v>
      </c>
      <c r="S270" s="69">
        <f t="shared" si="32"/>
        <v>0</v>
      </c>
      <c r="T270" s="70">
        <f>IFERROR(IF(AND(VLOOKUP($C270,[1]APELACIÓN!$C:$AM,7,0)="SI",VLOOKUP($C270,[1]APELACIÓN!$C:$AM,14,0)&lt;&gt;""),VLOOKUP($C270,[1]APELACIÓN!$C:$AM,32,0),VLOOKUP($C270,[1]CONSOLIDADO!$C$16:$BX$465,53,0)),0)</f>
        <v>0</v>
      </c>
      <c r="U270" s="70">
        <f>IFERROR(IF(AND(VLOOKUP($C270,[1]APELACIÓN!$C:$AM,7,0)="SI",VLOOKUP($C270,[1]APELACIÓN!$C:$AM,15,0)&lt;&gt;""),VLOOKUP($C270,[1]APELACIÓN!$C:$AM,33,0),VLOOKUP($C270,[1]CONSOLIDADO!$C$16:$BX$465,54,0)),0)</f>
        <v>0</v>
      </c>
      <c r="V270" s="70">
        <f>IFERROR(IF(AND(VLOOKUP($C270,[1]APELACIÓN!$C:$AM,7,0)="SI",VLOOKUP($C270,[1]APELACIÓN!$C:$AM,16,0)&lt;&gt;""),VLOOKUP($C270,[1]APELACIÓN!$C:$AM,34,0),VLOOKUP($C270,[1]CONSOLIDADO!$C$16:$BX$465,55,0)),0)</f>
        <v>0</v>
      </c>
      <c r="W270" s="70">
        <f t="shared" si="33"/>
        <v>0</v>
      </c>
      <c r="X270" s="68">
        <f>ROUND(IFERROR(VLOOKUP($W270,[1]PARAMETROS!$Q$12:$S$82,2,0),0),2)</f>
        <v>0</v>
      </c>
      <c r="Y270" s="69">
        <f t="shared" si="34"/>
        <v>0</v>
      </c>
      <c r="Z270" s="71">
        <f t="shared" si="35"/>
        <v>0</v>
      </c>
      <c r="AA270" s="72" t="str">
        <f>IFERROR(IF(VLOOKUP($C270,[1]APELACIÓN!$C$16:$I$465,5,0)="","",VLOOKUP($C270,[1]APELACIÓN!$C$16:$I$465,5,0)),0)</f>
        <v/>
      </c>
      <c r="AB270" s="72" t="str">
        <f>IFERROR(IF(VLOOKUP($C270,[1]APELACIÓN!$C$16:$I$465,7,0)="","",VLOOKUP($C270,[1]APELACIÓN!$C$16:$I$465,7,0)),0)</f>
        <v/>
      </c>
      <c r="AC270" s="73" t="str">
        <f>IF($C270="","",[1]CONSOLIDADO!BP270)</f>
        <v/>
      </c>
      <c r="AD270" s="74" t="str">
        <f>IF($C270="","",[1]CONSOLIDADO!BQ270)</f>
        <v/>
      </c>
      <c r="AE270" s="74" t="str">
        <f>IF($C270="","",[1]CONSOLIDADO!BR270)</f>
        <v/>
      </c>
      <c r="AF270" s="74" t="str">
        <f>IF($C270="","",[1]CONSOLIDADO!BS270)</f>
        <v/>
      </c>
      <c r="AG270" s="74" t="str">
        <f>IF($C270="","",[1]CONSOLIDADO!BT270)</f>
        <v/>
      </c>
      <c r="AH270" s="73" t="str">
        <f>IF($C270="","",[1]CONSOLIDADO!BU270)</f>
        <v/>
      </c>
      <c r="AI270" s="73" t="str">
        <f>IF($C270="","",[1]CONSOLIDADO!BV270)</f>
        <v/>
      </c>
      <c r="AJ270" s="74" t="str">
        <f>IF($C270="","",[1]CONSOLIDADO!BW270)</f>
        <v/>
      </c>
      <c r="AK270" s="75" t="str">
        <f>IF($C270="","",[1]CONSOLIDADO!BX270)</f>
        <v/>
      </c>
    </row>
    <row r="271" spans="1:37" ht="14.45" customHeight="1" x14ac:dyDescent="0.2">
      <c r="A271" s="62">
        <v>256</v>
      </c>
      <c r="B271" s="63"/>
      <c r="C271" s="64"/>
      <c r="D271" s="63"/>
      <c r="E271" s="65" t="str">
        <f>IFERROR(VLOOKUP($C271,[1]CONSOLIDADO!$C$16:$K$465,9,0),"")</f>
        <v/>
      </c>
      <c r="F271" s="66">
        <f>IFERROR(IF(AND(VLOOKUP($C271,[1]APELACIÓN!$C:$AM,7,0)="SI",VLOOKUP($C271,[1]APELACIÓN!$C:$AM,10,0)&lt;&gt;""),VLOOKUP($C271,[1]APELACIÓN!$C:$AM,20,0),VLOOKUP($C271,[1]CONSOLIDADO!$C$16:$BX$465,39,0)),0)</f>
        <v>0</v>
      </c>
      <c r="G271" s="67">
        <f>ROUND(IFERROR(IF($F271&gt;39,200,VLOOKUP($F271,[1]PARAMETROS!$A$12:$K$55,2,0)),0),2)</f>
        <v>0</v>
      </c>
      <c r="H271" s="67">
        <f t="shared" si="27"/>
        <v>0</v>
      </c>
      <c r="I271" s="66">
        <f>IFERROR(IF(AND(VLOOKUP($C271,[1]APELACIÓN!$C:$AM,7,0)="SI",VLOOKUP($C271,[1]APELACIÓN!$C:$AM,11,0)&lt;&gt;""),VLOOKUP($C271,[1]APELACIÓN!$C:$AM,23,0),VLOOKUP($C271,[1]CONSOLIDADO!$C$16:$BX$465,42,0)),0)</f>
        <v>0</v>
      </c>
      <c r="J271" s="67">
        <f>ROUND(IFERROR(IF($I271&gt;39,200,VLOOKUP($I271,[1]PARAMETROS!$A$12:$K$55,6,0)),0),2)</f>
        <v>0</v>
      </c>
      <c r="K271" s="67">
        <f t="shared" si="28"/>
        <v>0</v>
      </c>
      <c r="L271" s="66">
        <f>IFERROR(IF(AND(VLOOKUP($C271,[1]APELACIÓN!$C:$AM,7,0)="SI",VLOOKUP($C271,[1]APELACIÓN!$C:$AM,12,0)&lt;&gt;""),VLOOKUP($C271,[1]APELACIÓN!$C:$AM,26,0),VLOOKUP($C271,[1]CONSOLIDADO!$C$16:$BX$465,45,0)),0)</f>
        <v>0</v>
      </c>
      <c r="M271" s="68">
        <f>ROUND(IFERROR(IF($L271&gt;39,200,VLOOKUP($L271,[1]PARAMETROS!$A$12:$K$55,10,0)),0),2)</f>
        <v>0</v>
      </c>
      <c r="N271" s="68">
        <f t="shared" si="29"/>
        <v>0</v>
      </c>
      <c r="O271" s="68">
        <f t="shared" si="30"/>
        <v>0</v>
      </c>
      <c r="P271" s="69">
        <f t="shared" si="31"/>
        <v>0</v>
      </c>
      <c r="Q271" s="66">
        <f>IFERROR(IF(AND(VLOOKUP($C271,[1]APELACIÓN!$C:$AM,7,0)="SI",VLOOKUP($C271,[1]APELACIÓN!$C:$AM,13,0)&lt;&gt;""),VLOOKUP($C271,[1]APELACIÓN!$C:$AM,29,0),VLOOKUP($C271,[1]CONSOLIDADO!$C$16:$BX$465,50,0)),0)</f>
        <v>0</v>
      </c>
      <c r="R271" s="68">
        <f>ROUND(IFERROR(IF($Q271&gt;110,100,VLOOKUP($Q271,[1]PARAMETROS!$M$12:$O$122,2,0)),0),2)</f>
        <v>0</v>
      </c>
      <c r="S271" s="69">
        <f t="shared" si="32"/>
        <v>0</v>
      </c>
      <c r="T271" s="70">
        <f>IFERROR(IF(AND(VLOOKUP($C271,[1]APELACIÓN!$C:$AM,7,0)="SI",VLOOKUP($C271,[1]APELACIÓN!$C:$AM,14,0)&lt;&gt;""),VLOOKUP($C271,[1]APELACIÓN!$C:$AM,32,0),VLOOKUP($C271,[1]CONSOLIDADO!$C$16:$BX$465,53,0)),0)</f>
        <v>0</v>
      </c>
      <c r="U271" s="70">
        <f>IFERROR(IF(AND(VLOOKUP($C271,[1]APELACIÓN!$C:$AM,7,0)="SI",VLOOKUP($C271,[1]APELACIÓN!$C:$AM,15,0)&lt;&gt;""),VLOOKUP($C271,[1]APELACIÓN!$C:$AM,33,0),VLOOKUP($C271,[1]CONSOLIDADO!$C$16:$BX$465,54,0)),0)</f>
        <v>0</v>
      </c>
      <c r="V271" s="70">
        <f>IFERROR(IF(AND(VLOOKUP($C271,[1]APELACIÓN!$C:$AM,7,0)="SI",VLOOKUP($C271,[1]APELACIÓN!$C:$AM,16,0)&lt;&gt;""),VLOOKUP($C271,[1]APELACIÓN!$C:$AM,34,0),VLOOKUP($C271,[1]CONSOLIDADO!$C$16:$BX$465,55,0)),0)</f>
        <v>0</v>
      </c>
      <c r="W271" s="70">
        <f t="shared" si="33"/>
        <v>0</v>
      </c>
      <c r="X271" s="68">
        <f>ROUND(IFERROR(VLOOKUP($W271,[1]PARAMETROS!$Q$12:$S$82,2,0),0),2)</f>
        <v>0</v>
      </c>
      <c r="Y271" s="69">
        <f t="shared" si="34"/>
        <v>0</v>
      </c>
      <c r="Z271" s="71">
        <f t="shared" si="35"/>
        <v>0</v>
      </c>
      <c r="AA271" s="72" t="str">
        <f>IFERROR(IF(VLOOKUP($C271,[1]APELACIÓN!$C$16:$I$465,5,0)="","",VLOOKUP($C271,[1]APELACIÓN!$C$16:$I$465,5,0)),0)</f>
        <v/>
      </c>
      <c r="AB271" s="72" t="str">
        <f>IFERROR(IF(VLOOKUP($C271,[1]APELACIÓN!$C$16:$I$465,7,0)="","",VLOOKUP($C271,[1]APELACIÓN!$C$16:$I$465,7,0)),0)</f>
        <v/>
      </c>
      <c r="AC271" s="73" t="str">
        <f>IF($C271="","",[1]CONSOLIDADO!BP271)</f>
        <v/>
      </c>
      <c r="AD271" s="74" t="str">
        <f>IF($C271="","",[1]CONSOLIDADO!BQ271)</f>
        <v/>
      </c>
      <c r="AE271" s="74" t="str">
        <f>IF($C271="","",[1]CONSOLIDADO!BR271)</f>
        <v/>
      </c>
      <c r="AF271" s="74" t="str">
        <f>IF($C271="","",[1]CONSOLIDADO!BS271)</f>
        <v/>
      </c>
      <c r="AG271" s="74" t="str">
        <f>IF($C271="","",[1]CONSOLIDADO!BT271)</f>
        <v/>
      </c>
      <c r="AH271" s="73" t="str">
        <f>IF($C271="","",[1]CONSOLIDADO!BU271)</f>
        <v/>
      </c>
      <c r="AI271" s="73" t="str">
        <f>IF($C271="","",[1]CONSOLIDADO!BV271)</f>
        <v/>
      </c>
      <c r="AJ271" s="74" t="str">
        <f>IF($C271="","",[1]CONSOLIDADO!BW271)</f>
        <v/>
      </c>
      <c r="AK271" s="75" t="str">
        <f>IF($C271="","",[1]CONSOLIDADO!BX271)</f>
        <v/>
      </c>
    </row>
    <row r="272" spans="1:37" ht="14.45" customHeight="1" x14ac:dyDescent="0.2">
      <c r="A272" s="62">
        <v>257</v>
      </c>
      <c r="B272" s="63"/>
      <c r="C272" s="64"/>
      <c r="D272" s="63"/>
      <c r="E272" s="65" t="str">
        <f>IFERROR(VLOOKUP($C272,[1]CONSOLIDADO!$C$16:$K$465,9,0),"")</f>
        <v/>
      </c>
      <c r="F272" s="66">
        <f>IFERROR(IF(AND(VLOOKUP($C272,[1]APELACIÓN!$C:$AM,7,0)="SI",VLOOKUP($C272,[1]APELACIÓN!$C:$AM,10,0)&lt;&gt;""),VLOOKUP($C272,[1]APELACIÓN!$C:$AM,20,0),VLOOKUP($C272,[1]CONSOLIDADO!$C$16:$BX$465,39,0)),0)</f>
        <v>0</v>
      </c>
      <c r="G272" s="67">
        <f>ROUND(IFERROR(IF($F272&gt;39,200,VLOOKUP($F272,[1]PARAMETROS!$A$12:$K$55,2,0)),0),2)</f>
        <v>0</v>
      </c>
      <c r="H272" s="67">
        <f t="shared" si="27"/>
        <v>0</v>
      </c>
      <c r="I272" s="66">
        <f>IFERROR(IF(AND(VLOOKUP($C272,[1]APELACIÓN!$C:$AM,7,0)="SI",VLOOKUP($C272,[1]APELACIÓN!$C:$AM,11,0)&lt;&gt;""),VLOOKUP($C272,[1]APELACIÓN!$C:$AM,23,0),VLOOKUP($C272,[1]CONSOLIDADO!$C$16:$BX$465,42,0)),0)</f>
        <v>0</v>
      </c>
      <c r="J272" s="67">
        <f>ROUND(IFERROR(IF($I272&gt;39,200,VLOOKUP($I272,[1]PARAMETROS!$A$12:$K$55,6,0)),0),2)</f>
        <v>0</v>
      </c>
      <c r="K272" s="67">
        <f t="shared" si="28"/>
        <v>0</v>
      </c>
      <c r="L272" s="66">
        <f>IFERROR(IF(AND(VLOOKUP($C272,[1]APELACIÓN!$C:$AM,7,0)="SI",VLOOKUP($C272,[1]APELACIÓN!$C:$AM,12,0)&lt;&gt;""),VLOOKUP($C272,[1]APELACIÓN!$C:$AM,26,0),VLOOKUP($C272,[1]CONSOLIDADO!$C$16:$BX$465,45,0)),0)</f>
        <v>0</v>
      </c>
      <c r="M272" s="68">
        <f>ROUND(IFERROR(IF($L272&gt;39,200,VLOOKUP($L272,[1]PARAMETROS!$A$12:$K$55,10,0)),0),2)</f>
        <v>0</v>
      </c>
      <c r="N272" s="68">
        <f t="shared" si="29"/>
        <v>0</v>
      </c>
      <c r="O272" s="68">
        <f t="shared" si="30"/>
        <v>0</v>
      </c>
      <c r="P272" s="69">
        <f t="shared" si="31"/>
        <v>0</v>
      </c>
      <c r="Q272" s="66">
        <f>IFERROR(IF(AND(VLOOKUP($C272,[1]APELACIÓN!$C:$AM,7,0)="SI",VLOOKUP($C272,[1]APELACIÓN!$C:$AM,13,0)&lt;&gt;""),VLOOKUP($C272,[1]APELACIÓN!$C:$AM,29,0),VLOOKUP($C272,[1]CONSOLIDADO!$C$16:$BX$465,50,0)),0)</f>
        <v>0</v>
      </c>
      <c r="R272" s="68">
        <f>ROUND(IFERROR(IF($Q272&gt;110,100,VLOOKUP($Q272,[1]PARAMETROS!$M$12:$O$122,2,0)),0),2)</f>
        <v>0</v>
      </c>
      <c r="S272" s="69">
        <f t="shared" si="32"/>
        <v>0</v>
      </c>
      <c r="T272" s="70">
        <f>IFERROR(IF(AND(VLOOKUP($C272,[1]APELACIÓN!$C:$AM,7,0)="SI",VLOOKUP($C272,[1]APELACIÓN!$C:$AM,14,0)&lt;&gt;""),VLOOKUP($C272,[1]APELACIÓN!$C:$AM,32,0),VLOOKUP($C272,[1]CONSOLIDADO!$C$16:$BX$465,53,0)),0)</f>
        <v>0</v>
      </c>
      <c r="U272" s="70">
        <f>IFERROR(IF(AND(VLOOKUP($C272,[1]APELACIÓN!$C:$AM,7,0)="SI",VLOOKUP($C272,[1]APELACIÓN!$C:$AM,15,0)&lt;&gt;""),VLOOKUP($C272,[1]APELACIÓN!$C:$AM,33,0),VLOOKUP($C272,[1]CONSOLIDADO!$C$16:$BX$465,54,0)),0)</f>
        <v>0</v>
      </c>
      <c r="V272" s="70">
        <f>IFERROR(IF(AND(VLOOKUP($C272,[1]APELACIÓN!$C:$AM,7,0)="SI",VLOOKUP($C272,[1]APELACIÓN!$C:$AM,16,0)&lt;&gt;""),VLOOKUP($C272,[1]APELACIÓN!$C:$AM,34,0),VLOOKUP($C272,[1]CONSOLIDADO!$C$16:$BX$465,55,0)),0)</f>
        <v>0</v>
      </c>
      <c r="W272" s="70">
        <f t="shared" si="33"/>
        <v>0</v>
      </c>
      <c r="X272" s="68">
        <f>ROUND(IFERROR(VLOOKUP($W272,[1]PARAMETROS!$Q$12:$S$82,2,0),0),2)</f>
        <v>0</v>
      </c>
      <c r="Y272" s="69">
        <f t="shared" si="34"/>
        <v>0</v>
      </c>
      <c r="Z272" s="71">
        <f t="shared" si="35"/>
        <v>0</v>
      </c>
      <c r="AA272" s="72" t="str">
        <f>IFERROR(IF(VLOOKUP($C272,[1]APELACIÓN!$C$16:$I$465,5,0)="","",VLOOKUP($C272,[1]APELACIÓN!$C$16:$I$465,5,0)),0)</f>
        <v/>
      </c>
      <c r="AB272" s="72" t="str">
        <f>IFERROR(IF(VLOOKUP($C272,[1]APELACIÓN!$C$16:$I$465,7,0)="","",VLOOKUP($C272,[1]APELACIÓN!$C$16:$I$465,7,0)),0)</f>
        <v/>
      </c>
      <c r="AC272" s="73" t="str">
        <f>IF($C272="","",[1]CONSOLIDADO!BP272)</f>
        <v/>
      </c>
      <c r="AD272" s="74" t="str">
        <f>IF($C272="","",[1]CONSOLIDADO!BQ272)</f>
        <v/>
      </c>
      <c r="AE272" s="74" t="str">
        <f>IF($C272="","",[1]CONSOLIDADO!BR272)</f>
        <v/>
      </c>
      <c r="AF272" s="74" t="str">
        <f>IF($C272="","",[1]CONSOLIDADO!BS272)</f>
        <v/>
      </c>
      <c r="AG272" s="74" t="str">
        <f>IF($C272="","",[1]CONSOLIDADO!BT272)</f>
        <v/>
      </c>
      <c r="AH272" s="73" t="str">
        <f>IF($C272="","",[1]CONSOLIDADO!BU272)</f>
        <v/>
      </c>
      <c r="AI272" s="73" t="str">
        <f>IF($C272="","",[1]CONSOLIDADO!BV272)</f>
        <v/>
      </c>
      <c r="AJ272" s="74" t="str">
        <f>IF($C272="","",[1]CONSOLIDADO!BW272)</f>
        <v/>
      </c>
      <c r="AK272" s="75" t="str">
        <f>IF($C272="","",[1]CONSOLIDADO!BX272)</f>
        <v/>
      </c>
    </row>
    <row r="273" spans="1:37" ht="14.45" customHeight="1" x14ac:dyDescent="0.2">
      <c r="A273" s="62">
        <v>258</v>
      </c>
      <c r="B273" s="63"/>
      <c r="C273" s="64"/>
      <c r="D273" s="63"/>
      <c r="E273" s="65" t="str">
        <f>IFERROR(VLOOKUP($C273,[1]CONSOLIDADO!$C$16:$K$465,9,0),"")</f>
        <v/>
      </c>
      <c r="F273" s="66">
        <f>IFERROR(IF(AND(VLOOKUP($C273,[1]APELACIÓN!$C:$AM,7,0)="SI",VLOOKUP($C273,[1]APELACIÓN!$C:$AM,10,0)&lt;&gt;""),VLOOKUP($C273,[1]APELACIÓN!$C:$AM,20,0),VLOOKUP($C273,[1]CONSOLIDADO!$C$16:$BX$465,39,0)),0)</f>
        <v>0</v>
      </c>
      <c r="G273" s="67">
        <f>ROUND(IFERROR(IF($F273&gt;39,200,VLOOKUP($F273,[1]PARAMETROS!$A$12:$K$55,2,0)),0),2)</f>
        <v>0</v>
      </c>
      <c r="H273" s="67">
        <f t="shared" ref="H273:H336" si="36">ROUND(G273*$F$12,2)</f>
        <v>0</v>
      </c>
      <c r="I273" s="66">
        <f>IFERROR(IF(AND(VLOOKUP($C273,[1]APELACIÓN!$C:$AM,7,0)="SI",VLOOKUP($C273,[1]APELACIÓN!$C:$AM,11,0)&lt;&gt;""),VLOOKUP($C273,[1]APELACIÓN!$C:$AM,23,0),VLOOKUP($C273,[1]CONSOLIDADO!$C$16:$BX$465,42,0)),0)</f>
        <v>0</v>
      </c>
      <c r="J273" s="67">
        <f>ROUND(IFERROR(IF($I273&gt;39,200,VLOOKUP($I273,[1]PARAMETROS!$A$12:$K$55,6,0)),0),2)</f>
        <v>0</v>
      </c>
      <c r="K273" s="67">
        <f t="shared" ref="K273:K336" si="37">ROUND(J273*$I$12,2)</f>
        <v>0</v>
      </c>
      <c r="L273" s="66">
        <f>IFERROR(IF(AND(VLOOKUP($C273,[1]APELACIÓN!$C:$AM,7,0)="SI",VLOOKUP($C273,[1]APELACIÓN!$C:$AM,12,0)&lt;&gt;""),VLOOKUP($C273,[1]APELACIÓN!$C:$AM,26,0),VLOOKUP($C273,[1]CONSOLIDADO!$C$16:$BX$465,45,0)),0)</f>
        <v>0</v>
      </c>
      <c r="M273" s="68">
        <f>ROUND(IFERROR(IF($L273&gt;39,200,VLOOKUP($L273,[1]PARAMETROS!$A$12:$K$55,10,0)),0),2)</f>
        <v>0</v>
      </c>
      <c r="N273" s="68">
        <f t="shared" ref="N273:N336" si="38">ROUND(M273*$L$12,2)</f>
        <v>0</v>
      </c>
      <c r="O273" s="68">
        <f t="shared" ref="O273:O336" si="39">ROUND(IFERROR(IF(H273+K273+N273&gt;100,100,H273+K273+N273),0),2)</f>
        <v>0</v>
      </c>
      <c r="P273" s="69">
        <f t="shared" ref="P273:P336" si="40">ROUND(O273*$F$6,2)</f>
        <v>0</v>
      </c>
      <c r="Q273" s="66">
        <f>IFERROR(IF(AND(VLOOKUP($C273,[1]APELACIÓN!$C:$AM,7,0)="SI",VLOOKUP($C273,[1]APELACIÓN!$C:$AM,13,0)&lt;&gt;""),VLOOKUP($C273,[1]APELACIÓN!$C:$AM,29,0),VLOOKUP($C273,[1]CONSOLIDADO!$C$16:$BX$465,50,0)),0)</f>
        <v>0</v>
      </c>
      <c r="R273" s="68">
        <f>ROUND(IFERROR(IF($Q273&gt;110,100,VLOOKUP($Q273,[1]PARAMETROS!$M$12:$O$122,2,0)),0),2)</f>
        <v>0</v>
      </c>
      <c r="S273" s="69">
        <f t="shared" ref="S273:S336" si="41">ROUND(R273*$Q$12,2)</f>
        <v>0</v>
      </c>
      <c r="T273" s="70">
        <f>IFERROR(IF(AND(VLOOKUP($C273,[1]APELACIÓN!$C:$AM,7,0)="SI",VLOOKUP($C273,[1]APELACIÓN!$C:$AM,14,0)&lt;&gt;""),VLOOKUP($C273,[1]APELACIÓN!$C:$AM,32,0),VLOOKUP($C273,[1]CONSOLIDADO!$C$16:$BX$465,53,0)),0)</f>
        <v>0</v>
      </c>
      <c r="U273" s="70">
        <f>IFERROR(IF(AND(VLOOKUP($C273,[1]APELACIÓN!$C:$AM,7,0)="SI",VLOOKUP($C273,[1]APELACIÓN!$C:$AM,15,0)&lt;&gt;""),VLOOKUP($C273,[1]APELACIÓN!$C:$AM,33,0),VLOOKUP($C273,[1]CONSOLIDADO!$C$16:$BX$465,54,0)),0)</f>
        <v>0</v>
      </c>
      <c r="V273" s="70">
        <f>IFERROR(IF(AND(VLOOKUP($C273,[1]APELACIÓN!$C:$AM,7,0)="SI",VLOOKUP($C273,[1]APELACIÓN!$C:$AM,16,0)&lt;&gt;""),VLOOKUP($C273,[1]APELACIÓN!$C:$AM,34,0),VLOOKUP($C273,[1]CONSOLIDADO!$C$16:$BX$465,55,0)),0)</f>
        <v>0</v>
      </c>
      <c r="W273" s="70">
        <f t="shared" ref="W273:W336" si="42">IFERROR(ROUND(AVERAGE(T273:V273),0),0)</f>
        <v>0</v>
      </c>
      <c r="X273" s="68">
        <f>ROUND(IFERROR(VLOOKUP($W273,[1]PARAMETROS!$Q$12:$S$82,2,0),0),2)</f>
        <v>0</v>
      </c>
      <c r="Y273" s="69">
        <f t="shared" ref="Y273:Y336" si="43">ROUND(X273*$T$12,2)</f>
        <v>0</v>
      </c>
      <c r="Z273" s="71">
        <f t="shared" ref="Z273:Z336" si="44">ROUND(P273+S273+Y273,2)</f>
        <v>0</v>
      </c>
      <c r="AA273" s="72" t="str">
        <f>IFERROR(IF(VLOOKUP($C273,[1]APELACIÓN!$C$16:$I$465,5,0)="","",VLOOKUP($C273,[1]APELACIÓN!$C$16:$I$465,5,0)),0)</f>
        <v/>
      </c>
      <c r="AB273" s="72" t="str">
        <f>IFERROR(IF(VLOOKUP($C273,[1]APELACIÓN!$C$16:$I$465,7,0)="","",VLOOKUP($C273,[1]APELACIÓN!$C$16:$I$465,7,0)),0)</f>
        <v/>
      </c>
      <c r="AC273" s="73" t="str">
        <f>IF($C273="","",[1]CONSOLIDADO!BP273)</f>
        <v/>
      </c>
      <c r="AD273" s="74" t="str">
        <f>IF($C273="","",[1]CONSOLIDADO!BQ273)</f>
        <v/>
      </c>
      <c r="AE273" s="74" t="str">
        <f>IF($C273="","",[1]CONSOLIDADO!BR273)</f>
        <v/>
      </c>
      <c r="AF273" s="74" t="str">
        <f>IF($C273="","",[1]CONSOLIDADO!BS273)</f>
        <v/>
      </c>
      <c r="AG273" s="74" t="str">
        <f>IF($C273="","",[1]CONSOLIDADO!BT273)</f>
        <v/>
      </c>
      <c r="AH273" s="73" t="str">
        <f>IF($C273="","",[1]CONSOLIDADO!BU273)</f>
        <v/>
      </c>
      <c r="AI273" s="73" t="str">
        <f>IF($C273="","",[1]CONSOLIDADO!BV273)</f>
        <v/>
      </c>
      <c r="AJ273" s="74" t="str">
        <f>IF($C273="","",[1]CONSOLIDADO!BW273)</f>
        <v/>
      </c>
      <c r="AK273" s="75" t="str">
        <f>IF($C273="","",[1]CONSOLIDADO!BX273)</f>
        <v/>
      </c>
    </row>
    <row r="274" spans="1:37" ht="14.45" customHeight="1" x14ac:dyDescent="0.2">
      <c r="A274" s="62">
        <v>259</v>
      </c>
      <c r="B274" s="63"/>
      <c r="C274" s="64"/>
      <c r="D274" s="63"/>
      <c r="E274" s="65" t="str">
        <f>IFERROR(VLOOKUP($C274,[1]CONSOLIDADO!$C$16:$K$465,9,0),"")</f>
        <v/>
      </c>
      <c r="F274" s="66">
        <f>IFERROR(IF(AND(VLOOKUP($C274,[1]APELACIÓN!$C:$AM,7,0)="SI",VLOOKUP($C274,[1]APELACIÓN!$C:$AM,10,0)&lt;&gt;""),VLOOKUP($C274,[1]APELACIÓN!$C:$AM,20,0),VLOOKUP($C274,[1]CONSOLIDADO!$C$16:$BX$465,39,0)),0)</f>
        <v>0</v>
      </c>
      <c r="G274" s="67">
        <f>ROUND(IFERROR(IF($F274&gt;39,200,VLOOKUP($F274,[1]PARAMETROS!$A$12:$K$55,2,0)),0),2)</f>
        <v>0</v>
      </c>
      <c r="H274" s="67">
        <f t="shared" si="36"/>
        <v>0</v>
      </c>
      <c r="I274" s="66">
        <f>IFERROR(IF(AND(VLOOKUP($C274,[1]APELACIÓN!$C:$AM,7,0)="SI",VLOOKUP($C274,[1]APELACIÓN!$C:$AM,11,0)&lt;&gt;""),VLOOKUP($C274,[1]APELACIÓN!$C:$AM,23,0),VLOOKUP($C274,[1]CONSOLIDADO!$C$16:$BX$465,42,0)),0)</f>
        <v>0</v>
      </c>
      <c r="J274" s="67">
        <f>ROUND(IFERROR(IF($I274&gt;39,200,VLOOKUP($I274,[1]PARAMETROS!$A$12:$K$55,6,0)),0),2)</f>
        <v>0</v>
      </c>
      <c r="K274" s="67">
        <f t="shared" si="37"/>
        <v>0</v>
      </c>
      <c r="L274" s="66">
        <f>IFERROR(IF(AND(VLOOKUP($C274,[1]APELACIÓN!$C:$AM,7,0)="SI",VLOOKUP($C274,[1]APELACIÓN!$C:$AM,12,0)&lt;&gt;""),VLOOKUP($C274,[1]APELACIÓN!$C:$AM,26,0),VLOOKUP($C274,[1]CONSOLIDADO!$C$16:$BX$465,45,0)),0)</f>
        <v>0</v>
      </c>
      <c r="M274" s="68">
        <f>ROUND(IFERROR(IF($L274&gt;39,200,VLOOKUP($L274,[1]PARAMETROS!$A$12:$K$55,10,0)),0),2)</f>
        <v>0</v>
      </c>
      <c r="N274" s="68">
        <f t="shared" si="38"/>
        <v>0</v>
      </c>
      <c r="O274" s="68">
        <f t="shared" si="39"/>
        <v>0</v>
      </c>
      <c r="P274" s="69">
        <f t="shared" si="40"/>
        <v>0</v>
      </c>
      <c r="Q274" s="66">
        <f>IFERROR(IF(AND(VLOOKUP($C274,[1]APELACIÓN!$C:$AM,7,0)="SI",VLOOKUP($C274,[1]APELACIÓN!$C:$AM,13,0)&lt;&gt;""),VLOOKUP($C274,[1]APELACIÓN!$C:$AM,29,0),VLOOKUP($C274,[1]CONSOLIDADO!$C$16:$BX$465,50,0)),0)</f>
        <v>0</v>
      </c>
      <c r="R274" s="68">
        <f>ROUND(IFERROR(IF($Q274&gt;110,100,VLOOKUP($Q274,[1]PARAMETROS!$M$12:$O$122,2,0)),0),2)</f>
        <v>0</v>
      </c>
      <c r="S274" s="69">
        <f t="shared" si="41"/>
        <v>0</v>
      </c>
      <c r="T274" s="70">
        <f>IFERROR(IF(AND(VLOOKUP($C274,[1]APELACIÓN!$C:$AM,7,0)="SI",VLOOKUP($C274,[1]APELACIÓN!$C:$AM,14,0)&lt;&gt;""),VLOOKUP($C274,[1]APELACIÓN!$C:$AM,32,0),VLOOKUP($C274,[1]CONSOLIDADO!$C$16:$BX$465,53,0)),0)</f>
        <v>0</v>
      </c>
      <c r="U274" s="70">
        <f>IFERROR(IF(AND(VLOOKUP($C274,[1]APELACIÓN!$C:$AM,7,0)="SI",VLOOKUP($C274,[1]APELACIÓN!$C:$AM,15,0)&lt;&gt;""),VLOOKUP($C274,[1]APELACIÓN!$C:$AM,33,0),VLOOKUP($C274,[1]CONSOLIDADO!$C$16:$BX$465,54,0)),0)</f>
        <v>0</v>
      </c>
      <c r="V274" s="70">
        <f>IFERROR(IF(AND(VLOOKUP($C274,[1]APELACIÓN!$C:$AM,7,0)="SI",VLOOKUP($C274,[1]APELACIÓN!$C:$AM,16,0)&lt;&gt;""),VLOOKUP($C274,[1]APELACIÓN!$C:$AM,34,0),VLOOKUP($C274,[1]CONSOLIDADO!$C$16:$BX$465,55,0)),0)</f>
        <v>0</v>
      </c>
      <c r="W274" s="70">
        <f t="shared" si="42"/>
        <v>0</v>
      </c>
      <c r="X274" s="68">
        <f>ROUND(IFERROR(VLOOKUP($W274,[1]PARAMETROS!$Q$12:$S$82,2,0),0),2)</f>
        <v>0</v>
      </c>
      <c r="Y274" s="69">
        <f t="shared" si="43"/>
        <v>0</v>
      </c>
      <c r="Z274" s="71">
        <f t="shared" si="44"/>
        <v>0</v>
      </c>
      <c r="AA274" s="72" t="str">
        <f>IFERROR(IF(VLOOKUP($C274,[1]APELACIÓN!$C$16:$I$465,5,0)="","",VLOOKUP($C274,[1]APELACIÓN!$C$16:$I$465,5,0)),0)</f>
        <v/>
      </c>
      <c r="AB274" s="72" t="str">
        <f>IFERROR(IF(VLOOKUP($C274,[1]APELACIÓN!$C$16:$I$465,7,0)="","",VLOOKUP($C274,[1]APELACIÓN!$C$16:$I$465,7,0)),0)</f>
        <v/>
      </c>
      <c r="AC274" s="73" t="str">
        <f>IF($C274="","",[1]CONSOLIDADO!BP274)</f>
        <v/>
      </c>
      <c r="AD274" s="74" t="str">
        <f>IF($C274="","",[1]CONSOLIDADO!BQ274)</f>
        <v/>
      </c>
      <c r="AE274" s="74" t="str">
        <f>IF($C274="","",[1]CONSOLIDADO!BR274)</f>
        <v/>
      </c>
      <c r="AF274" s="74" t="str">
        <f>IF($C274="","",[1]CONSOLIDADO!BS274)</f>
        <v/>
      </c>
      <c r="AG274" s="74" t="str">
        <f>IF($C274="","",[1]CONSOLIDADO!BT274)</f>
        <v/>
      </c>
      <c r="AH274" s="73" t="str">
        <f>IF($C274="","",[1]CONSOLIDADO!BU274)</f>
        <v/>
      </c>
      <c r="AI274" s="73" t="str">
        <f>IF($C274="","",[1]CONSOLIDADO!BV274)</f>
        <v/>
      </c>
      <c r="AJ274" s="74" t="str">
        <f>IF($C274="","",[1]CONSOLIDADO!BW274)</f>
        <v/>
      </c>
      <c r="AK274" s="75" t="str">
        <f>IF($C274="","",[1]CONSOLIDADO!BX274)</f>
        <v/>
      </c>
    </row>
    <row r="275" spans="1:37" ht="14.45" customHeight="1" x14ac:dyDescent="0.2">
      <c r="A275" s="62">
        <v>260</v>
      </c>
      <c r="B275" s="63"/>
      <c r="C275" s="64"/>
      <c r="D275" s="63"/>
      <c r="E275" s="65" t="str">
        <f>IFERROR(VLOOKUP($C275,[1]CONSOLIDADO!$C$16:$K$465,9,0),"")</f>
        <v/>
      </c>
      <c r="F275" s="66">
        <f>IFERROR(IF(AND(VLOOKUP($C275,[1]APELACIÓN!$C:$AM,7,0)="SI",VLOOKUP($C275,[1]APELACIÓN!$C:$AM,10,0)&lt;&gt;""),VLOOKUP($C275,[1]APELACIÓN!$C:$AM,20,0),VLOOKUP($C275,[1]CONSOLIDADO!$C$16:$BX$465,39,0)),0)</f>
        <v>0</v>
      </c>
      <c r="G275" s="67">
        <f>ROUND(IFERROR(IF($F275&gt;39,200,VLOOKUP($F275,[1]PARAMETROS!$A$12:$K$55,2,0)),0),2)</f>
        <v>0</v>
      </c>
      <c r="H275" s="67">
        <f t="shared" si="36"/>
        <v>0</v>
      </c>
      <c r="I275" s="66">
        <f>IFERROR(IF(AND(VLOOKUP($C275,[1]APELACIÓN!$C:$AM,7,0)="SI",VLOOKUP($C275,[1]APELACIÓN!$C:$AM,11,0)&lt;&gt;""),VLOOKUP($C275,[1]APELACIÓN!$C:$AM,23,0),VLOOKUP($C275,[1]CONSOLIDADO!$C$16:$BX$465,42,0)),0)</f>
        <v>0</v>
      </c>
      <c r="J275" s="67">
        <f>ROUND(IFERROR(IF($I275&gt;39,200,VLOOKUP($I275,[1]PARAMETROS!$A$12:$K$55,6,0)),0),2)</f>
        <v>0</v>
      </c>
      <c r="K275" s="67">
        <f t="shared" si="37"/>
        <v>0</v>
      </c>
      <c r="L275" s="66">
        <f>IFERROR(IF(AND(VLOOKUP($C275,[1]APELACIÓN!$C:$AM,7,0)="SI",VLOOKUP($C275,[1]APELACIÓN!$C:$AM,12,0)&lt;&gt;""),VLOOKUP($C275,[1]APELACIÓN!$C:$AM,26,0),VLOOKUP($C275,[1]CONSOLIDADO!$C$16:$BX$465,45,0)),0)</f>
        <v>0</v>
      </c>
      <c r="M275" s="68">
        <f>ROUND(IFERROR(IF($L275&gt;39,200,VLOOKUP($L275,[1]PARAMETROS!$A$12:$K$55,10,0)),0),2)</f>
        <v>0</v>
      </c>
      <c r="N275" s="68">
        <f t="shared" si="38"/>
        <v>0</v>
      </c>
      <c r="O275" s="68">
        <f t="shared" si="39"/>
        <v>0</v>
      </c>
      <c r="P275" s="69">
        <f t="shared" si="40"/>
        <v>0</v>
      </c>
      <c r="Q275" s="66">
        <f>IFERROR(IF(AND(VLOOKUP($C275,[1]APELACIÓN!$C:$AM,7,0)="SI",VLOOKUP($C275,[1]APELACIÓN!$C:$AM,13,0)&lt;&gt;""),VLOOKUP($C275,[1]APELACIÓN!$C:$AM,29,0),VLOOKUP($C275,[1]CONSOLIDADO!$C$16:$BX$465,50,0)),0)</f>
        <v>0</v>
      </c>
      <c r="R275" s="68">
        <f>ROUND(IFERROR(IF($Q275&gt;110,100,VLOOKUP($Q275,[1]PARAMETROS!$M$12:$O$122,2,0)),0),2)</f>
        <v>0</v>
      </c>
      <c r="S275" s="69">
        <f t="shared" si="41"/>
        <v>0</v>
      </c>
      <c r="T275" s="70">
        <f>IFERROR(IF(AND(VLOOKUP($C275,[1]APELACIÓN!$C:$AM,7,0)="SI",VLOOKUP($C275,[1]APELACIÓN!$C:$AM,14,0)&lt;&gt;""),VLOOKUP($C275,[1]APELACIÓN!$C:$AM,32,0),VLOOKUP($C275,[1]CONSOLIDADO!$C$16:$BX$465,53,0)),0)</f>
        <v>0</v>
      </c>
      <c r="U275" s="70">
        <f>IFERROR(IF(AND(VLOOKUP($C275,[1]APELACIÓN!$C:$AM,7,0)="SI",VLOOKUP($C275,[1]APELACIÓN!$C:$AM,15,0)&lt;&gt;""),VLOOKUP($C275,[1]APELACIÓN!$C:$AM,33,0),VLOOKUP($C275,[1]CONSOLIDADO!$C$16:$BX$465,54,0)),0)</f>
        <v>0</v>
      </c>
      <c r="V275" s="70">
        <f>IFERROR(IF(AND(VLOOKUP($C275,[1]APELACIÓN!$C:$AM,7,0)="SI",VLOOKUP($C275,[1]APELACIÓN!$C:$AM,16,0)&lt;&gt;""),VLOOKUP($C275,[1]APELACIÓN!$C:$AM,34,0),VLOOKUP($C275,[1]CONSOLIDADO!$C$16:$BX$465,55,0)),0)</f>
        <v>0</v>
      </c>
      <c r="W275" s="70">
        <f t="shared" si="42"/>
        <v>0</v>
      </c>
      <c r="X275" s="68">
        <f>ROUND(IFERROR(VLOOKUP($W275,[1]PARAMETROS!$Q$12:$S$82,2,0),0),2)</f>
        <v>0</v>
      </c>
      <c r="Y275" s="69">
        <f t="shared" si="43"/>
        <v>0</v>
      </c>
      <c r="Z275" s="71">
        <f t="shared" si="44"/>
        <v>0</v>
      </c>
      <c r="AA275" s="72" t="str">
        <f>IFERROR(IF(VLOOKUP($C275,[1]APELACIÓN!$C$16:$I$465,5,0)="","",VLOOKUP($C275,[1]APELACIÓN!$C$16:$I$465,5,0)),0)</f>
        <v/>
      </c>
      <c r="AB275" s="72" t="str">
        <f>IFERROR(IF(VLOOKUP($C275,[1]APELACIÓN!$C$16:$I$465,7,0)="","",VLOOKUP($C275,[1]APELACIÓN!$C$16:$I$465,7,0)),0)</f>
        <v/>
      </c>
      <c r="AC275" s="73" t="str">
        <f>IF($C275="","",[1]CONSOLIDADO!BP275)</f>
        <v/>
      </c>
      <c r="AD275" s="74" t="str">
        <f>IF($C275="","",[1]CONSOLIDADO!BQ275)</f>
        <v/>
      </c>
      <c r="AE275" s="74" t="str">
        <f>IF($C275="","",[1]CONSOLIDADO!BR275)</f>
        <v/>
      </c>
      <c r="AF275" s="74" t="str">
        <f>IF($C275="","",[1]CONSOLIDADO!BS275)</f>
        <v/>
      </c>
      <c r="AG275" s="74" t="str">
        <f>IF($C275="","",[1]CONSOLIDADO!BT275)</f>
        <v/>
      </c>
      <c r="AH275" s="73" t="str">
        <f>IF($C275="","",[1]CONSOLIDADO!BU275)</f>
        <v/>
      </c>
      <c r="AI275" s="73" t="str">
        <f>IF($C275="","",[1]CONSOLIDADO!BV275)</f>
        <v/>
      </c>
      <c r="AJ275" s="74" t="str">
        <f>IF($C275="","",[1]CONSOLIDADO!BW275)</f>
        <v/>
      </c>
      <c r="AK275" s="75" t="str">
        <f>IF($C275="","",[1]CONSOLIDADO!BX275)</f>
        <v/>
      </c>
    </row>
    <row r="276" spans="1:37" ht="14.45" customHeight="1" x14ac:dyDescent="0.2">
      <c r="A276" s="62">
        <v>261</v>
      </c>
      <c r="B276" s="63"/>
      <c r="C276" s="64"/>
      <c r="D276" s="63"/>
      <c r="E276" s="65" t="str">
        <f>IFERROR(VLOOKUP($C276,[1]CONSOLIDADO!$C$16:$K$465,9,0),"")</f>
        <v/>
      </c>
      <c r="F276" s="66">
        <f>IFERROR(IF(AND(VLOOKUP($C276,[1]APELACIÓN!$C:$AM,7,0)="SI",VLOOKUP($C276,[1]APELACIÓN!$C:$AM,10,0)&lt;&gt;""),VLOOKUP($C276,[1]APELACIÓN!$C:$AM,20,0),VLOOKUP($C276,[1]CONSOLIDADO!$C$16:$BX$465,39,0)),0)</f>
        <v>0</v>
      </c>
      <c r="G276" s="67">
        <f>ROUND(IFERROR(IF($F276&gt;39,200,VLOOKUP($F276,[1]PARAMETROS!$A$12:$K$55,2,0)),0),2)</f>
        <v>0</v>
      </c>
      <c r="H276" s="67">
        <f t="shared" si="36"/>
        <v>0</v>
      </c>
      <c r="I276" s="66">
        <f>IFERROR(IF(AND(VLOOKUP($C276,[1]APELACIÓN!$C:$AM,7,0)="SI",VLOOKUP($C276,[1]APELACIÓN!$C:$AM,11,0)&lt;&gt;""),VLOOKUP($C276,[1]APELACIÓN!$C:$AM,23,0),VLOOKUP($C276,[1]CONSOLIDADO!$C$16:$BX$465,42,0)),0)</f>
        <v>0</v>
      </c>
      <c r="J276" s="67">
        <f>ROUND(IFERROR(IF($I276&gt;39,200,VLOOKUP($I276,[1]PARAMETROS!$A$12:$K$55,6,0)),0),2)</f>
        <v>0</v>
      </c>
      <c r="K276" s="67">
        <f t="shared" si="37"/>
        <v>0</v>
      </c>
      <c r="L276" s="66">
        <f>IFERROR(IF(AND(VLOOKUP($C276,[1]APELACIÓN!$C:$AM,7,0)="SI",VLOOKUP($C276,[1]APELACIÓN!$C:$AM,12,0)&lt;&gt;""),VLOOKUP($C276,[1]APELACIÓN!$C:$AM,26,0),VLOOKUP($C276,[1]CONSOLIDADO!$C$16:$BX$465,45,0)),0)</f>
        <v>0</v>
      </c>
      <c r="M276" s="68">
        <f>ROUND(IFERROR(IF($L276&gt;39,200,VLOOKUP($L276,[1]PARAMETROS!$A$12:$K$55,10,0)),0),2)</f>
        <v>0</v>
      </c>
      <c r="N276" s="68">
        <f t="shared" si="38"/>
        <v>0</v>
      </c>
      <c r="O276" s="68">
        <f t="shared" si="39"/>
        <v>0</v>
      </c>
      <c r="P276" s="69">
        <f t="shared" si="40"/>
        <v>0</v>
      </c>
      <c r="Q276" s="66">
        <f>IFERROR(IF(AND(VLOOKUP($C276,[1]APELACIÓN!$C:$AM,7,0)="SI",VLOOKUP($C276,[1]APELACIÓN!$C:$AM,13,0)&lt;&gt;""),VLOOKUP($C276,[1]APELACIÓN!$C:$AM,29,0),VLOOKUP($C276,[1]CONSOLIDADO!$C$16:$BX$465,50,0)),0)</f>
        <v>0</v>
      </c>
      <c r="R276" s="68">
        <f>ROUND(IFERROR(IF($Q276&gt;110,100,VLOOKUP($Q276,[1]PARAMETROS!$M$12:$O$122,2,0)),0),2)</f>
        <v>0</v>
      </c>
      <c r="S276" s="69">
        <f t="shared" si="41"/>
        <v>0</v>
      </c>
      <c r="T276" s="70">
        <f>IFERROR(IF(AND(VLOOKUP($C276,[1]APELACIÓN!$C:$AM,7,0)="SI",VLOOKUP($C276,[1]APELACIÓN!$C:$AM,14,0)&lt;&gt;""),VLOOKUP($C276,[1]APELACIÓN!$C:$AM,32,0),VLOOKUP($C276,[1]CONSOLIDADO!$C$16:$BX$465,53,0)),0)</f>
        <v>0</v>
      </c>
      <c r="U276" s="70">
        <f>IFERROR(IF(AND(VLOOKUP($C276,[1]APELACIÓN!$C:$AM,7,0)="SI",VLOOKUP($C276,[1]APELACIÓN!$C:$AM,15,0)&lt;&gt;""),VLOOKUP($C276,[1]APELACIÓN!$C:$AM,33,0),VLOOKUP($C276,[1]CONSOLIDADO!$C$16:$BX$465,54,0)),0)</f>
        <v>0</v>
      </c>
      <c r="V276" s="70">
        <f>IFERROR(IF(AND(VLOOKUP($C276,[1]APELACIÓN!$C:$AM,7,0)="SI",VLOOKUP($C276,[1]APELACIÓN!$C:$AM,16,0)&lt;&gt;""),VLOOKUP($C276,[1]APELACIÓN!$C:$AM,34,0),VLOOKUP($C276,[1]CONSOLIDADO!$C$16:$BX$465,55,0)),0)</f>
        <v>0</v>
      </c>
      <c r="W276" s="70">
        <f t="shared" si="42"/>
        <v>0</v>
      </c>
      <c r="X276" s="68">
        <f>ROUND(IFERROR(VLOOKUP($W276,[1]PARAMETROS!$Q$12:$S$82,2,0),0),2)</f>
        <v>0</v>
      </c>
      <c r="Y276" s="69">
        <f t="shared" si="43"/>
        <v>0</v>
      </c>
      <c r="Z276" s="71">
        <f t="shared" si="44"/>
        <v>0</v>
      </c>
      <c r="AA276" s="72" t="str">
        <f>IFERROR(IF(VLOOKUP($C276,[1]APELACIÓN!$C$16:$I$465,5,0)="","",VLOOKUP($C276,[1]APELACIÓN!$C$16:$I$465,5,0)),0)</f>
        <v/>
      </c>
      <c r="AB276" s="72" t="str">
        <f>IFERROR(IF(VLOOKUP($C276,[1]APELACIÓN!$C$16:$I$465,7,0)="","",VLOOKUP($C276,[1]APELACIÓN!$C$16:$I$465,7,0)),0)</f>
        <v/>
      </c>
      <c r="AC276" s="73" t="str">
        <f>IF($C276="","",[1]CONSOLIDADO!BP276)</f>
        <v/>
      </c>
      <c r="AD276" s="74" t="str">
        <f>IF($C276="","",[1]CONSOLIDADO!BQ276)</f>
        <v/>
      </c>
      <c r="AE276" s="74" t="str">
        <f>IF($C276="","",[1]CONSOLIDADO!BR276)</f>
        <v/>
      </c>
      <c r="AF276" s="74" t="str">
        <f>IF($C276="","",[1]CONSOLIDADO!BS276)</f>
        <v/>
      </c>
      <c r="AG276" s="74" t="str">
        <f>IF($C276="","",[1]CONSOLIDADO!BT276)</f>
        <v/>
      </c>
      <c r="AH276" s="73" t="str">
        <f>IF($C276="","",[1]CONSOLIDADO!BU276)</f>
        <v/>
      </c>
      <c r="AI276" s="73" t="str">
        <f>IF($C276="","",[1]CONSOLIDADO!BV276)</f>
        <v/>
      </c>
      <c r="AJ276" s="74" t="str">
        <f>IF($C276="","",[1]CONSOLIDADO!BW276)</f>
        <v/>
      </c>
      <c r="AK276" s="75" t="str">
        <f>IF($C276="","",[1]CONSOLIDADO!BX276)</f>
        <v/>
      </c>
    </row>
    <row r="277" spans="1:37" ht="14.45" customHeight="1" x14ac:dyDescent="0.2">
      <c r="A277" s="62">
        <v>262</v>
      </c>
      <c r="B277" s="63"/>
      <c r="C277" s="64"/>
      <c r="D277" s="63"/>
      <c r="E277" s="65" t="str">
        <f>IFERROR(VLOOKUP($C277,[1]CONSOLIDADO!$C$16:$K$465,9,0),"")</f>
        <v/>
      </c>
      <c r="F277" s="66">
        <f>IFERROR(IF(AND(VLOOKUP($C277,[1]APELACIÓN!$C:$AM,7,0)="SI",VLOOKUP($C277,[1]APELACIÓN!$C:$AM,10,0)&lt;&gt;""),VLOOKUP($C277,[1]APELACIÓN!$C:$AM,20,0),VLOOKUP($C277,[1]CONSOLIDADO!$C$16:$BX$465,39,0)),0)</f>
        <v>0</v>
      </c>
      <c r="G277" s="67">
        <f>ROUND(IFERROR(IF($F277&gt;39,200,VLOOKUP($F277,[1]PARAMETROS!$A$12:$K$55,2,0)),0),2)</f>
        <v>0</v>
      </c>
      <c r="H277" s="67">
        <f t="shared" si="36"/>
        <v>0</v>
      </c>
      <c r="I277" s="66">
        <f>IFERROR(IF(AND(VLOOKUP($C277,[1]APELACIÓN!$C:$AM,7,0)="SI",VLOOKUP($C277,[1]APELACIÓN!$C:$AM,11,0)&lt;&gt;""),VLOOKUP($C277,[1]APELACIÓN!$C:$AM,23,0),VLOOKUP($C277,[1]CONSOLIDADO!$C$16:$BX$465,42,0)),0)</f>
        <v>0</v>
      </c>
      <c r="J277" s="67">
        <f>ROUND(IFERROR(IF($I277&gt;39,200,VLOOKUP($I277,[1]PARAMETROS!$A$12:$K$55,6,0)),0),2)</f>
        <v>0</v>
      </c>
      <c r="K277" s="67">
        <f t="shared" si="37"/>
        <v>0</v>
      </c>
      <c r="L277" s="66">
        <f>IFERROR(IF(AND(VLOOKUP($C277,[1]APELACIÓN!$C:$AM,7,0)="SI",VLOOKUP($C277,[1]APELACIÓN!$C:$AM,12,0)&lt;&gt;""),VLOOKUP($C277,[1]APELACIÓN!$C:$AM,26,0),VLOOKUP($C277,[1]CONSOLIDADO!$C$16:$BX$465,45,0)),0)</f>
        <v>0</v>
      </c>
      <c r="M277" s="68">
        <f>ROUND(IFERROR(IF($L277&gt;39,200,VLOOKUP($L277,[1]PARAMETROS!$A$12:$K$55,10,0)),0),2)</f>
        <v>0</v>
      </c>
      <c r="N277" s="68">
        <f t="shared" si="38"/>
        <v>0</v>
      </c>
      <c r="O277" s="68">
        <f t="shared" si="39"/>
        <v>0</v>
      </c>
      <c r="P277" s="69">
        <f t="shared" si="40"/>
        <v>0</v>
      </c>
      <c r="Q277" s="66">
        <f>IFERROR(IF(AND(VLOOKUP($C277,[1]APELACIÓN!$C:$AM,7,0)="SI",VLOOKUP($C277,[1]APELACIÓN!$C:$AM,13,0)&lt;&gt;""),VLOOKUP($C277,[1]APELACIÓN!$C:$AM,29,0),VLOOKUP($C277,[1]CONSOLIDADO!$C$16:$BX$465,50,0)),0)</f>
        <v>0</v>
      </c>
      <c r="R277" s="68">
        <f>ROUND(IFERROR(IF($Q277&gt;110,100,VLOOKUP($Q277,[1]PARAMETROS!$M$12:$O$122,2,0)),0),2)</f>
        <v>0</v>
      </c>
      <c r="S277" s="69">
        <f t="shared" si="41"/>
        <v>0</v>
      </c>
      <c r="T277" s="70">
        <f>IFERROR(IF(AND(VLOOKUP($C277,[1]APELACIÓN!$C:$AM,7,0)="SI",VLOOKUP($C277,[1]APELACIÓN!$C:$AM,14,0)&lt;&gt;""),VLOOKUP($C277,[1]APELACIÓN!$C:$AM,32,0),VLOOKUP($C277,[1]CONSOLIDADO!$C$16:$BX$465,53,0)),0)</f>
        <v>0</v>
      </c>
      <c r="U277" s="70">
        <f>IFERROR(IF(AND(VLOOKUP($C277,[1]APELACIÓN!$C:$AM,7,0)="SI",VLOOKUP($C277,[1]APELACIÓN!$C:$AM,15,0)&lt;&gt;""),VLOOKUP($C277,[1]APELACIÓN!$C:$AM,33,0),VLOOKUP($C277,[1]CONSOLIDADO!$C$16:$BX$465,54,0)),0)</f>
        <v>0</v>
      </c>
      <c r="V277" s="70">
        <f>IFERROR(IF(AND(VLOOKUP($C277,[1]APELACIÓN!$C:$AM,7,0)="SI",VLOOKUP($C277,[1]APELACIÓN!$C:$AM,16,0)&lt;&gt;""),VLOOKUP($C277,[1]APELACIÓN!$C:$AM,34,0),VLOOKUP($C277,[1]CONSOLIDADO!$C$16:$BX$465,55,0)),0)</f>
        <v>0</v>
      </c>
      <c r="W277" s="70">
        <f t="shared" si="42"/>
        <v>0</v>
      </c>
      <c r="X277" s="68">
        <f>ROUND(IFERROR(VLOOKUP($W277,[1]PARAMETROS!$Q$12:$S$82,2,0),0),2)</f>
        <v>0</v>
      </c>
      <c r="Y277" s="69">
        <f t="shared" si="43"/>
        <v>0</v>
      </c>
      <c r="Z277" s="71">
        <f t="shared" si="44"/>
        <v>0</v>
      </c>
      <c r="AA277" s="72" t="str">
        <f>IFERROR(IF(VLOOKUP($C277,[1]APELACIÓN!$C$16:$I$465,5,0)="","",VLOOKUP($C277,[1]APELACIÓN!$C$16:$I$465,5,0)),0)</f>
        <v/>
      </c>
      <c r="AB277" s="72" t="str">
        <f>IFERROR(IF(VLOOKUP($C277,[1]APELACIÓN!$C$16:$I$465,7,0)="","",VLOOKUP($C277,[1]APELACIÓN!$C$16:$I$465,7,0)),0)</f>
        <v/>
      </c>
      <c r="AC277" s="73" t="str">
        <f>IF($C277="","",[1]CONSOLIDADO!BP277)</f>
        <v/>
      </c>
      <c r="AD277" s="74" t="str">
        <f>IF($C277="","",[1]CONSOLIDADO!BQ277)</f>
        <v/>
      </c>
      <c r="AE277" s="74" t="str">
        <f>IF($C277="","",[1]CONSOLIDADO!BR277)</f>
        <v/>
      </c>
      <c r="AF277" s="74" t="str">
        <f>IF($C277="","",[1]CONSOLIDADO!BS277)</f>
        <v/>
      </c>
      <c r="AG277" s="74" t="str">
        <f>IF($C277="","",[1]CONSOLIDADO!BT277)</f>
        <v/>
      </c>
      <c r="AH277" s="73" t="str">
        <f>IF($C277="","",[1]CONSOLIDADO!BU277)</f>
        <v/>
      </c>
      <c r="AI277" s="73" t="str">
        <f>IF($C277="","",[1]CONSOLIDADO!BV277)</f>
        <v/>
      </c>
      <c r="AJ277" s="74" t="str">
        <f>IF($C277="","",[1]CONSOLIDADO!BW277)</f>
        <v/>
      </c>
      <c r="AK277" s="75" t="str">
        <f>IF($C277="","",[1]CONSOLIDADO!BX277)</f>
        <v/>
      </c>
    </row>
    <row r="278" spans="1:37" ht="14.45" customHeight="1" x14ac:dyDescent="0.2">
      <c r="A278" s="62">
        <v>263</v>
      </c>
      <c r="B278" s="63"/>
      <c r="C278" s="64"/>
      <c r="D278" s="63"/>
      <c r="E278" s="65" t="str">
        <f>IFERROR(VLOOKUP($C278,[1]CONSOLIDADO!$C$16:$K$465,9,0),"")</f>
        <v/>
      </c>
      <c r="F278" s="66">
        <f>IFERROR(IF(AND(VLOOKUP($C278,[1]APELACIÓN!$C:$AM,7,0)="SI",VLOOKUP($C278,[1]APELACIÓN!$C:$AM,10,0)&lt;&gt;""),VLOOKUP($C278,[1]APELACIÓN!$C:$AM,20,0),VLOOKUP($C278,[1]CONSOLIDADO!$C$16:$BX$465,39,0)),0)</f>
        <v>0</v>
      </c>
      <c r="G278" s="67">
        <f>ROUND(IFERROR(IF($F278&gt;39,200,VLOOKUP($F278,[1]PARAMETROS!$A$12:$K$55,2,0)),0),2)</f>
        <v>0</v>
      </c>
      <c r="H278" s="67">
        <f t="shared" si="36"/>
        <v>0</v>
      </c>
      <c r="I278" s="66">
        <f>IFERROR(IF(AND(VLOOKUP($C278,[1]APELACIÓN!$C:$AM,7,0)="SI",VLOOKUP($C278,[1]APELACIÓN!$C:$AM,11,0)&lt;&gt;""),VLOOKUP($C278,[1]APELACIÓN!$C:$AM,23,0),VLOOKUP($C278,[1]CONSOLIDADO!$C$16:$BX$465,42,0)),0)</f>
        <v>0</v>
      </c>
      <c r="J278" s="67">
        <f>ROUND(IFERROR(IF($I278&gt;39,200,VLOOKUP($I278,[1]PARAMETROS!$A$12:$K$55,6,0)),0),2)</f>
        <v>0</v>
      </c>
      <c r="K278" s="67">
        <f t="shared" si="37"/>
        <v>0</v>
      </c>
      <c r="L278" s="66">
        <f>IFERROR(IF(AND(VLOOKUP($C278,[1]APELACIÓN!$C:$AM,7,0)="SI",VLOOKUP($C278,[1]APELACIÓN!$C:$AM,12,0)&lt;&gt;""),VLOOKUP($C278,[1]APELACIÓN!$C:$AM,26,0),VLOOKUP($C278,[1]CONSOLIDADO!$C$16:$BX$465,45,0)),0)</f>
        <v>0</v>
      </c>
      <c r="M278" s="68">
        <f>ROUND(IFERROR(IF($L278&gt;39,200,VLOOKUP($L278,[1]PARAMETROS!$A$12:$K$55,10,0)),0),2)</f>
        <v>0</v>
      </c>
      <c r="N278" s="68">
        <f t="shared" si="38"/>
        <v>0</v>
      </c>
      <c r="O278" s="68">
        <f t="shared" si="39"/>
        <v>0</v>
      </c>
      <c r="P278" s="69">
        <f t="shared" si="40"/>
        <v>0</v>
      </c>
      <c r="Q278" s="66">
        <f>IFERROR(IF(AND(VLOOKUP($C278,[1]APELACIÓN!$C:$AM,7,0)="SI",VLOOKUP($C278,[1]APELACIÓN!$C:$AM,13,0)&lt;&gt;""),VLOOKUP($C278,[1]APELACIÓN!$C:$AM,29,0),VLOOKUP($C278,[1]CONSOLIDADO!$C$16:$BX$465,50,0)),0)</f>
        <v>0</v>
      </c>
      <c r="R278" s="68">
        <f>ROUND(IFERROR(IF($Q278&gt;110,100,VLOOKUP($Q278,[1]PARAMETROS!$M$12:$O$122,2,0)),0),2)</f>
        <v>0</v>
      </c>
      <c r="S278" s="69">
        <f t="shared" si="41"/>
        <v>0</v>
      </c>
      <c r="T278" s="70">
        <f>IFERROR(IF(AND(VLOOKUP($C278,[1]APELACIÓN!$C:$AM,7,0)="SI",VLOOKUP($C278,[1]APELACIÓN!$C:$AM,14,0)&lt;&gt;""),VLOOKUP($C278,[1]APELACIÓN!$C:$AM,32,0),VLOOKUP($C278,[1]CONSOLIDADO!$C$16:$BX$465,53,0)),0)</f>
        <v>0</v>
      </c>
      <c r="U278" s="70">
        <f>IFERROR(IF(AND(VLOOKUP($C278,[1]APELACIÓN!$C:$AM,7,0)="SI",VLOOKUP($C278,[1]APELACIÓN!$C:$AM,15,0)&lt;&gt;""),VLOOKUP($C278,[1]APELACIÓN!$C:$AM,33,0),VLOOKUP($C278,[1]CONSOLIDADO!$C$16:$BX$465,54,0)),0)</f>
        <v>0</v>
      </c>
      <c r="V278" s="70">
        <f>IFERROR(IF(AND(VLOOKUP($C278,[1]APELACIÓN!$C:$AM,7,0)="SI",VLOOKUP($C278,[1]APELACIÓN!$C:$AM,16,0)&lt;&gt;""),VLOOKUP($C278,[1]APELACIÓN!$C:$AM,34,0),VLOOKUP($C278,[1]CONSOLIDADO!$C$16:$BX$465,55,0)),0)</f>
        <v>0</v>
      </c>
      <c r="W278" s="70">
        <f t="shared" si="42"/>
        <v>0</v>
      </c>
      <c r="X278" s="68">
        <f>ROUND(IFERROR(VLOOKUP($W278,[1]PARAMETROS!$Q$12:$S$82,2,0),0),2)</f>
        <v>0</v>
      </c>
      <c r="Y278" s="69">
        <f t="shared" si="43"/>
        <v>0</v>
      </c>
      <c r="Z278" s="71">
        <f t="shared" si="44"/>
        <v>0</v>
      </c>
      <c r="AA278" s="72" t="str">
        <f>IFERROR(IF(VLOOKUP($C278,[1]APELACIÓN!$C$16:$I$465,5,0)="","",VLOOKUP($C278,[1]APELACIÓN!$C$16:$I$465,5,0)),0)</f>
        <v/>
      </c>
      <c r="AB278" s="72" t="str">
        <f>IFERROR(IF(VLOOKUP($C278,[1]APELACIÓN!$C$16:$I$465,7,0)="","",VLOOKUP($C278,[1]APELACIÓN!$C$16:$I$465,7,0)),0)</f>
        <v/>
      </c>
      <c r="AC278" s="73" t="str">
        <f>IF($C278="","",[1]CONSOLIDADO!BP278)</f>
        <v/>
      </c>
      <c r="AD278" s="74" t="str">
        <f>IF($C278="","",[1]CONSOLIDADO!BQ278)</f>
        <v/>
      </c>
      <c r="AE278" s="74" t="str">
        <f>IF($C278="","",[1]CONSOLIDADO!BR278)</f>
        <v/>
      </c>
      <c r="AF278" s="74" t="str">
        <f>IF($C278="","",[1]CONSOLIDADO!BS278)</f>
        <v/>
      </c>
      <c r="AG278" s="74" t="str">
        <f>IF($C278="","",[1]CONSOLIDADO!BT278)</f>
        <v/>
      </c>
      <c r="AH278" s="73" t="str">
        <f>IF($C278="","",[1]CONSOLIDADO!BU278)</f>
        <v/>
      </c>
      <c r="AI278" s="73" t="str">
        <f>IF($C278="","",[1]CONSOLIDADO!BV278)</f>
        <v/>
      </c>
      <c r="AJ278" s="74" t="str">
        <f>IF($C278="","",[1]CONSOLIDADO!BW278)</f>
        <v/>
      </c>
      <c r="AK278" s="75" t="str">
        <f>IF($C278="","",[1]CONSOLIDADO!BX278)</f>
        <v/>
      </c>
    </row>
    <row r="279" spans="1:37" ht="14.45" customHeight="1" x14ac:dyDescent="0.2">
      <c r="A279" s="62">
        <v>264</v>
      </c>
      <c r="B279" s="63"/>
      <c r="C279" s="64"/>
      <c r="D279" s="63"/>
      <c r="E279" s="65" t="str">
        <f>IFERROR(VLOOKUP($C279,[1]CONSOLIDADO!$C$16:$K$465,9,0),"")</f>
        <v/>
      </c>
      <c r="F279" s="66">
        <f>IFERROR(IF(AND(VLOOKUP($C279,[1]APELACIÓN!$C:$AM,7,0)="SI",VLOOKUP($C279,[1]APELACIÓN!$C:$AM,10,0)&lt;&gt;""),VLOOKUP($C279,[1]APELACIÓN!$C:$AM,20,0),VLOOKUP($C279,[1]CONSOLIDADO!$C$16:$BX$465,39,0)),0)</f>
        <v>0</v>
      </c>
      <c r="G279" s="67">
        <f>ROUND(IFERROR(IF($F279&gt;39,200,VLOOKUP($F279,[1]PARAMETROS!$A$12:$K$55,2,0)),0),2)</f>
        <v>0</v>
      </c>
      <c r="H279" s="67">
        <f t="shared" si="36"/>
        <v>0</v>
      </c>
      <c r="I279" s="66">
        <f>IFERROR(IF(AND(VLOOKUP($C279,[1]APELACIÓN!$C:$AM,7,0)="SI",VLOOKUP($C279,[1]APELACIÓN!$C:$AM,11,0)&lt;&gt;""),VLOOKUP($C279,[1]APELACIÓN!$C:$AM,23,0),VLOOKUP($C279,[1]CONSOLIDADO!$C$16:$BX$465,42,0)),0)</f>
        <v>0</v>
      </c>
      <c r="J279" s="67">
        <f>ROUND(IFERROR(IF($I279&gt;39,200,VLOOKUP($I279,[1]PARAMETROS!$A$12:$K$55,6,0)),0),2)</f>
        <v>0</v>
      </c>
      <c r="K279" s="67">
        <f t="shared" si="37"/>
        <v>0</v>
      </c>
      <c r="L279" s="66">
        <f>IFERROR(IF(AND(VLOOKUP($C279,[1]APELACIÓN!$C:$AM,7,0)="SI",VLOOKUP($C279,[1]APELACIÓN!$C:$AM,12,0)&lt;&gt;""),VLOOKUP($C279,[1]APELACIÓN!$C:$AM,26,0),VLOOKUP($C279,[1]CONSOLIDADO!$C$16:$BX$465,45,0)),0)</f>
        <v>0</v>
      </c>
      <c r="M279" s="68">
        <f>ROUND(IFERROR(IF($L279&gt;39,200,VLOOKUP($L279,[1]PARAMETROS!$A$12:$K$55,10,0)),0),2)</f>
        <v>0</v>
      </c>
      <c r="N279" s="68">
        <f t="shared" si="38"/>
        <v>0</v>
      </c>
      <c r="O279" s="68">
        <f t="shared" si="39"/>
        <v>0</v>
      </c>
      <c r="P279" s="69">
        <f t="shared" si="40"/>
        <v>0</v>
      </c>
      <c r="Q279" s="66">
        <f>IFERROR(IF(AND(VLOOKUP($C279,[1]APELACIÓN!$C:$AM,7,0)="SI",VLOOKUP($C279,[1]APELACIÓN!$C:$AM,13,0)&lt;&gt;""),VLOOKUP($C279,[1]APELACIÓN!$C:$AM,29,0),VLOOKUP($C279,[1]CONSOLIDADO!$C$16:$BX$465,50,0)),0)</f>
        <v>0</v>
      </c>
      <c r="R279" s="68">
        <f>ROUND(IFERROR(IF($Q279&gt;110,100,VLOOKUP($Q279,[1]PARAMETROS!$M$12:$O$122,2,0)),0),2)</f>
        <v>0</v>
      </c>
      <c r="S279" s="69">
        <f t="shared" si="41"/>
        <v>0</v>
      </c>
      <c r="T279" s="70">
        <f>IFERROR(IF(AND(VLOOKUP($C279,[1]APELACIÓN!$C:$AM,7,0)="SI",VLOOKUP($C279,[1]APELACIÓN!$C:$AM,14,0)&lt;&gt;""),VLOOKUP($C279,[1]APELACIÓN!$C:$AM,32,0),VLOOKUP($C279,[1]CONSOLIDADO!$C$16:$BX$465,53,0)),0)</f>
        <v>0</v>
      </c>
      <c r="U279" s="70">
        <f>IFERROR(IF(AND(VLOOKUP($C279,[1]APELACIÓN!$C:$AM,7,0)="SI",VLOOKUP($C279,[1]APELACIÓN!$C:$AM,15,0)&lt;&gt;""),VLOOKUP($C279,[1]APELACIÓN!$C:$AM,33,0),VLOOKUP($C279,[1]CONSOLIDADO!$C$16:$BX$465,54,0)),0)</f>
        <v>0</v>
      </c>
      <c r="V279" s="70">
        <f>IFERROR(IF(AND(VLOOKUP($C279,[1]APELACIÓN!$C:$AM,7,0)="SI",VLOOKUP($C279,[1]APELACIÓN!$C:$AM,16,0)&lt;&gt;""),VLOOKUP($C279,[1]APELACIÓN!$C:$AM,34,0),VLOOKUP($C279,[1]CONSOLIDADO!$C$16:$BX$465,55,0)),0)</f>
        <v>0</v>
      </c>
      <c r="W279" s="70">
        <f t="shared" si="42"/>
        <v>0</v>
      </c>
      <c r="X279" s="68">
        <f>ROUND(IFERROR(VLOOKUP($W279,[1]PARAMETROS!$Q$12:$S$82,2,0),0),2)</f>
        <v>0</v>
      </c>
      <c r="Y279" s="69">
        <f t="shared" si="43"/>
        <v>0</v>
      </c>
      <c r="Z279" s="71">
        <f t="shared" si="44"/>
        <v>0</v>
      </c>
      <c r="AA279" s="72" t="str">
        <f>IFERROR(IF(VLOOKUP($C279,[1]APELACIÓN!$C$16:$I$465,5,0)="","",VLOOKUP($C279,[1]APELACIÓN!$C$16:$I$465,5,0)),0)</f>
        <v/>
      </c>
      <c r="AB279" s="72" t="str">
        <f>IFERROR(IF(VLOOKUP($C279,[1]APELACIÓN!$C$16:$I$465,7,0)="","",VLOOKUP($C279,[1]APELACIÓN!$C$16:$I$465,7,0)),0)</f>
        <v/>
      </c>
      <c r="AC279" s="73" t="str">
        <f>IF($C279="","",[1]CONSOLIDADO!BP279)</f>
        <v/>
      </c>
      <c r="AD279" s="74" t="str">
        <f>IF($C279="","",[1]CONSOLIDADO!BQ279)</f>
        <v/>
      </c>
      <c r="AE279" s="74" t="str">
        <f>IF($C279="","",[1]CONSOLIDADO!BR279)</f>
        <v/>
      </c>
      <c r="AF279" s="74" t="str">
        <f>IF($C279="","",[1]CONSOLIDADO!BS279)</f>
        <v/>
      </c>
      <c r="AG279" s="74" t="str">
        <f>IF($C279="","",[1]CONSOLIDADO!BT279)</f>
        <v/>
      </c>
      <c r="AH279" s="73" t="str">
        <f>IF($C279="","",[1]CONSOLIDADO!BU279)</f>
        <v/>
      </c>
      <c r="AI279" s="73" t="str">
        <f>IF($C279="","",[1]CONSOLIDADO!BV279)</f>
        <v/>
      </c>
      <c r="AJ279" s="74" t="str">
        <f>IF($C279="","",[1]CONSOLIDADO!BW279)</f>
        <v/>
      </c>
      <c r="AK279" s="75" t="str">
        <f>IF($C279="","",[1]CONSOLIDADO!BX279)</f>
        <v/>
      </c>
    </row>
    <row r="280" spans="1:37" ht="14.45" customHeight="1" x14ac:dyDescent="0.2">
      <c r="A280" s="62">
        <v>265</v>
      </c>
      <c r="B280" s="63"/>
      <c r="C280" s="64"/>
      <c r="D280" s="63"/>
      <c r="E280" s="65" t="str">
        <f>IFERROR(VLOOKUP($C280,[1]CONSOLIDADO!$C$16:$K$465,9,0),"")</f>
        <v/>
      </c>
      <c r="F280" s="66">
        <f>IFERROR(IF(AND(VLOOKUP($C280,[1]APELACIÓN!$C:$AM,7,0)="SI",VLOOKUP($C280,[1]APELACIÓN!$C:$AM,10,0)&lt;&gt;""),VLOOKUP($C280,[1]APELACIÓN!$C:$AM,20,0),VLOOKUP($C280,[1]CONSOLIDADO!$C$16:$BX$465,39,0)),0)</f>
        <v>0</v>
      </c>
      <c r="G280" s="67">
        <f>ROUND(IFERROR(IF($F280&gt;39,200,VLOOKUP($F280,[1]PARAMETROS!$A$12:$K$55,2,0)),0),2)</f>
        <v>0</v>
      </c>
      <c r="H280" s="67">
        <f t="shared" si="36"/>
        <v>0</v>
      </c>
      <c r="I280" s="66">
        <f>IFERROR(IF(AND(VLOOKUP($C280,[1]APELACIÓN!$C:$AM,7,0)="SI",VLOOKUP($C280,[1]APELACIÓN!$C:$AM,11,0)&lt;&gt;""),VLOOKUP($C280,[1]APELACIÓN!$C:$AM,23,0),VLOOKUP($C280,[1]CONSOLIDADO!$C$16:$BX$465,42,0)),0)</f>
        <v>0</v>
      </c>
      <c r="J280" s="67">
        <f>ROUND(IFERROR(IF($I280&gt;39,200,VLOOKUP($I280,[1]PARAMETROS!$A$12:$K$55,6,0)),0),2)</f>
        <v>0</v>
      </c>
      <c r="K280" s="67">
        <f t="shared" si="37"/>
        <v>0</v>
      </c>
      <c r="L280" s="66">
        <f>IFERROR(IF(AND(VLOOKUP($C280,[1]APELACIÓN!$C:$AM,7,0)="SI",VLOOKUP($C280,[1]APELACIÓN!$C:$AM,12,0)&lt;&gt;""),VLOOKUP($C280,[1]APELACIÓN!$C:$AM,26,0),VLOOKUP($C280,[1]CONSOLIDADO!$C$16:$BX$465,45,0)),0)</f>
        <v>0</v>
      </c>
      <c r="M280" s="68">
        <f>ROUND(IFERROR(IF($L280&gt;39,200,VLOOKUP($L280,[1]PARAMETROS!$A$12:$K$55,10,0)),0),2)</f>
        <v>0</v>
      </c>
      <c r="N280" s="68">
        <f t="shared" si="38"/>
        <v>0</v>
      </c>
      <c r="O280" s="68">
        <f t="shared" si="39"/>
        <v>0</v>
      </c>
      <c r="P280" s="69">
        <f t="shared" si="40"/>
        <v>0</v>
      </c>
      <c r="Q280" s="66">
        <f>IFERROR(IF(AND(VLOOKUP($C280,[1]APELACIÓN!$C:$AM,7,0)="SI",VLOOKUP($C280,[1]APELACIÓN!$C:$AM,13,0)&lt;&gt;""),VLOOKUP($C280,[1]APELACIÓN!$C:$AM,29,0),VLOOKUP($C280,[1]CONSOLIDADO!$C$16:$BX$465,50,0)),0)</f>
        <v>0</v>
      </c>
      <c r="R280" s="68">
        <f>ROUND(IFERROR(IF($Q280&gt;110,100,VLOOKUP($Q280,[1]PARAMETROS!$M$12:$O$122,2,0)),0),2)</f>
        <v>0</v>
      </c>
      <c r="S280" s="69">
        <f t="shared" si="41"/>
        <v>0</v>
      </c>
      <c r="T280" s="70">
        <f>IFERROR(IF(AND(VLOOKUP($C280,[1]APELACIÓN!$C:$AM,7,0)="SI",VLOOKUP($C280,[1]APELACIÓN!$C:$AM,14,0)&lt;&gt;""),VLOOKUP($C280,[1]APELACIÓN!$C:$AM,32,0),VLOOKUP($C280,[1]CONSOLIDADO!$C$16:$BX$465,53,0)),0)</f>
        <v>0</v>
      </c>
      <c r="U280" s="70">
        <f>IFERROR(IF(AND(VLOOKUP($C280,[1]APELACIÓN!$C:$AM,7,0)="SI",VLOOKUP($C280,[1]APELACIÓN!$C:$AM,15,0)&lt;&gt;""),VLOOKUP($C280,[1]APELACIÓN!$C:$AM,33,0),VLOOKUP($C280,[1]CONSOLIDADO!$C$16:$BX$465,54,0)),0)</f>
        <v>0</v>
      </c>
      <c r="V280" s="70">
        <f>IFERROR(IF(AND(VLOOKUP($C280,[1]APELACIÓN!$C:$AM,7,0)="SI",VLOOKUP($C280,[1]APELACIÓN!$C:$AM,16,0)&lt;&gt;""),VLOOKUP($C280,[1]APELACIÓN!$C:$AM,34,0),VLOOKUP($C280,[1]CONSOLIDADO!$C$16:$BX$465,55,0)),0)</f>
        <v>0</v>
      </c>
      <c r="W280" s="70">
        <f t="shared" si="42"/>
        <v>0</v>
      </c>
      <c r="X280" s="68">
        <f>ROUND(IFERROR(VLOOKUP($W280,[1]PARAMETROS!$Q$12:$S$82,2,0),0),2)</f>
        <v>0</v>
      </c>
      <c r="Y280" s="69">
        <f t="shared" si="43"/>
        <v>0</v>
      </c>
      <c r="Z280" s="71">
        <f t="shared" si="44"/>
        <v>0</v>
      </c>
      <c r="AA280" s="72" t="str">
        <f>IFERROR(IF(VLOOKUP($C280,[1]APELACIÓN!$C$16:$I$465,5,0)="","",VLOOKUP($C280,[1]APELACIÓN!$C$16:$I$465,5,0)),0)</f>
        <v/>
      </c>
      <c r="AB280" s="72" t="str">
        <f>IFERROR(IF(VLOOKUP($C280,[1]APELACIÓN!$C$16:$I$465,7,0)="","",VLOOKUP($C280,[1]APELACIÓN!$C$16:$I$465,7,0)),0)</f>
        <v/>
      </c>
      <c r="AC280" s="73" t="str">
        <f>IF($C280="","",[1]CONSOLIDADO!BP280)</f>
        <v/>
      </c>
      <c r="AD280" s="74" t="str">
        <f>IF($C280="","",[1]CONSOLIDADO!BQ280)</f>
        <v/>
      </c>
      <c r="AE280" s="74" t="str">
        <f>IF($C280="","",[1]CONSOLIDADO!BR280)</f>
        <v/>
      </c>
      <c r="AF280" s="74" t="str">
        <f>IF($C280="","",[1]CONSOLIDADO!BS280)</f>
        <v/>
      </c>
      <c r="AG280" s="74" t="str">
        <f>IF($C280="","",[1]CONSOLIDADO!BT280)</f>
        <v/>
      </c>
      <c r="AH280" s="73" t="str">
        <f>IF($C280="","",[1]CONSOLIDADO!BU280)</f>
        <v/>
      </c>
      <c r="AI280" s="73" t="str">
        <f>IF($C280="","",[1]CONSOLIDADO!BV280)</f>
        <v/>
      </c>
      <c r="AJ280" s="74" t="str">
        <f>IF($C280="","",[1]CONSOLIDADO!BW280)</f>
        <v/>
      </c>
      <c r="AK280" s="75" t="str">
        <f>IF($C280="","",[1]CONSOLIDADO!BX280)</f>
        <v/>
      </c>
    </row>
    <row r="281" spans="1:37" ht="14.45" customHeight="1" x14ac:dyDescent="0.2">
      <c r="A281" s="62">
        <v>266</v>
      </c>
      <c r="B281" s="63"/>
      <c r="C281" s="64"/>
      <c r="D281" s="63"/>
      <c r="E281" s="65" t="str">
        <f>IFERROR(VLOOKUP($C281,[1]CONSOLIDADO!$C$16:$K$465,9,0),"")</f>
        <v/>
      </c>
      <c r="F281" s="66">
        <f>IFERROR(IF(AND(VLOOKUP($C281,[1]APELACIÓN!$C:$AM,7,0)="SI",VLOOKUP($C281,[1]APELACIÓN!$C:$AM,10,0)&lt;&gt;""),VLOOKUP($C281,[1]APELACIÓN!$C:$AM,20,0),VLOOKUP($C281,[1]CONSOLIDADO!$C$16:$BX$465,39,0)),0)</f>
        <v>0</v>
      </c>
      <c r="G281" s="67">
        <f>ROUND(IFERROR(IF($F281&gt;39,200,VLOOKUP($F281,[1]PARAMETROS!$A$12:$K$55,2,0)),0),2)</f>
        <v>0</v>
      </c>
      <c r="H281" s="67">
        <f t="shared" si="36"/>
        <v>0</v>
      </c>
      <c r="I281" s="66">
        <f>IFERROR(IF(AND(VLOOKUP($C281,[1]APELACIÓN!$C:$AM,7,0)="SI",VLOOKUP($C281,[1]APELACIÓN!$C:$AM,11,0)&lt;&gt;""),VLOOKUP($C281,[1]APELACIÓN!$C:$AM,23,0),VLOOKUP($C281,[1]CONSOLIDADO!$C$16:$BX$465,42,0)),0)</f>
        <v>0</v>
      </c>
      <c r="J281" s="67">
        <f>ROUND(IFERROR(IF($I281&gt;39,200,VLOOKUP($I281,[1]PARAMETROS!$A$12:$K$55,6,0)),0),2)</f>
        <v>0</v>
      </c>
      <c r="K281" s="67">
        <f t="shared" si="37"/>
        <v>0</v>
      </c>
      <c r="L281" s="66">
        <f>IFERROR(IF(AND(VLOOKUP($C281,[1]APELACIÓN!$C:$AM,7,0)="SI",VLOOKUP($C281,[1]APELACIÓN!$C:$AM,12,0)&lt;&gt;""),VLOOKUP($C281,[1]APELACIÓN!$C:$AM,26,0),VLOOKUP($C281,[1]CONSOLIDADO!$C$16:$BX$465,45,0)),0)</f>
        <v>0</v>
      </c>
      <c r="M281" s="68">
        <f>ROUND(IFERROR(IF($L281&gt;39,200,VLOOKUP($L281,[1]PARAMETROS!$A$12:$K$55,10,0)),0),2)</f>
        <v>0</v>
      </c>
      <c r="N281" s="68">
        <f t="shared" si="38"/>
        <v>0</v>
      </c>
      <c r="O281" s="68">
        <f t="shared" si="39"/>
        <v>0</v>
      </c>
      <c r="P281" s="69">
        <f t="shared" si="40"/>
        <v>0</v>
      </c>
      <c r="Q281" s="66">
        <f>IFERROR(IF(AND(VLOOKUP($C281,[1]APELACIÓN!$C:$AM,7,0)="SI",VLOOKUP($C281,[1]APELACIÓN!$C:$AM,13,0)&lt;&gt;""),VLOOKUP($C281,[1]APELACIÓN!$C:$AM,29,0),VLOOKUP($C281,[1]CONSOLIDADO!$C$16:$BX$465,50,0)),0)</f>
        <v>0</v>
      </c>
      <c r="R281" s="68">
        <f>ROUND(IFERROR(IF($Q281&gt;110,100,VLOOKUP($Q281,[1]PARAMETROS!$M$12:$O$122,2,0)),0),2)</f>
        <v>0</v>
      </c>
      <c r="S281" s="69">
        <f t="shared" si="41"/>
        <v>0</v>
      </c>
      <c r="T281" s="70">
        <f>IFERROR(IF(AND(VLOOKUP($C281,[1]APELACIÓN!$C:$AM,7,0)="SI",VLOOKUP($C281,[1]APELACIÓN!$C:$AM,14,0)&lt;&gt;""),VLOOKUP($C281,[1]APELACIÓN!$C:$AM,32,0),VLOOKUP($C281,[1]CONSOLIDADO!$C$16:$BX$465,53,0)),0)</f>
        <v>0</v>
      </c>
      <c r="U281" s="70">
        <f>IFERROR(IF(AND(VLOOKUP($C281,[1]APELACIÓN!$C:$AM,7,0)="SI",VLOOKUP($C281,[1]APELACIÓN!$C:$AM,15,0)&lt;&gt;""),VLOOKUP($C281,[1]APELACIÓN!$C:$AM,33,0),VLOOKUP($C281,[1]CONSOLIDADO!$C$16:$BX$465,54,0)),0)</f>
        <v>0</v>
      </c>
      <c r="V281" s="70">
        <f>IFERROR(IF(AND(VLOOKUP($C281,[1]APELACIÓN!$C:$AM,7,0)="SI",VLOOKUP($C281,[1]APELACIÓN!$C:$AM,16,0)&lt;&gt;""),VLOOKUP($C281,[1]APELACIÓN!$C:$AM,34,0),VLOOKUP($C281,[1]CONSOLIDADO!$C$16:$BX$465,55,0)),0)</f>
        <v>0</v>
      </c>
      <c r="W281" s="70">
        <f t="shared" si="42"/>
        <v>0</v>
      </c>
      <c r="X281" s="68">
        <f>ROUND(IFERROR(VLOOKUP($W281,[1]PARAMETROS!$Q$12:$S$82,2,0),0),2)</f>
        <v>0</v>
      </c>
      <c r="Y281" s="69">
        <f t="shared" si="43"/>
        <v>0</v>
      </c>
      <c r="Z281" s="71">
        <f t="shared" si="44"/>
        <v>0</v>
      </c>
      <c r="AA281" s="72" t="str">
        <f>IFERROR(IF(VLOOKUP($C281,[1]APELACIÓN!$C$16:$I$465,5,0)="","",VLOOKUP($C281,[1]APELACIÓN!$C$16:$I$465,5,0)),0)</f>
        <v/>
      </c>
      <c r="AB281" s="72" t="str">
        <f>IFERROR(IF(VLOOKUP($C281,[1]APELACIÓN!$C$16:$I$465,7,0)="","",VLOOKUP($C281,[1]APELACIÓN!$C$16:$I$465,7,0)),0)</f>
        <v/>
      </c>
      <c r="AC281" s="73" t="str">
        <f>IF($C281="","",[1]CONSOLIDADO!BP281)</f>
        <v/>
      </c>
      <c r="AD281" s="74" t="str">
        <f>IF($C281="","",[1]CONSOLIDADO!BQ281)</f>
        <v/>
      </c>
      <c r="AE281" s="74" t="str">
        <f>IF($C281="","",[1]CONSOLIDADO!BR281)</f>
        <v/>
      </c>
      <c r="AF281" s="74" t="str">
        <f>IF($C281="","",[1]CONSOLIDADO!BS281)</f>
        <v/>
      </c>
      <c r="AG281" s="74" t="str">
        <f>IF($C281="","",[1]CONSOLIDADO!BT281)</f>
        <v/>
      </c>
      <c r="AH281" s="73" t="str">
        <f>IF($C281="","",[1]CONSOLIDADO!BU281)</f>
        <v/>
      </c>
      <c r="AI281" s="73" t="str">
        <f>IF($C281="","",[1]CONSOLIDADO!BV281)</f>
        <v/>
      </c>
      <c r="AJ281" s="74" t="str">
        <f>IF($C281="","",[1]CONSOLIDADO!BW281)</f>
        <v/>
      </c>
      <c r="AK281" s="75" t="str">
        <f>IF($C281="","",[1]CONSOLIDADO!BX281)</f>
        <v/>
      </c>
    </row>
    <row r="282" spans="1:37" ht="14.45" customHeight="1" x14ac:dyDescent="0.2">
      <c r="A282" s="62">
        <v>267</v>
      </c>
      <c r="B282" s="63"/>
      <c r="C282" s="64"/>
      <c r="D282" s="63"/>
      <c r="E282" s="65" t="str">
        <f>IFERROR(VLOOKUP($C282,[1]CONSOLIDADO!$C$16:$K$465,9,0),"")</f>
        <v/>
      </c>
      <c r="F282" s="66">
        <f>IFERROR(IF(AND(VLOOKUP($C282,[1]APELACIÓN!$C:$AM,7,0)="SI",VLOOKUP($C282,[1]APELACIÓN!$C:$AM,10,0)&lt;&gt;""),VLOOKUP($C282,[1]APELACIÓN!$C:$AM,20,0),VLOOKUP($C282,[1]CONSOLIDADO!$C$16:$BX$465,39,0)),0)</f>
        <v>0</v>
      </c>
      <c r="G282" s="67">
        <f>ROUND(IFERROR(IF($F282&gt;39,200,VLOOKUP($F282,[1]PARAMETROS!$A$12:$K$55,2,0)),0),2)</f>
        <v>0</v>
      </c>
      <c r="H282" s="67">
        <f t="shared" si="36"/>
        <v>0</v>
      </c>
      <c r="I282" s="66">
        <f>IFERROR(IF(AND(VLOOKUP($C282,[1]APELACIÓN!$C:$AM,7,0)="SI",VLOOKUP($C282,[1]APELACIÓN!$C:$AM,11,0)&lt;&gt;""),VLOOKUP($C282,[1]APELACIÓN!$C:$AM,23,0),VLOOKUP($C282,[1]CONSOLIDADO!$C$16:$BX$465,42,0)),0)</f>
        <v>0</v>
      </c>
      <c r="J282" s="67">
        <f>ROUND(IFERROR(IF($I282&gt;39,200,VLOOKUP($I282,[1]PARAMETROS!$A$12:$K$55,6,0)),0),2)</f>
        <v>0</v>
      </c>
      <c r="K282" s="67">
        <f t="shared" si="37"/>
        <v>0</v>
      </c>
      <c r="L282" s="66">
        <f>IFERROR(IF(AND(VLOOKUP($C282,[1]APELACIÓN!$C:$AM,7,0)="SI",VLOOKUP($C282,[1]APELACIÓN!$C:$AM,12,0)&lt;&gt;""),VLOOKUP($C282,[1]APELACIÓN!$C:$AM,26,0),VLOOKUP($C282,[1]CONSOLIDADO!$C$16:$BX$465,45,0)),0)</f>
        <v>0</v>
      </c>
      <c r="M282" s="68">
        <f>ROUND(IFERROR(IF($L282&gt;39,200,VLOOKUP($L282,[1]PARAMETROS!$A$12:$K$55,10,0)),0),2)</f>
        <v>0</v>
      </c>
      <c r="N282" s="68">
        <f t="shared" si="38"/>
        <v>0</v>
      </c>
      <c r="O282" s="68">
        <f t="shared" si="39"/>
        <v>0</v>
      </c>
      <c r="P282" s="69">
        <f t="shared" si="40"/>
        <v>0</v>
      </c>
      <c r="Q282" s="66">
        <f>IFERROR(IF(AND(VLOOKUP($C282,[1]APELACIÓN!$C:$AM,7,0)="SI",VLOOKUP($C282,[1]APELACIÓN!$C:$AM,13,0)&lt;&gt;""),VLOOKUP($C282,[1]APELACIÓN!$C:$AM,29,0),VLOOKUP($C282,[1]CONSOLIDADO!$C$16:$BX$465,50,0)),0)</f>
        <v>0</v>
      </c>
      <c r="R282" s="68">
        <f>ROUND(IFERROR(IF($Q282&gt;110,100,VLOOKUP($Q282,[1]PARAMETROS!$M$12:$O$122,2,0)),0),2)</f>
        <v>0</v>
      </c>
      <c r="S282" s="69">
        <f t="shared" si="41"/>
        <v>0</v>
      </c>
      <c r="T282" s="70">
        <f>IFERROR(IF(AND(VLOOKUP($C282,[1]APELACIÓN!$C:$AM,7,0)="SI",VLOOKUP($C282,[1]APELACIÓN!$C:$AM,14,0)&lt;&gt;""),VLOOKUP($C282,[1]APELACIÓN!$C:$AM,32,0),VLOOKUP($C282,[1]CONSOLIDADO!$C$16:$BX$465,53,0)),0)</f>
        <v>0</v>
      </c>
      <c r="U282" s="70">
        <f>IFERROR(IF(AND(VLOOKUP($C282,[1]APELACIÓN!$C:$AM,7,0)="SI",VLOOKUP($C282,[1]APELACIÓN!$C:$AM,15,0)&lt;&gt;""),VLOOKUP($C282,[1]APELACIÓN!$C:$AM,33,0),VLOOKUP($C282,[1]CONSOLIDADO!$C$16:$BX$465,54,0)),0)</f>
        <v>0</v>
      </c>
      <c r="V282" s="70">
        <f>IFERROR(IF(AND(VLOOKUP($C282,[1]APELACIÓN!$C:$AM,7,0)="SI",VLOOKUP($C282,[1]APELACIÓN!$C:$AM,16,0)&lt;&gt;""),VLOOKUP($C282,[1]APELACIÓN!$C:$AM,34,0),VLOOKUP($C282,[1]CONSOLIDADO!$C$16:$BX$465,55,0)),0)</f>
        <v>0</v>
      </c>
      <c r="W282" s="70">
        <f t="shared" si="42"/>
        <v>0</v>
      </c>
      <c r="X282" s="68">
        <f>ROUND(IFERROR(VLOOKUP($W282,[1]PARAMETROS!$Q$12:$S$82,2,0),0),2)</f>
        <v>0</v>
      </c>
      <c r="Y282" s="69">
        <f t="shared" si="43"/>
        <v>0</v>
      </c>
      <c r="Z282" s="71">
        <f t="shared" si="44"/>
        <v>0</v>
      </c>
      <c r="AA282" s="72" t="str">
        <f>IFERROR(IF(VLOOKUP($C282,[1]APELACIÓN!$C$16:$I$465,5,0)="","",VLOOKUP($C282,[1]APELACIÓN!$C$16:$I$465,5,0)),0)</f>
        <v/>
      </c>
      <c r="AB282" s="72" t="str">
        <f>IFERROR(IF(VLOOKUP($C282,[1]APELACIÓN!$C$16:$I$465,7,0)="","",VLOOKUP($C282,[1]APELACIÓN!$C$16:$I$465,7,0)),0)</f>
        <v/>
      </c>
      <c r="AC282" s="73" t="str">
        <f>IF($C282="","",[1]CONSOLIDADO!BP282)</f>
        <v/>
      </c>
      <c r="AD282" s="74" t="str">
        <f>IF($C282="","",[1]CONSOLIDADO!BQ282)</f>
        <v/>
      </c>
      <c r="AE282" s="74" t="str">
        <f>IF($C282="","",[1]CONSOLIDADO!BR282)</f>
        <v/>
      </c>
      <c r="AF282" s="74" t="str">
        <f>IF($C282="","",[1]CONSOLIDADO!BS282)</f>
        <v/>
      </c>
      <c r="AG282" s="74" t="str">
        <f>IF($C282="","",[1]CONSOLIDADO!BT282)</f>
        <v/>
      </c>
      <c r="AH282" s="73" t="str">
        <f>IF($C282="","",[1]CONSOLIDADO!BU282)</f>
        <v/>
      </c>
      <c r="AI282" s="73" t="str">
        <f>IF($C282="","",[1]CONSOLIDADO!BV282)</f>
        <v/>
      </c>
      <c r="AJ282" s="74" t="str">
        <f>IF($C282="","",[1]CONSOLIDADO!BW282)</f>
        <v/>
      </c>
      <c r="AK282" s="75" t="str">
        <f>IF($C282="","",[1]CONSOLIDADO!BX282)</f>
        <v/>
      </c>
    </row>
    <row r="283" spans="1:37" ht="14.45" customHeight="1" x14ac:dyDescent="0.2">
      <c r="A283" s="62">
        <v>268</v>
      </c>
      <c r="B283" s="63"/>
      <c r="C283" s="64"/>
      <c r="D283" s="63"/>
      <c r="E283" s="65" t="str">
        <f>IFERROR(VLOOKUP($C283,[1]CONSOLIDADO!$C$16:$K$465,9,0),"")</f>
        <v/>
      </c>
      <c r="F283" s="66">
        <f>IFERROR(IF(AND(VLOOKUP($C283,[1]APELACIÓN!$C:$AM,7,0)="SI",VLOOKUP($C283,[1]APELACIÓN!$C:$AM,10,0)&lt;&gt;""),VLOOKUP($C283,[1]APELACIÓN!$C:$AM,20,0),VLOOKUP($C283,[1]CONSOLIDADO!$C$16:$BX$465,39,0)),0)</f>
        <v>0</v>
      </c>
      <c r="G283" s="67">
        <f>ROUND(IFERROR(IF($F283&gt;39,200,VLOOKUP($F283,[1]PARAMETROS!$A$12:$K$55,2,0)),0),2)</f>
        <v>0</v>
      </c>
      <c r="H283" s="67">
        <f t="shared" si="36"/>
        <v>0</v>
      </c>
      <c r="I283" s="66">
        <f>IFERROR(IF(AND(VLOOKUP($C283,[1]APELACIÓN!$C:$AM,7,0)="SI",VLOOKUP($C283,[1]APELACIÓN!$C:$AM,11,0)&lt;&gt;""),VLOOKUP($C283,[1]APELACIÓN!$C:$AM,23,0),VLOOKUP($C283,[1]CONSOLIDADO!$C$16:$BX$465,42,0)),0)</f>
        <v>0</v>
      </c>
      <c r="J283" s="67">
        <f>ROUND(IFERROR(IF($I283&gt;39,200,VLOOKUP($I283,[1]PARAMETROS!$A$12:$K$55,6,0)),0),2)</f>
        <v>0</v>
      </c>
      <c r="K283" s="67">
        <f t="shared" si="37"/>
        <v>0</v>
      </c>
      <c r="L283" s="66">
        <f>IFERROR(IF(AND(VLOOKUP($C283,[1]APELACIÓN!$C:$AM,7,0)="SI",VLOOKUP($C283,[1]APELACIÓN!$C:$AM,12,0)&lt;&gt;""),VLOOKUP($C283,[1]APELACIÓN!$C:$AM,26,0),VLOOKUP($C283,[1]CONSOLIDADO!$C$16:$BX$465,45,0)),0)</f>
        <v>0</v>
      </c>
      <c r="M283" s="68">
        <f>ROUND(IFERROR(IF($L283&gt;39,200,VLOOKUP($L283,[1]PARAMETROS!$A$12:$K$55,10,0)),0),2)</f>
        <v>0</v>
      </c>
      <c r="N283" s="68">
        <f t="shared" si="38"/>
        <v>0</v>
      </c>
      <c r="O283" s="68">
        <f t="shared" si="39"/>
        <v>0</v>
      </c>
      <c r="P283" s="69">
        <f t="shared" si="40"/>
        <v>0</v>
      </c>
      <c r="Q283" s="66">
        <f>IFERROR(IF(AND(VLOOKUP($C283,[1]APELACIÓN!$C:$AM,7,0)="SI",VLOOKUP($C283,[1]APELACIÓN!$C:$AM,13,0)&lt;&gt;""),VLOOKUP($C283,[1]APELACIÓN!$C:$AM,29,0),VLOOKUP($C283,[1]CONSOLIDADO!$C$16:$BX$465,50,0)),0)</f>
        <v>0</v>
      </c>
      <c r="R283" s="68">
        <f>ROUND(IFERROR(IF($Q283&gt;110,100,VLOOKUP($Q283,[1]PARAMETROS!$M$12:$O$122,2,0)),0),2)</f>
        <v>0</v>
      </c>
      <c r="S283" s="69">
        <f t="shared" si="41"/>
        <v>0</v>
      </c>
      <c r="T283" s="70">
        <f>IFERROR(IF(AND(VLOOKUP($C283,[1]APELACIÓN!$C:$AM,7,0)="SI",VLOOKUP($C283,[1]APELACIÓN!$C:$AM,14,0)&lt;&gt;""),VLOOKUP($C283,[1]APELACIÓN!$C:$AM,32,0),VLOOKUP($C283,[1]CONSOLIDADO!$C$16:$BX$465,53,0)),0)</f>
        <v>0</v>
      </c>
      <c r="U283" s="70">
        <f>IFERROR(IF(AND(VLOOKUP($C283,[1]APELACIÓN!$C:$AM,7,0)="SI",VLOOKUP($C283,[1]APELACIÓN!$C:$AM,15,0)&lt;&gt;""),VLOOKUP($C283,[1]APELACIÓN!$C:$AM,33,0),VLOOKUP($C283,[1]CONSOLIDADO!$C$16:$BX$465,54,0)),0)</f>
        <v>0</v>
      </c>
      <c r="V283" s="70">
        <f>IFERROR(IF(AND(VLOOKUP($C283,[1]APELACIÓN!$C:$AM,7,0)="SI",VLOOKUP($C283,[1]APELACIÓN!$C:$AM,16,0)&lt;&gt;""),VLOOKUP($C283,[1]APELACIÓN!$C:$AM,34,0),VLOOKUP($C283,[1]CONSOLIDADO!$C$16:$BX$465,55,0)),0)</f>
        <v>0</v>
      </c>
      <c r="W283" s="70">
        <f t="shared" si="42"/>
        <v>0</v>
      </c>
      <c r="X283" s="68">
        <f>ROUND(IFERROR(VLOOKUP($W283,[1]PARAMETROS!$Q$12:$S$82,2,0),0),2)</f>
        <v>0</v>
      </c>
      <c r="Y283" s="69">
        <f t="shared" si="43"/>
        <v>0</v>
      </c>
      <c r="Z283" s="71">
        <f t="shared" si="44"/>
        <v>0</v>
      </c>
      <c r="AA283" s="72" t="str">
        <f>IFERROR(IF(VLOOKUP($C283,[1]APELACIÓN!$C$16:$I$465,5,0)="","",VLOOKUP($C283,[1]APELACIÓN!$C$16:$I$465,5,0)),0)</f>
        <v/>
      </c>
      <c r="AB283" s="72" t="str">
        <f>IFERROR(IF(VLOOKUP($C283,[1]APELACIÓN!$C$16:$I$465,7,0)="","",VLOOKUP($C283,[1]APELACIÓN!$C$16:$I$465,7,0)),0)</f>
        <v/>
      </c>
      <c r="AC283" s="73" t="str">
        <f>IF($C283="","",[1]CONSOLIDADO!BP283)</f>
        <v/>
      </c>
      <c r="AD283" s="74" t="str">
        <f>IF($C283="","",[1]CONSOLIDADO!BQ283)</f>
        <v/>
      </c>
      <c r="AE283" s="74" t="str">
        <f>IF($C283="","",[1]CONSOLIDADO!BR283)</f>
        <v/>
      </c>
      <c r="AF283" s="74" t="str">
        <f>IF($C283="","",[1]CONSOLIDADO!BS283)</f>
        <v/>
      </c>
      <c r="AG283" s="74" t="str">
        <f>IF($C283="","",[1]CONSOLIDADO!BT283)</f>
        <v/>
      </c>
      <c r="AH283" s="73" t="str">
        <f>IF($C283="","",[1]CONSOLIDADO!BU283)</f>
        <v/>
      </c>
      <c r="AI283" s="73" t="str">
        <f>IF($C283="","",[1]CONSOLIDADO!BV283)</f>
        <v/>
      </c>
      <c r="AJ283" s="74" t="str">
        <f>IF($C283="","",[1]CONSOLIDADO!BW283)</f>
        <v/>
      </c>
      <c r="AK283" s="75" t="str">
        <f>IF($C283="","",[1]CONSOLIDADO!BX283)</f>
        <v/>
      </c>
    </row>
    <row r="284" spans="1:37" ht="14.45" customHeight="1" x14ac:dyDescent="0.2">
      <c r="A284" s="62">
        <v>269</v>
      </c>
      <c r="B284" s="63"/>
      <c r="C284" s="64"/>
      <c r="D284" s="63"/>
      <c r="E284" s="65" t="str">
        <f>IFERROR(VLOOKUP($C284,[1]CONSOLIDADO!$C$16:$K$465,9,0),"")</f>
        <v/>
      </c>
      <c r="F284" s="66">
        <f>IFERROR(IF(AND(VLOOKUP($C284,[1]APELACIÓN!$C:$AM,7,0)="SI",VLOOKUP($C284,[1]APELACIÓN!$C:$AM,10,0)&lt;&gt;""),VLOOKUP($C284,[1]APELACIÓN!$C:$AM,20,0),VLOOKUP($C284,[1]CONSOLIDADO!$C$16:$BX$465,39,0)),0)</f>
        <v>0</v>
      </c>
      <c r="G284" s="67">
        <f>ROUND(IFERROR(IF($F284&gt;39,200,VLOOKUP($F284,[1]PARAMETROS!$A$12:$K$55,2,0)),0),2)</f>
        <v>0</v>
      </c>
      <c r="H284" s="67">
        <f t="shared" si="36"/>
        <v>0</v>
      </c>
      <c r="I284" s="66">
        <f>IFERROR(IF(AND(VLOOKUP($C284,[1]APELACIÓN!$C:$AM,7,0)="SI",VLOOKUP($C284,[1]APELACIÓN!$C:$AM,11,0)&lt;&gt;""),VLOOKUP($C284,[1]APELACIÓN!$C:$AM,23,0),VLOOKUP($C284,[1]CONSOLIDADO!$C$16:$BX$465,42,0)),0)</f>
        <v>0</v>
      </c>
      <c r="J284" s="67">
        <f>ROUND(IFERROR(IF($I284&gt;39,200,VLOOKUP($I284,[1]PARAMETROS!$A$12:$K$55,6,0)),0),2)</f>
        <v>0</v>
      </c>
      <c r="K284" s="67">
        <f t="shared" si="37"/>
        <v>0</v>
      </c>
      <c r="L284" s="66">
        <f>IFERROR(IF(AND(VLOOKUP($C284,[1]APELACIÓN!$C:$AM,7,0)="SI",VLOOKUP($C284,[1]APELACIÓN!$C:$AM,12,0)&lt;&gt;""),VLOOKUP($C284,[1]APELACIÓN!$C:$AM,26,0),VLOOKUP($C284,[1]CONSOLIDADO!$C$16:$BX$465,45,0)),0)</f>
        <v>0</v>
      </c>
      <c r="M284" s="68">
        <f>ROUND(IFERROR(IF($L284&gt;39,200,VLOOKUP($L284,[1]PARAMETROS!$A$12:$K$55,10,0)),0),2)</f>
        <v>0</v>
      </c>
      <c r="N284" s="68">
        <f t="shared" si="38"/>
        <v>0</v>
      </c>
      <c r="O284" s="68">
        <f t="shared" si="39"/>
        <v>0</v>
      </c>
      <c r="P284" s="69">
        <f t="shared" si="40"/>
        <v>0</v>
      </c>
      <c r="Q284" s="66">
        <f>IFERROR(IF(AND(VLOOKUP($C284,[1]APELACIÓN!$C:$AM,7,0)="SI",VLOOKUP($C284,[1]APELACIÓN!$C:$AM,13,0)&lt;&gt;""),VLOOKUP($C284,[1]APELACIÓN!$C:$AM,29,0),VLOOKUP($C284,[1]CONSOLIDADO!$C$16:$BX$465,50,0)),0)</f>
        <v>0</v>
      </c>
      <c r="R284" s="68">
        <f>ROUND(IFERROR(IF($Q284&gt;110,100,VLOOKUP($Q284,[1]PARAMETROS!$M$12:$O$122,2,0)),0),2)</f>
        <v>0</v>
      </c>
      <c r="S284" s="69">
        <f t="shared" si="41"/>
        <v>0</v>
      </c>
      <c r="T284" s="70">
        <f>IFERROR(IF(AND(VLOOKUP($C284,[1]APELACIÓN!$C:$AM,7,0)="SI",VLOOKUP($C284,[1]APELACIÓN!$C:$AM,14,0)&lt;&gt;""),VLOOKUP($C284,[1]APELACIÓN!$C:$AM,32,0),VLOOKUP($C284,[1]CONSOLIDADO!$C$16:$BX$465,53,0)),0)</f>
        <v>0</v>
      </c>
      <c r="U284" s="70">
        <f>IFERROR(IF(AND(VLOOKUP($C284,[1]APELACIÓN!$C:$AM,7,0)="SI",VLOOKUP($C284,[1]APELACIÓN!$C:$AM,15,0)&lt;&gt;""),VLOOKUP($C284,[1]APELACIÓN!$C:$AM,33,0),VLOOKUP($C284,[1]CONSOLIDADO!$C$16:$BX$465,54,0)),0)</f>
        <v>0</v>
      </c>
      <c r="V284" s="70">
        <f>IFERROR(IF(AND(VLOOKUP($C284,[1]APELACIÓN!$C:$AM,7,0)="SI",VLOOKUP($C284,[1]APELACIÓN!$C:$AM,16,0)&lt;&gt;""),VLOOKUP($C284,[1]APELACIÓN!$C:$AM,34,0),VLOOKUP($C284,[1]CONSOLIDADO!$C$16:$BX$465,55,0)),0)</f>
        <v>0</v>
      </c>
      <c r="W284" s="70">
        <f t="shared" si="42"/>
        <v>0</v>
      </c>
      <c r="X284" s="68">
        <f>ROUND(IFERROR(VLOOKUP($W284,[1]PARAMETROS!$Q$12:$S$82,2,0),0),2)</f>
        <v>0</v>
      </c>
      <c r="Y284" s="69">
        <f t="shared" si="43"/>
        <v>0</v>
      </c>
      <c r="Z284" s="71">
        <f t="shared" si="44"/>
        <v>0</v>
      </c>
      <c r="AA284" s="72" t="str">
        <f>IFERROR(IF(VLOOKUP($C284,[1]APELACIÓN!$C$16:$I$465,5,0)="","",VLOOKUP($C284,[1]APELACIÓN!$C$16:$I$465,5,0)),0)</f>
        <v/>
      </c>
      <c r="AB284" s="72" t="str">
        <f>IFERROR(IF(VLOOKUP($C284,[1]APELACIÓN!$C$16:$I$465,7,0)="","",VLOOKUP($C284,[1]APELACIÓN!$C$16:$I$465,7,0)),0)</f>
        <v/>
      </c>
      <c r="AC284" s="73" t="str">
        <f>IF($C284="","",[1]CONSOLIDADO!BP284)</f>
        <v/>
      </c>
      <c r="AD284" s="74" t="str">
        <f>IF($C284="","",[1]CONSOLIDADO!BQ284)</f>
        <v/>
      </c>
      <c r="AE284" s="74" t="str">
        <f>IF($C284="","",[1]CONSOLIDADO!BR284)</f>
        <v/>
      </c>
      <c r="AF284" s="74" t="str">
        <f>IF($C284="","",[1]CONSOLIDADO!BS284)</f>
        <v/>
      </c>
      <c r="AG284" s="74" t="str">
        <f>IF($C284="","",[1]CONSOLIDADO!BT284)</f>
        <v/>
      </c>
      <c r="AH284" s="73" t="str">
        <f>IF($C284="","",[1]CONSOLIDADO!BU284)</f>
        <v/>
      </c>
      <c r="AI284" s="73" t="str">
        <f>IF($C284="","",[1]CONSOLIDADO!BV284)</f>
        <v/>
      </c>
      <c r="AJ284" s="74" t="str">
        <f>IF($C284="","",[1]CONSOLIDADO!BW284)</f>
        <v/>
      </c>
      <c r="AK284" s="75" t="str">
        <f>IF($C284="","",[1]CONSOLIDADO!BX284)</f>
        <v/>
      </c>
    </row>
    <row r="285" spans="1:37" ht="14.45" customHeight="1" x14ac:dyDescent="0.2">
      <c r="A285" s="62">
        <v>270</v>
      </c>
      <c r="B285" s="63"/>
      <c r="C285" s="64"/>
      <c r="D285" s="63"/>
      <c r="E285" s="65" t="str">
        <f>IFERROR(VLOOKUP($C285,[1]CONSOLIDADO!$C$16:$K$465,9,0),"")</f>
        <v/>
      </c>
      <c r="F285" s="66">
        <f>IFERROR(IF(AND(VLOOKUP($C285,[1]APELACIÓN!$C:$AM,7,0)="SI",VLOOKUP($C285,[1]APELACIÓN!$C:$AM,10,0)&lt;&gt;""),VLOOKUP($C285,[1]APELACIÓN!$C:$AM,20,0),VLOOKUP($C285,[1]CONSOLIDADO!$C$16:$BX$465,39,0)),0)</f>
        <v>0</v>
      </c>
      <c r="G285" s="67">
        <f>ROUND(IFERROR(IF($F285&gt;39,200,VLOOKUP($F285,[1]PARAMETROS!$A$12:$K$55,2,0)),0),2)</f>
        <v>0</v>
      </c>
      <c r="H285" s="67">
        <f t="shared" si="36"/>
        <v>0</v>
      </c>
      <c r="I285" s="66">
        <f>IFERROR(IF(AND(VLOOKUP($C285,[1]APELACIÓN!$C:$AM,7,0)="SI",VLOOKUP($C285,[1]APELACIÓN!$C:$AM,11,0)&lt;&gt;""),VLOOKUP($C285,[1]APELACIÓN!$C:$AM,23,0),VLOOKUP($C285,[1]CONSOLIDADO!$C$16:$BX$465,42,0)),0)</f>
        <v>0</v>
      </c>
      <c r="J285" s="67">
        <f>ROUND(IFERROR(IF($I285&gt;39,200,VLOOKUP($I285,[1]PARAMETROS!$A$12:$K$55,6,0)),0),2)</f>
        <v>0</v>
      </c>
      <c r="K285" s="67">
        <f t="shared" si="37"/>
        <v>0</v>
      </c>
      <c r="L285" s="66">
        <f>IFERROR(IF(AND(VLOOKUP($C285,[1]APELACIÓN!$C:$AM,7,0)="SI",VLOOKUP($C285,[1]APELACIÓN!$C:$AM,12,0)&lt;&gt;""),VLOOKUP($C285,[1]APELACIÓN!$C:$AM,26,0),VLOOKUP($C285,[1]CONSOLIDADO!$C$16:$BX$465,45,0)),0)</f>
        <v>0</v>
      </c>
      <c r="M285" s="68">
        <f>ROUND(IFERROR(IF($L285&gt;39,200,VLOOKUP($L285,[1]PARAMETROS!$A$12:$K$55,10,0)),0),2)</f>
        <v>0</v>
      </c>
      <c r="N285" s="68">
        <f t="shared" si="38"/>
        <v>0</v>
      </c>
      <c r="O285" s="68">
        <f t="shared" si="39"/>
        <v>0</v>
      </c>
      <c r="P285" s="69">
        <f t="shared" si="40"/>
        <v>0</v>
      </c>
      <c r="Q285" s="66">
        <f>IFERROR(IF(AND(VLOOKUP($C285,[1]APELACIÓN!$C:$AM,7,0)="SI",VLOOKUP($C285,[1]APELACIÓN!$C:$AM,13,0)&lt;&gt;""),VLOOKUP($C285,[1]APELACIÓN!$C:$AM,29,0),VLOOKUP($C285,[1]CONSOLIDADO!$C$16:$BX$465,50,0)),0)</f>
        <v>0</v>
      </c>
      <c r="R285" s="68">
        <f>ROUND(IFERROR(IF($Q285&gt;110,100,VLOOKUP($Q285,[1]PARAMETROS!$M$12:$O$122,2,0)),0),2)</f>
        <v>0</v>
      </c>
      <c r="S285" s="69">
        <f t="shared" si="41"/>
        <v>0</v>
      </c>
      <c r="T285" s="70">
        <f>IFERROR(IF(AND(VLOOKUP($C285,[1]APELACIÓN!$C:$AM,7,0)="SI",VLOOKUP($C285,[1]APELACIÓN!$C:$AM,14,0)&lt;&gt;""),VLOOKUP($C285,[1]APELACIÓN!$C:$AM,32,0),VLOOKUP($C285,[1]CONSOLIDADO!$C$16:$BX$465,53,0)),0)</f>
        <v>0</v>
      </c>
      <c r="U285" s="70">
        <f>IFERROR(IF(AND(VLOOKUP($C285,[1]APELACIÓN!$C:$AM,7,0)="SI",VLOOKUP($C285,[1]APELACIÓN!$C:$AM,15,0)&lt;&gt;""),VLOOKUP($C285,[1]APELACIÓN!$C:$AM,33,0),VLOOKUP($C285,[1]CONSOLIDADO!$C$16:$BX$465,54,0)),0)</f>
        <v>0</v>
      </c>
      <c r="V285" s="70">
        <f>IFERROR(IF(AND(VLOOKUP($C285,[1]APELACIÓN!$C:$AM,7,0)="SI",VLOOKUP($C285,[1]APELACIÓN!$C:$AM,16,0)&lt;&gt;""),VLOOKUP($C285,[1]APELACIÓN!$C:$AM,34,0),VLOOKUP($C285,[1]CONSOLIDADO!$C$16:$BX$465,55,0)),0)</f>
        <v>0</v>
      </c>
      <c r="W285" s="70">
        <f t="shared" si="42"/>
        <v>0</v>
      </c>
      <c r="X285" s="68">
        <f>ROUND(IFERROR(VLOOKUP($W285,[1]PARAMETROS!$Q$12:$S$82,2,0),0),2)</f>
        <v>0</v>
      </c>
      <c r="Y285" s="69">
        <f t="shared" si="43"/>
        <v>0</v>
      </c>
      <c r="Z285" s="71">
        <f t="shared" si="44"/>
        <v>0</v>
      </c>
      <c r="AA285" s="72" t="str">
        <f>IFERROR(IF(VLOOKUP($C285,[1]APELACIÓN!$C$16:$I$465,5,0)="","",VLOOKUP($C285,[1]APELACIÓN!$C$16:$I$465,5,0)),0)</f>
        <v/>
      </c>
      <c r="AB285" s="72" t="str">
        <f>IFERROR(IF(VLOOKUP($C285,[1]APELACIÓN!$C$16:$I$465,7,0)="","",VLOOKUP($C285,[1]APELACIÓN!$C$16:$I$465,7,0)),0)</f>
        <v/>
      </c>
      <c r="AC285" s="73" t="str">
        <f>IF($C285="","",[1]CONSOLIDADO!BP285)</f>
        <v/>
      </c>
      <c r="AD285" s="74" t="str">
        <f>IF($C285="","",[1]CONSOLIDADO!BQ285)</f>
        <v/>
      </c>
      <c r="AE285" s="74" t="str">
        <f>IF($C285="","",[1]CONSOLIDADO!BR285)</f>
        <v/>
      </c>
      <c r="AF285" s="74" t="str">
        <f>IF($C285="","",[1]CONSOLIDADO!BS285)</f>
        <v/>
      </c>
      <c r="AG285" s="74" t="str">
        <f>IF($C285="","",[1]CONSOLIDADO!BT285)</f>
        <v/>
      </c>
      <c r="AH285" s="73" t="str">
        <f>IF($C285="","",[1]CONSOLIDADO!BU285)</f>
        <v/>
      </c>
      <c r="AI285" s="73" t="str">
        <f>IF($C285="","",[1]CONSOLIDADO!BV285)</f>
        <v/>
      </c>
      <c r="AJ285" s="74" t="str">
        <f>IF($C285="","",[1]CONSOLIDADO!BW285)</f>
        <v/>
      </c>
      <c r="AK285" s="75" t="str">
        <f>IF($C285="","",[1]CONSOLIDADO!BX285)</f>
        <v/>
      </c>
    </row>
    <row r="286" spans="1:37" ht="14.45" customHeight="1" x14ac:dyDescent="0.2">
      <c r="A286" s="62">
        <v>271</v>
      </c>
      <c r="B286" s="63"/>
      <c r="C286" s="64"/>
      <c r="D286" s="63"/>
      <c r="E286" s="65" t="str">
        <f>IFERROR(VLOOKUP($C286,[1]CONSOLIDADO!$C$16:$K$465,9,0),"")</f>
        <v/>
      </c>
      <c r="F286" s="66">
        <f>IFERROR(IF(AND(VLOOKUP($C286,[1]APELACIÓN!$C:$AM,7,0)="SI",VLOOKUP($C286,[1]APELACIÓN!$C:$AM,10,0)&lt;&gt;""),VLOOKUP($C286,[1]APELACIÓN!$C:$AM,20,0),VLOOKUP($C286,[1]CONSOLIDADO!$C$16:$BX$465,39,0)),0)</f>
        <v>0</v>
      </c>
      <c r="G286" s="67">
        <f>ROUND(IFERROR(IF($F286&gt;39,200,VLOOKUP($F286,[1]PARAMETROS!$A$12:$K$55,2,0)),0),2)</f>
        <v>0</v>
      </c>
      <c r="H286" s="67">
        <f t="shared" si="36"/>
        <v>0</v>
      </c>
      <c r="I286" s="66">
        <f>IFERROR(IF(AND(VLOOKUP($C286,[1]APELACIÓN!$C:$AM,7,0)="SI",VLOOKUP($C286,[1]APELACIÓN!$C:$AM,11,0)&lt;&gt;""),VLOOKUP($C286,[1]APELACIÓN!$C:$AM,23,0),VLOOKUP($C286,[1]CONSOLIDADO!$C$16:$BX$465,42,0)),0)</f>
        <v>0</v>
      </c>
      <c r="J286" s="67">
        <f>ROUND(IFERROR(IF($I286&gt;39,200,VLOOKUP($I286,[1]PARAMETROS!$A$12:$K$55,6,0)),0),2)</f>
        <v>0</v>
      </c>
      <c r="K286" s="67">
        <f t="shared" si="37"/>
        <v>0</v>
      </c>
      <c r="L286" s="66">
        <f>IFERROR(IF(AND(VLOOKUP($C286,[1]APELACIÓN!$C:$AM,7,0)="SI",VLOOKUP($C286,[1]APELACIÓN!$C:$AM,12,0)&lt;&gt;""),VLOOKUP($C286,[1]APELACIÓN!$C:$AM,26,0),VLOOKUP($C286,[1]CONSOLIDADO!$C$16:$BX$465,45,0)),0)</f>
        <v>0</v>
      </c>
      <c r="M286" s="68">
        <f>ROUND(IFERROR(IF($L286&gt;39,200,VLOOKUP($L286,[1]PARAMETROS!$A$12:$K$55,10,0)),0),2)</f>
        <v>0</v>
      </c>
      <c r="N286" s="68">
        <f t="shared" si="38"/>
        <v>0</v>
      </c>
      <c r="O286" s="68">
        <f t="shared" si="39"/>
        <v>0</v>
      </c>
      <c r="P286" s="69">
        <f t="shared" si="40"/>
        <v>0</v>
      </c>
      <c r="Q286" s="66">
        <f>IFERROR(IF(AND(VLOOKUP($C286,[1]APELACIÓN!$C:$AM,7,0)="SI",VLOOKUP($C286,[1]APELACIÓN!$C:$AM,13,0)&lt;&gt;""),VLOOKUP($C286,[1]APELACIÓN!$C:$AM,29,0),VLOOKUP($C286,[1]CONSOLIDADO!$C$16:$BX$465,50,0)),0)</f>
        <v>0</v>
      </c>
      <c r="R286" s="68">
        <f>ROUND(IFERROR(IF($Q286&gt;110,100,VLOOKUP($Q286,[1]PARAMETROS!$M$12:$O$122,2,0)),0),2)</f>
        <v>0</v>
      </c>
      <c r="S286" s="69">
        <f t="shared" si="41"/>
        <v>0</v>
      </c>
      <c r="T286" s="70">
        <f>IFERROR(IF(AND(VLOOKUP($C286,[1]APELACIÓN!$C:$AM,7,0)="SI",VLOOKUP($C286,[1]APELACIÓN!$C:$AM,14,0)&lt;&gt;""),VLOOKUP($C286,[1]APELACIÓN!$C:$AM,32,0),VLOOKUP($C286,[1]CONSOLIDADO!$C$16:$BX$465,53,0)),0)</f>
        <v>0</v>
      </c>
      <c r="U286" s="70">
        <f>IFERROR(IF(AND(VLOOKUP($C286,[1]APELACIÓN!$C:$AM,7,0)="SI",VLOOKUP($C286,[1]APELACIÓN!$C:$AM,15,0)&lt;&gt;""),VLOOKUP($C286,[1]APELACIÓN!$C:$AM,33,0),VLOOKUP($C286,[1]CONSOLIDADO!$C$16:$BX$465,54,0)),0)</f>
        <v>0</v>
      </c>
      <c r="V286" s="70">
        <f>IFERROR(IF(AND(VLOOKUP($C286,[1]APELACIÓN!$C:$AM,7,0)="SI",VLOOKUP($C286,[1]APELACIÓN!$C:$AM,16,0)&lt;&gt;""),VLOOKUP($C286,[1]APELACIÓN!$C:$AM,34,0),VLOOKUP($C286,[1]CONSOLIDADO!$C$16:$BX$465,55,0)),0)</f>
        <v>0</v>
      </c>
      <c r="W286" s="70">
        <f t="shared" si="42"/>
        <v>0</v>
      </c>
      <c r="X286" s="68">
        <f>ROUND(IFERROR(VLOOKUP($W286,[1]PARAMETROS!$Q$12:$S$82,2,0),0),2)</f>
        <v>0</v>
      </c>
      <c r="Y286" s="69">
        <f t="shared" si="43"/>
        <v>0</v>
      </c>
      <c r="Z286" s="71">
        <f t="shared" si="44"/>
        <v>0</v>
      </c>
      <c r="AA286" s="72" t="str">
        <f>IFERROR(IF(VLOOKUP($C286,[1]APELACIÓN!$C$16:$I$465,5,0)="","",VLOOKUP($C286,[1]APELACIÓN!$C$16:$I$465,5,0)),0)</f>
        <v/>
      </c>
      <c r="AB286" s="72" t="str">
        <f>IFERROR(IF(VLOOKUP($C286,[1]APELACIÓN!$C$16:$I$465,7,0)="","",VLOOKUP($C286,[1]APELACIÓN!$C$16:$I$465,7,0)),0)</f>
        <v/>
      </c>
      <c r="AC286" s="73" t="str">
        <f>IF($C286="","",[1]CONSOLIDADO!BP286)</f>
        <v/>
      </c>
      <c r="AD286" s="74" t="str">
        <f>IF($C286="","",[1]CONSOLIDADO!BQ286)</f>
        <v/>
      </c>
      <c r="AE286" s="74" t="str">
        <f>IF($C286="","",[1]CONSOLIDADO!BR286)</f>
        <v/>
      </c>
      <c r="AF286" s="74" t="str">
        <f>IF($C286="","",[1]CONSOLIDADO!BS286)</f>
        <v/>
      </c>
      <c r="AG286" s="74" t="str">
        <f>IF($C286="","",[1]CONSOLIDADO!BT286)</f>
        <v/>
      </c>
      <c r="AH286" s="73" t="str">
        <f>IF($C286="","",[1]CONSOLIDADO!BU286)</f>
        <v/>
      </c>
      <c r="AI286" s="73" t="str">
        <f>IF($C286="","",[1]CONSOLIDADO!BV286)</f>
        <v/>
      </c>
      <c r="AJ286" s="74" t="str">
        <f>IF($C286="","",[1]CONSOLIDADO!BW286)</f>
        <v/>
      </c>
      <c r="AK286" s="75" t="str">
        <f>IF($C286="","",[1]CONSOLIDADO!BX286)</f>
        <v/>
      </c>
    </row>
    <row r="287" spans="1:37" ht="14.45" customHeight="1" x14ac:dyDescent="0.2">
      <c r="A287" s="62">
        <v>272</v>
      </c>
      <c r="B287" s="63"/>
      <c r="C287" s="64"/>
      <c r="D287" s="63"/>
      <c r="E287" s="65" t="str">
        <f>IFERROR(VLOOKUP($C287,[1]CONSOLIDADO!$C$16:$K$465,9,0),"")</f>
        <v/>
      </c>
      <c r="F287" s="66">
        <f>IFERROR(IF(AND(VLOOKUP($C287,[1]APELACIÓN!$C:$AM,7,0)="SI",VLOOKUP($C287,[1]APELACIÓN!$C:$AM,10,0)&lt;&gt;""),VLOOKUP($C287,[1]APELACIÓN!$C:$AM,20,0),VLOOKUP($C287,[1]CONSOLIDADO!$C$16:$BX$465,39,0)),0)</f>
        <v>0</v>
      </c>
      <c r="G287" s="67">
        <f>ROUND(IFERROR(IF($F287&gt;39,200,VLOOKUP($F287,[1]PARAMETROS!$A$12:$K$55,2,0)),0),2)</f>
        <v>0</v>
      </c>
      <c r="H287" s="67">
        <f t="shared" si="36"/>
        <v>0</v>
      </c>
      <c r="I287" s="66">
        <f>IFERROR(IF(AND(VLOOKUP($C287,[1]APELACIÓN!$C:$AM,7,0)="SI",VLOOKUP($C287,[1]APELACIÓN!$C:$AM,11,0)&lt;&gt;""),VLOOKUP($C287,[1]APELACIÓN!$C:$AM,23,0),VLOOKUP($C287,[1]CONSOLIDADO!$C$16:$BX$465,42,0)),0)</f>
        <v>0</v>
      </c>
      <c r="J287" s="67">
        <f>ROUND(IFERROR(IF($I287&gt;39,200,VLOOKUP($I287,[1]PARAMETROS!$A$12:$K$55,6,0)),0),2)</f>
        <v>0</v>
      </c>
      <c r="K287" s="67">
        <f t="shared" si="37"/>
        <v>0</v>
      </c>
      <c r="L287" s="66">
        <f>IFERROR(IF(AND(VLOOKUP($C287,[1]APELACIÓN!$C:$AM,7,0)="SI",VLOOKUP($C287,[1]APELACIÓN!$C:$AM,12,0)&lt;&gt;""),VLOOKUP($C287,[1]APELACIÓN!$C:$AM,26,0),VLOOKUP($C287,[1]CONSOLIDADO!$C$16:$BX$465,45,0)),0)</f>
        <v>0</v>
      </c>
      <c r="M287" s="68">
        <f>ROUND(IFERROR(IF($L287&gt;39,200,VLOOKUP($L287,[1]PARAMETROS!$A$12:$K$55,10,0)),0),2)</f>
        <v>0</v>
      </c>
      <c r="N287" s="68">
        <f t="shared" si="38"/>
        <v>0</v>
      </c>
      <c r="O287" s="68">
        <f t="shared" si="39"/>
        <v>0</v>
      </c>
      <c r="P287" s="69">
        <f t="shared" si="40"/>
        <v>0</v>
      </c>
      <c r="Q287" s="66">
        <f>IFERROR(IF(AND(VLOOKUP($C287,[1]APELACIÓN!$C:$AM,7,0)="SI",VLOOKUP($C287,[1]APELACIÓN!$C:$AM,13,0)&lt;&gt;""),VLOOKUP($C287,[1]APELACIÓN!$C:$AM,29,0),VLOOKUP($C287,[1]CONSOLIDADO!$C$16:$BX$465,50,0)),0)</f>
        <v>0</v>
      </c>
      <c r="R287" s="68">
        <f>ROUND(IFERROR(IF($Q287&gt;110,100,VLOOKUP($Q287,[1]PARAMETROS!$M$12:$O$122,2,0)),0),2)</f>
        <v>0</v>
      </c>
      <c r="S287" s="69">
        <f t="shared" si="41"/>
        <v>0</v>
      </c>
      <c r="T287" s="70">
        <f>IFERROR(IF(AND(VLOOKUP($C287,[1]APELACIÓN!$C:$AM,7,0)="SI",VLOOKUP($C287,[1]APELACIÓN!$C:$AM,14,0)&lt;&gt;""),VLOOKUP($C287,[1]APELACIÓN!$C:$AM,32,0),VLOOKUP($C287,[1]CONSOLIDADO!$C$16:$BX$465,53,0)),0)</f>
        <v>0</v>
      </c>
      <c r="U287" s="70">
        <f>IFERROR(IF(AND(VLOOKUP($C287,[1]APELACIÓN!$C:$AM,7,0)="SI",VLOOKUP($C287,[1]APELACIÓN!$C:$AM,15,0)&lt;&gt;""),VLOOKUP($C287,[1]APELACIÓN!$C:$AM,33,0),VLOOKUP($C287,[1]CONSOLIDADO!$C$16:$BX$465,54,0)),0)</f>
        <v>0</v>
      </c>
      <c r="V287" s="70">
        <f>IFERROR(IF(AND(VLOOKUP($C287,[1]APELACIÓN!$C:$AM,7,0)="SI",VLOOKUP($C287,[1]APELACIÓN!$C:$AM,16,0)&lt;&gt;""),VLOOKUP($C287,[1]APELACIÓN!$C:$AM,34,0),VLOOKUP($C287,[1]CONSOLIDADO!$C$16:$BX$465,55,0)),0)</f>
        <v>0</v>
      </c>
      <c r="W287" s="70">
        <f t="shared" si="42"/>
        <v>0</v>
      </c>
      <c r="X287" s="68">
        <f>ROUND(IFERROR(VLOOKUP($W287,[1]PARAMETROS!$Q$12:$S$82,2,0),0),2)</f>
        <v>0</v>
      </c>
      <c r="Y287" s="69">
        <f t="shared" si="43"/>
        <v>0</v>
      </c>
      <c r="Z287" s="71">
        <f t="shared" si="44"/>
        <v>0</v>
      </c>
      <c r="AA287" s="72" t="str">
        <f>IFERROR(IF(VLOOKUP($C287,[1]APELACIÓN!$C$16:$I$465,5,0)="","",VLOOKUP($C287,[1]APELACIÓN!$C$16:$I$465,5,0)),0)</f>
        <v/>
      </c>
      <c r="AB287" s="72" t="str">
        <f>IFERROR(IF(VLOOKUP($C287,[1]APELACIÓN!$C$16:$I$465,7,0)="","",VLOOKUP($C287,[1]APELACIÓN!$C$16:$I$465,7,0)),0)</f>
        <v/>
      </c>
      <c r="AC287" s="73" t="str">
        <f>IF($C287="","",[1]CONSOLIDADO!BP287)</f>
        <v/>
      </c>
      <c r="AD287" s="74" t="str">
        <f>IF($C287="","",[1]CONSOLIDADO!BQ287)</f>
        <v/>
      </c>
      <c r="AE287" s="74" t="str">
        <f>IF($C287="","",[1]CONSOLIDADO!BR287)</f>
        <v/>
      </c>
      <c r="AF287" s="74" t="str">
        <f>IF($C287="","",[1]CONSOLIDADO!BS287)</f>
        <v/>
      </c>
      <c r="AG287" s="74" t="str">
        <f>IF($C287="","",[1]CONSOLIDADO!BT287)</f>
        <v/>
      </c>
      <c r="AH287" s="73" t="str">
        <f>IF($C287="","",[1]CONSOLIDADO!BU287)</f>
        <v/>
      </c>
      <c r="AI287" s="73" t="str">
        <f>IF($C287="","",[1]CONSOLIDADO!BV287)</f>
        <v/>
      </c>
      <c r="AJ287" s="74" t="str">
        <f>IF($C287="","",[1]CONSOLIDADO!BW287)</f>
        <v/>
      </c>
      <c r="AK287" s="75" t="str">
        <f>IF($C287="","",[1]CONSOLIDADO!BX287)</f>
        <v/>
      </c>
    </row>
    <row r="288" spans="1:37" ht="14.45" customHeight="1" x14ac:dyDescent="0.2">
      <c r="A288" s="62">
        <v>273</v>
      </c>
      <c r="B288" s="63"/>
      <c r="C288" s="64"/>
      <c r="D288" s="63"/>
      <c r="E288" s="65" t="str">
        <f>IFERROR(VLOOKUP($C288,[1]CONSOLIDADO!$C$16:$K$465,9,0),"")</f>
        <v/>
      </c>
      <c r="F288" s="66">
        <f>IFERROR(IF(AND(VLOOKUP($C288,[1]APELACIÓN!$C:$AM,7,0)="SI",VLOOKUP($C288,[1]APELACIÓN!$C:$AM,10,0)&lt;&gt;""),VLOOKUP($C288,[1]APELACIÓN!$C:$AM,20,0),VLOOKUP($C288,[1]CONSOLIDADO!$C$16:$BX$465,39,0)),0)</f>
        <v>0</v>
      </c>
      <c r="G288" s="67">
        <f>ROUND(IFERROR(IF($F288&gt;39,200,VLOOKUP($F288,[1]PARAMETROS!$A$12:$K$55,2,0)),0),2)</f>
        <v>0</v>
      </c>
      <c r="H288" s="67">
        <f t="shared" si="36"/>
        <v>0</v>
      </c>
      <c r="I288" s="66">
        <f>IFERROR(IF(AND(VLOOKUP($C288,[1]APELACIÓN!$C:$AM,7,0)="SI",VLOOKUP($C288,[1]APELACIÓN!$C:$AM,11,0)&lt;&gt;""),VLOOKUP($C288,[1]APELACIÓN!$C:$AM,23,0),VLOOKUP($C288,[1]CONSOLIDADO!$C$16:$BX$465,42,0)),0)</f>
        <v>0</v>
      </c>
      <c r="J288" s="67">
        <f>ROUND(IFERROR(IF($I288&gt;39,200,VLOOKUP($I288,[1]PARAMETROS!$A$12:$K$55,6,0)),0),2)</f>
        <v>0</v>
      </c>
      <c r="K288" s="67">
        <f t="shared" si="37"/>
        <v>0</v>
      </c>
      <c r="L288" s="66">
        <f>IFERROR(IF(AND(VLOOKUP($C288,[1]APELACIÓN!$C:$AM,7,0)="SI",VLOOKUP($C288,[1]APELACIÓN!$C:$AM,12,0)&lt;&gt;""),VLOOKUP($C288,[1]APELACIÓN!$C:$AM,26,0),VLOOKUP($C288,[1]CONSOLIDADO!$C$16:$BX$465,45,0)),0)</f>
        <v>0</v>
      </c>
      <c r="M288" s="68">
        <f>ROUND(IFERROR(IF($L288&gt;39,200,VLOOKUP($L288,[1]PARAMETROS!$A$12:$K$55,10,0)),0),2)</f>
        <v>0</v>
      </c>
      <c r="N288" s="68">
        <f t="shared" si="38"/>
        <v>0</v>
      </c>
      <c r="O288" s="68">
        <f t="shared" si="39"/>
        <v>0</v>
      </c>
      <c r="P288" s="69">
        <f t="shared" si="40"/>
        <v>0</v>
      </c>
      <c r="Q288" s="66">
        <f>IFERROR(IF(AND(VLOOKUP($C288,[1]APELACIÓN!$C:$AM,7,0)="SI",VLOOKUP($C288,[1]APELACIÓN!$C:$AM,13,0)&lt;&gt;""),VLOOKUP($C288,[1]APELACIÓN!$C:$AM,29,0),VLOOKUP($C288,[1]CONSOLIDADO!$C$16:$BX$465,50,0)),0)</f>
        <v>0</v>
      </c>
      <c r="R288" s="68">
        <f>ROUND(IFERROR(IF($Q288&gt;110,100,VLOOKUP($Q288,[1]PARAMETROS!$M$12:$O$122,2,0)),0),2)</f>
        <v>0</v>
      </c>
      <c r="S288" s="69">
        <f t="shared" si="41"/>
        <v>0</v>
      </c>
      <c r="T288" s="70">
        <f>IFERROR(IF(AND(VLOOKUP($C288,[1]APELACIÓN!$C:$AM,7,0)="SI",VLOOKUP($C288,[1]APELACIÓN!$C:$AM,14,0)&lt;&gt;""),VLOOKUP($C288,[1]APELACIÓN!$C:$AM,32,0),VLOOKUP($C288,[1]CONSOLIDADO!$C$16:$BX$465,53,0)),0)</f>
        <v>0</v>
      </c>
      <c r="U288" s="70">
        <f>IFERROR(IF(AND(VLOOKUP($C288,[1]APELACIÓN!$C:$AM,7,0)="SI",VLOOKUP($C288,[1]APELACIÓN!$C:$AM,15,0)&lt;&gt;""),VLOOKUP($C288,[1]APELACIÓN!$C:$AM,33,0),VLOOKUP($C288,[1]CONSOLIDADO!$C$16:$BX$465,54,0)),0)</f>
        <v>0</v>
      </c>
      <c r="V288" s="70">
        <f>IFERROR(IF(AND(VLOOKUP($C288,[1]APELACIÓN!$C:$AM,7,0)="SI",VLOOKUP($C288,[1]APELACIÓN!$C:$AM,16,0)&lt;&gt;""),VLOOKUP($C288,[1]APELACIÓN!$C:$AM,34,0),VLOOKUP($C288,[1]CONSOLIDADO!$C$16:$BX$465,55,0)),0)</f>
        <v>0</v>
      </c>
      <c r="W288" s="70">
        <f t="shared" si="42"/>
        <v>0</v>
      </c>
      <c r="X288" s="68">
        <f>ROUND(IFERROR(VLOOKUP($W288,[1]PARAMETROS!$Q$12:$S$82,2,0),0),2)</f>
        <v>0</v>
      </c>
      <c r="Y288" s="69">
        <f t="shared" si="43"/>
        <v>0</v>
      </c>
      <c r="Z288" s="71">
        <f t="shared" si="44"/>
        <v>0</v>
      </c>
      <c r="AA288" s="72" t="str">
        <f>IFERROR(IF(VLOOKUP($C288,[1]APELACIÓN!$C$16:$I$465,5,0)="","",VLOOKUP($C288,[1]APELACIÓN!$C$16:$I$465,5,0)),0)</f>
        <v/>
      </c>
      <c r="AB288" s="72" t="str">
        <f>IFERROR(IF(VLOOKUP($C288,[1]APELACIÓN!$C$16:$I$465,7,0)="","",VLOOKUP($C288,[1]APELACIÓN!$C$16:$I$465,7,0)),0)</f>
        <v/>
      </c>
      <c r="AC288" s="73" t="str">
        <f>IF($C288="","",[1]CONSOLIDADO!BP288)</f>
        <v/>
      </c>
      <c r="AD288" s="74" t="str">
        <f>IF($C288="","",[1]CONSOLIDADO!BQ288)</f>
        <v/>
      </c>
      <c r="AE288" s="74" t="str">
        <f>IF($C288="","",[1]CONSOLIDADO!BR288)</f>
        <v/>
      </c>
      <c r="AF288" s="74" t="str">
        <f>IF($C288="","",[1]CONSOLIDADO!BS288)</f>
        <v/>
      </c>
      <c r="AG288" s="74" t="str">
        <f>IF($C288="","",[1]CONSOLIDADO!BT288)</f>
        <v/>
      </c>
      <c r="AH288" s="73" t="str">
        <f>IF($C288="","",[1]CONSOLIDADO!BU288)</f>
        <v/>
      </c>
      <c r="AI288" s="73" t="str">
        <f>IF($C288="","",[1]CONSOLIDADO!BV288)</f>
        <v/>
      </c>
      <c r="AJ288" s="74" t="str">
        <f>IF($C288="","",[1]CONSOLIDADO!BW288)</f>
        <v/>
      </c>
      <c r="AK288" s="75" t="str">
        <f>IF($C288="","",[1]CONSOLIDADO!BX288)</f>
        <v/>
      </c>
    </row>
    <row r="289" spans="1:37" ht="14.45" customHeight="1" x14ac:dyDescent="0.2">
      <c r="A289" s="62">
        <v>274</v>
      </c>
      <c r="B289" s="63"/>
      <c r="C289" s="64"/>
      <c r="D289" s="63"/>
      <c r="E289" s="65" t="str">
        <f>IFERROR(VLOOKUP($C289,[1]CONSOLIDADO!$C$16:$K$465,9,0),"")</f>
        <v/>
      </c>
      <c r="F289" s="66">
        <f>IFERROR(IF(AND(VLOOKUP($C289,[1]APELACIÓN!$C:$AM,7,0)="SI",VLOOKUP($C289,[1]APELACIÓN!$C:$AM,10,0)&lt;&gt;""),VLOOKUP($C289,[1]APELACIÓN!$C:$AM,20,0),VLOOKUP($C289,[1]CONSOLIDADO!$C$16:$BX$465,39,0)),0)</f>
        <v>0</v>
      </c>
      <c r="G289" s="67">
        <f>ROUND(IFERROR(IF($F289&gt;39,200,VLOOKUP($F289,[1]PARAMETROS!$A$12:$K$55,2,0)),0),2)</f>
        <v>0</v>
      </c>
      <c r="H289" s="67">
        <f t="shared" si="36"/>
        <v>0</v>
      </c>
      <c r="I289" s="66">
        <f>IFERROR(IF(AND(VLOOKUP($C289,[1]APELACIÓN!$C:$AM,7,0)="SI",VLOOKUP($C289,[1]APELACIÓN!$C:$AM,11,0)&lt;&gt;""),VLOOKUP($C289,[1]APELACIÓN!$C:$AM,23,0),VLOOKUP($C289,[1]CONSOLIDADO!$C$16:$BX$465,42,0)),0)</f>
        <v>0</v>
      </c>
      <c r="J289" s="67">
        <f>ROUND(IFERROR(IF($I289&gt;39,200,VLOOKUP($I289,[1]PARAMETROS!$A$12:$K$55,6,0)),0),2)</f>
        <v>0</v>
      </c>
      <c r="K289" s="67">
        <f t="shared" si="37"/>
        <v>0</v>
      </c>
      <c r="L289" s="66">
        <f>IFERROR(IF(AND(VLOOKUP($C289,[1]APELACIÓN!$C:$AM,7,0)="SI",VLOOKUP($C289,[1]APELACIÓN!$C:$AM,12,0)&lt;&gt;""),VLOOKUP($C289,[1]APELACIÓN!$C:$AM,26,0),VLOOKUP($C289,[1]CONSOLIDADO!$C$16:$BX$465,45,0)),0)</f>
        <v>0</v>
      </c>
      <c r="M289" s="68">
        <f>ROUND(IFERROR(IF($L289&gt;39,200,VLOOKUP($L289,[1]PARAMETROS!$A$12:$K$55,10,0)),0),2)</f>
        <v>0</v>
      </c>
      <c r="N289" s="68">
        <f t="shared" si="38"/>
        <v>0</v>
      </c>
      <c r="O289" s="68">
        <f t="shared" si="39"/>
        <v>0</v>
      </c>
      <c r="P289" s="69">
        <f t="shared" si="40"/>
        <v>0</v>
      </c>
      <c r="Q289" s="66">
        <f>IFERROR(IF(AND(VLOOKUP($C289,[1]APELACIÓN!$C:$AM,7,0)="SI",VLOOKUP($C289,[1]APELACIÓN!$C:$AM,13,0)&lt;&gt;""),VLOOKUP($C289,[1]APELACIÓN!$C:$AM,29,0),VLOOKUP($C289,[1]CONSOLIDADO!$C$16:$BX$465,50,0)),0)</f>
        <v>0</v>
      </c>
      <c r="R289" s="68">
        <f>ROUND(IFERROR(IF($Q289&gt;110,100,VLOOKUP($Q289,[1]PARAMETROS!$M$12:$O$122,2,0)),0),2)</f>
        <v>0</v>
      </c>
      <c r="S289" s="69">
        <f t="shared" si="41"/>
        <v>0</v>
      </c>
      <c r="T289" s="70">
        <f>IFERROR(IF(AND(VLOOKUP($C289,[1]APELACIÓN!$C:$AM,7,0)="SI",VLOOKUP($C289,[1]APELACIÓN!$C:$AM,14,0)&lt;&gt;""),VLOOKUP($C289,[1]APELACIÓN!$C:$AM,32,0),VLOOKUP($C289,[1]CONSOLIDADO!$C$16:$BX$465,53,0)),0)</f>
        <v>0</v>
      </c>
      <c r="U289" s="70">
        <f>IFERROR(IF(AND(VLOOKUP($C289,[1]APELACIÓN!$C:$AM,7,0)="SI",VLOOKUP($C289,[1]APELACIÓN!$C:$AM,15,0)&lt;&gt;""),VLOOKUP($C289,[1]APELACIÓN!$C:$AM,33,0),VLOOKUP($C289,[1]CONSOLIDADO!$C$16:$BX$465,54,0)),0)</f>
        <v>0</v>
      </c>
      <c r="V289" s="70">
        <f>IFERROR(IF(AND(VLOOKUP($C289,[1]APELACIÓN!$C:$AM,7,0)="SI",VLOOKUP($C289,[1]APELACIÓN!$C:$AM,16,0)&lt;&gt;""),VLOOKUP($C289,[1]APELACIÓN!$C:$AM,34,0),VLOOKUP($C289,[1]CONSOLIDADO!$C$16:$BX$465,55,0)),0)</f>
        <v>0</v>
      </c>
      <c r="W289" s="70">
        <f t="shared" si="42"/>
        <v>0</v>
      </c>
      <c r="X289" s="68">
        <f>ROUND(IFERROR(VLOOKUP($W289,[1]PARAMETROS!$Q$12:$S$82,2,0),0),2)</f>
        <v>0</v>
      </c>
      <c r="Y289" s="69">
        <f t="shared" si="43"/>
        <v>0</v>
      </c>
      <c r="Z289" s="71">
        <f t="shared" si="44"/>
        <v>0</v>
      </c>
      <c r="AA289" s="72" t="str">
        <f>IFERROR(IF(VLOOKUP($C289,[1]APELACIÓN!$C$16:$I$465,5,0)="","",VLOOKUP($C289,[1]APELACIÓN!$C$16:$I$465,5,0)),0)</f>
        <v/>
      </c>
      <c r="AB289" s="72" t="str">
        <f>IFERROR(IF(VLOOKUP($C289,[1]APELACIÓN!$C$16:$I$465,7,0)="","",VLOOKUP($C289,[1]APELACIÓN!$C$16:$I$465,7,0)),0)</f>
        <v/>
      </c>
      <c r="AC289" s="73" t="str">
        <f>IF($C289="","",[1]CONSOLIDADO!BP289)</f>
        <v/>
      </c>
      <c r="AD289" s="74" t="str">
        <f>IF($C289="","",[1]CONSOLIDADO!BQ289)</f>
        <v/>
      </c>
      <c r="AE289" s="74" t="str">
        <f>IF($C289="","",[1]CONSOLIDADO!BR289)</f>
        <v/>
      </c>
      <c r="AF289" s="74" t="str">
        <f>IF($C289="","",[1]CONSOLIDADO!BS289)</f>
        <v/>
      </c>
      <c r="AG289" s="74" t="str">
        <f>IF($C289="","",[1]CONSOLIDADO!BT289)</f>
        <v/>
      </c>
      <c r="AH289" s="73" t="str">
        <f>IF($C289="","",[1]CONSOLIDADO!BU289)</f>
        <v/>
      </c>
      <c r="AI289" s="73" t="str">
        <f>IF($C289="","",[1]CONSOLIDADO!BV289)</f>
        <v/>
      </c>
      <c r="AJ289" s="74" t="str">
        <f>IF($C289="","",[1]CONSOLIDADO!BW289)</f>
        <v/>
      </c>
      <c r="AK289" s="75" t="str">
        <f>IF($C289="","",[1]CONSOLIDADO!BX289)</f>
        <v/>
      </c>
    </row>
    <row r="290" spans="1:37" ht="14.45" customHeight="1" x14ac:dyDescent="0.2">
      <c r="A290" s="62">
        <v>275</v>
      </c>
      <c r="B290" s="63"/>
      <c r="C290" s="64"/>
      <c r="D290" s="63"/>
      <c r="E290" s="65" t="str">
        <f>IFERROR(VLOOKUP($C290,[1]CONSOLIDADO!$C$16:$K$465,9,0),"")</f>
        <v/>
      </c>
      <c r="F290" s="66">
        <f>IFERROR(IF(AND(VLOOKUP($C290,[1]APELACIÓN!$C:$AM,7,0)="SI",VLOOKUP($C290,[1]APELACIÓN!$C:$AM,10,0)&lt;&gt;""),VLOOKUP($C290,[1]APELACIÓN!$C:$AM,20,0),VLOOKUP($C290,[1]CONSOLIDADO!$C$16:$BX$465,39,0)),0)</f>
        <v>0</v>
      </c>
      <c r="G290" s="67">
        <f>ROUND(IFERROR(IF($F290&gt;39,200,VLOOKUP($F290,[1]PARAMETROS!$A$12:$K$55,2,0)),0),2)</f>
        <v>0</v>
      </c>
      <c r="H290" s="67">
        <f t="shared" si="36"/>
        <v>0</v>
      </c>
      <c r="I290" s="66">
        <f>IFERROR(IF(AND(VLOOKUP($C290,[1]APELACIÓN!$C:$AM,7,0)="SI",VLOOKUP($C290,[1]APELACIÓN!$C:$AM,11,0)&lt;&gt;""),VLOOKUP($C290,[1]APELACIÓN!$C:$AM,23,0),VLOOKUP($C290,[1]CONSOLIDADO!$C$16:$BX$465,42,0)),0)</f>
        <v>0</v>
      </c>
      <c r="J290" s="67">
        <f>ROUND(IFERROR(IF($I290&gt;39,200,VLOOKUP($I290,[1]PARAMETROS!$A$12:$K$55,6,0)),0),2)</f>
        <v>0</v>
      </c>
      <c r="K290" s="67">
        <f t="shared" si="37"/>
        <v>0</v>
      </c>
      <c r="L290" s="66">
        <f>IFERROR(IF(AND(VLOOKUP($C290,[1]APELACIÓN!$C:$AM,7,0)="SI",VLOOKUP($C290,[1]APELACIÓN!$C:$AM,12,0)&lt;&gt;""),VLOOKUP($C290,[1]APELACIÓN!$C:$AM,26,0),VLOOKUP($C290,[1]CONSOLIDADO!$C$16:$BX$465,45,0)),0)</f>
        <v>0</v>
      </c>
      <c r="M290" s="68">
        <f>ROUND(IFERROR(IF($L290&gt;39,200,VLOOKUP($L290,[1]PARAMETROS!$A$12:$K$55,10,0)),0),2)</f>
        <v>0</v>
      </c>
      <c r="N290" s="68">
        <f t="shared" si="38"/>
        <v>0</v>
      </c>
      <c r="O290" s="68">
        <f t="shared" si="39"/>
        <v>0</v>
      </c>
      <c r="P290" s="69">
        <f t="shared" si="40"/>
        <v>0</v>
      </c>
      <c r="Q290" s="66">
        <f>IFERROR(IF(AND(VLOOKUP($C290,[1]APELACIÓN!$C:$AM,7,0)="SI",VLOOKUP($C290,[1]APELACIÓN!$C:$AM,13,0)&lt;&gt;""),VLOOKUP($C290,[1]APELACIÓN!$C:$AM,29,0),VLOOKUP($C290,[1]CONSOLIDADO!$C$16:$BX$465,50,0)),0)</f>
        <v>0</v>
      </c>
      <c r="R290" s="68">
        <f>ROUND(IFERROR(IF($Q290&gt;110,100,VLOOKUP($Q290,[1]PARAMETROS!$M$12:$O$122,2,0)),0),2)</f>
        <v>0</v>
      </c>
      <c r="S290" s="69">
        <f t="shared" si="41"/>
        <v>0</v>
      </c>
      <c r="T290" s="70">
        <f>IFERROR(IF(AND(VLOOKUP($C290,[1]APELACIÓN!$C:$AM,7,0)="SI",VLOOKUP($C290,[1]APELACIÓN!$C:$AM,14,0)&lt;&gt;""),VLOOKUP($C290,[1]APELACIÓN!$C:$AM,32,0),VLOOKUP($C290,[1]CONSOLIDADO!$C$16:$BX$465,53,0)),0)</f>
        <v>0</v>
      </c>
      <c r="U290" s="70">
        <f>IFERROR(IF(AND(VLOOKUP($C290,[1]APELACIÓN!$C:$AM,7,0)="SI",VLOOKUP($C290,[1]APELACIÓN!$C:$AM,15,0)&lt;&gt;""),VLOOKUP($C290,[1]APELACIÓN!$C:$AM,33,0),VLOOKUP($C290,[1]CONSOLIDADO!$C$16:$BX$465,54,0)),0)</f>
        <v>0</v>
      </c>
      <c r="V290" s="70">
        <f>IFERROR(IF(AND(VLOOKUP($C290,[1]APELACIÓN!$C:$AM,7,0)="SI",VLOOKUP($C290,[1]APELACIÓN!$C:$AM,16,0)&lt;&gt;""),VLOOKUP($C290,[1]APELACIÓN!$C:$AM,34,0),VLOOKUP($C290,[1]CONSOLIDADO!$C$16:$BX$465,55,0)),0)</f>
        <v>0</v>
      </c>
      <c r="W290" s="70">
        <f t="shared" si="42"/>
        <v>0</v>
      </c>
      <c r="X290" s="68">
        <f>ROUND(IFERROR(VLOOKUP($W290,[1]PARAMETROS!$Q$12:$S$82,2,0),0),2)</f>
        <v>0</v>
      </c>
      <c r="Y290" s="69">
        <f t="shared" si="43"/>
        <v>0</v>
      </c>
      <c r="Z290" s="71">
        <f t="shared" si="44"/>
        <v>0</v>
      </c>
      <c r="AA290" s="72" t="str">
        <f>IFERROR(IF(VLOOKUP($C290,[1]APELACIÓN!$C$16:$I$465,5,0)="","",VLOOKUP($C290,[1]APELACIÓN!$C$16:$I$465,5,0)),0)</f>
        <v/>
      </c>
      <c r="AB290" s="72" t="str">
        <f>IFERROR(IF(VLOOKUP($C290,[1]APELACIÓN!$C$16:$I$465,7,0)="","",VLOOKUP($C290,[1]APELACIÓN!$C$16:$I$465,7,0)),0)</f>
        <v/>
      </c>
      <c r="AC290" s="73" t="str">
        <f>IF($C290="","",[1]CONSOLIDADO!BP290)</f>
        <v/>
      </c>
      <c r="AD290" s="74" t="str">
        <f>IF($C290="","",[1]CONSOLIDADO!BQ290)</f>
        <v/>
      </c>
      <c r="AE290" s="74" t="str">
        <f>IF($C290="","",[1]CONSOLIDADO!BR290)</f>
        <v/>
      </c>
      <c r="AF290" s="74" t="str">
        <f>IF($C290="","",[1]CONSOLIDADO!BS290)</f>
        <v/>
      </c>
      <c r="AG290" s="74" t="str">
        <f>IF($C290="","",[1]CONSOLIDADO!BT290)</f>
        <v/>
      </c>
      <c r="AH290" s="73" t="str">
        <f>IF($C290="","",[1]CONSOLIDADO!BU290)</f>
        <v/>
      </c>
      <c r="AI290" s="73" t="str">
        <f>IF($C290="","",[1]CONSOLIDADO!BV290)</f>
        <v/>
      </c>
      <c r="AJ290" s="74" t="str">
        <f>IF($C290="","",[1]CONSOLIDADO!BW290)</f>
        <v/>
      </c>
      <c r="AK290" s="75" t="str">
        <f>IF($C290="","",[1]CONSOLIDADO!BX290)</f>
        <v/>
      </c>
    </row>
    <row r="291" spans="1:37" ht="14.45" customHeight="1" x14ac:dyDescent="0.2">
      <c r="A291" s="62">
        <v>276</v>
      </c>
      <c r="B291" s="63"/>
      <c r="C291" s="64"/>
      <c r="D291" s="63"/>
      <c r="E291" s="65" t="str">
        <f>IFERROR(VLOOKUP($C291,[1]CONSOLIDADO!$C$16:$K$465,9,0),"")</f>
        <v/>
      </c>
      <c r="F291" s="66">
        <f>IFERROR(IF(AND(VLOOKUP($C291,[1]APELACIÓN!$C:$AM,7,0)="SI",VLOOKUP($C291,[1]APELACIÓN!$C:$AM,10,0)&lt;&gt;""),VLOOKUP($C291,[1]APELACIÓN!$C:$AM,20,0),VLOOKUP($C291,[1]CONSOLIDADO!$C$16:$BX$465,39,0)),0)</f>
        <v>0</v>
      </c>
      <c r="G291" s="67">
        <f>ROUND(IFERROR(IF($F291&gt;39,200,VLOOKUP($F291,[1]PARAMETROS!$A$12:$K$55,2,0)),0),2)</f>
        <v>0</v>
      </c>
      <c r="H291" s="67">
        <f t="shared" si="36"/>
        <v>0</v>
      </c>
      <c r="I291" s="66">
        <f>IFERROR(IF(AND(VLOOKUP($C291,[1]APELACIÓN!$C:$AM,7,0)="SI",VLOOKUP($C291,[1]APELACIÓN!$C:$AM,11,0)&lt;&gt;""),VLOOKUP($C291,[1]APELACIÓN!$C:$AM,23,0),VLOOKUP($C291,[1]CONSOLIDADO!$C$16:$BX$465,42,0)),0)</f>
        <v>0</v>
      </c>
      <c r="J291" s="67">
        <f>ROUND(IFERROR(IF($I291&gt;39,200,VLOOKUP($I291,[1]PARAMETROS!$A$12:$K$55,6,0)),0),2)</f>
        <v>0</v>
      </c>
      <c r="K291" s="67">
        <f t="shared" si="37"/>
        <v>0</v>
      </c>
      <c r="L291" s="66">
        <f>IFERROR(IF(AND(VLOOKUP($C291,[1]APELACIÓN!$C:$AM,7,0)="SI",VLOOKUP($C291,[1]APELACIÓN!$C:$AM,12,0)&lt;&gt;""),VLOOKUP($C291,[1]APELACIÓN!$C:$AM,26,0),VLOOKUP($C291,[1]CONSOLIDADO!$C$16:$BX$465,45,0)),0)</f>
        <v>0</v>
      </c>
      <c r="M291" s="68">
        <f>ROUND(IFERROR(IF($L291&gt;39,200,VLOOKUP($L291,[1]PARAMETROS!$A$12:$K$55,10,0)),0),2)</f>
        <v>0</v>
      </c>
      <c r="N291" s="68">
        <f t="shared" si="38"/>
        <v>0</v>
      </c>
      <c r="O291" s="68">
        <f t="shared" si="39"/>
        <v>0</v>
      </c>
      <c r="P291" s="69">
        <f t="shared" si="40"/>
        <v>0</v>
      </c>
      <c r="Q291" s="66">
        <f>IFERROR(IF(AND(VLOOKUP($C291,[1]APELACIÓN!$C:$AM,7,0)="SI",VLOOKUP($C291,[1]APELACIÓN!$C:$AM,13,0)&lt;&gt;""),VLOOKUP($C291,[1]APELACIÓN!$C:$AM,29,0),VLOOKUP($C291,[1]CONSOLIDADO!$C$16:$BX$465,50,0)),0)</f>
        <v>0</v>
      </c>
      <c r="R291" s="68">
        <f>ROUND(IFERROR(IF($Q291&gt;110,100,VLOOKUP($Q291,[1]PARAMETROS!$M$12:$O$122,2,0)),0),2)</f>
        <v>0</v>
      </c>
      <c r="S291" s="69">
        <f t="shared" si="41"/>
        <v>0</v>
      </c>
      <c r="T291" s="70">
        <f>IFERROR(IF(AND(VLOOKUP($C291,[1]APELACIÓN!$C:$AM,7,0)="SI",VLOOKUP($C291,[1]APELACIÓN!$C:$AM,14,0)&lt;&gt;""),VLOOKUP($C291,[1]APELACIÓN!$C:$AM,32,0),VLOOKUP($C291,[1]CONSOLIDADO!$C$16:$BX$465,53,0)),0)</f>
        <v>0</v>
      </c>
      <c r="U291" s="70">
        <f>IFERROR(IF(AND(VLOOKUP($C291,[1]APELACIÓN!$C:$AM,7,0)="SI",VLOOKUP($C291,[1]APELACIÓN!$C:$AM,15,0)&lt;&gt;""),VLOOKUP($C291,[1]APELACIÓN!$C:$AM,33,0),VLOOKUP($C291,[1]CONSOLIDADO!$C$16:$BX$465,54,0)),0)</f>
        <v>0</v>
      </c>
      <c r="V291" s="70">
        <f>IFERROR(IF(AND(VLOOKUP($C291,[1]APELACIÓN!$C:$AM,7,0)="SI",VLOOKUP($C291,[1]APELACIÓN!$C:$AM,16,0)&lt;&gt;""),VLOOKUP($C291,[1]APELACIÓN!$C:$AM,34,0),VLOOKUP($C291,[1]CONSOLIDADO!$C$16:$BX$465,55,0)),0)</f>
        <v>0</v>
      </c>
      <c r="W291" s="70">
        <f t="shared" si="42"/>
        <v>0</v>
      </c>
      <c r="X291" s="68">
        <f>ROUND(IFERROR(VLOOKUP($W291,[1]PARAMETROS!$Q$12:$S$82,2,0),0),2)</f>
        <v>0</v>
      </c>
      <c r="Y291" s="69">
        <f t="shared" si="43"/>
        <v>0</v>
      </c>
      <c r="Z291" s="71">
        <f t="shared" si="44"/>
        <v>0</v>
      </c>
      <c r="AA291" s="72" t="str">
        <f>IFERROR(IF(VLOOKUP($C291,[1]APELACIÓN!$C$16:$I$465,5,0)="","",VLOOKUP($C291,[1]APELACIÓN!$C$16:$I$465,5,0)),0)</f>
        <v/>
      </c>
      <c r="AB291" s="72" t="str">
        <f>IFERROR(IF(VLOOKUP($C291,[1]APELACIÓN!$C$16:$I$465,7,0)="","",VLOOKUP($C291,[1]APELACIÓN!$C$16:$I$465,7,0)),0)</f>
        <v/>
      </c>
      <c r="AC291" s="73" t="str">
        <f>IF($C291="","",[1]CONSOLIDADO!BP291)</f>
        <v/>
      </c>
      <c r="AD291" s="74" t="str">
        <f>IF($C291="","",[1]CONSOLIDADO!BQ291)</f>
        <v/>
      </c>
      <c r="AE291" s="74" t="str">
        <f>IF($C291="","",[1]CONSOLIDADO!BR291)</f>
        <v/>
      </c>
      <c r="AF291" s="74" t="str">
        <f>IF($C291="","",[1]CONSOLIDADO!BS291)</f>
        <v/>
      </c>
      <c r="AG291" s="74" t="str">
        <f>IF($C291="","",[1]CONSOLIDADO!BT291)</f>
        <v/>
      </c>
      <c r="AH291" s="73" t="str">
        <f>IF($C291="","",[1]CONSOLIDADO!BU291)</f>
        <v/>
      </c>
      <c r="AI291" s="73" t="str">
        <f>IF($C291="","",[1]CONSOLIDADO!BV291)</f>
        <v/>
      </c>
      <c r="AJ291" s="74" t="str">
        <f>IF($C291="","",[1]CONSOLIDADO!BW291)</f>
        <v/>
      </c>
      <c r="AK291" s="75" t="str">
        <f>IF($C291="","",[1]CONSOLIDADO!BX291)</f>
        <v/>
      </c>
    </row>
    <row r="292" spans="1:37" ht="14.45" customHeight="1" x14ac:dyDescent="0.2">
      <c r="A292" s="62">
        <v>277</v>
      </c>
      <c r="B292" s="63"/>
      <c r="C292" s="64"/>
      <c r="D292" s="63"/>
      <c r="E292" s="65" t="str">
        <f>IFERROR(VLOOKUP($C292,[1]CONSOLIDADO!$C$16:$K$465,9,0),"")</f>
        <v/>
      </c>
      <c r="F292" s="66">
        <f>IFERROR(IF(AND(VLOOKUP($C292,[1]APELACIÓN!$C:$AM,7,0)="SI",VLOOKUP($C292,[1]APELACIÓN!$C:$AM,10,0)&lt;&gt;""),VLOOKUP($C292,[1]APELACIÓN!$C:$AM,20,0),VLOOKUP($C292,[1]CONSOLIDADO!$C$16:$BX$465,39,0)),0)</f>
        <v>0</v>
      </c>
      <c r="G292" s="67">
        <f>ROUND(IFERROR(IF($F292&gt;39,200,VLOOKUP($F292,[1]PARAMETROS!$A$12:$K$55,2,0)),0),2)</f>
        <v>0</v>
      </c>
      <c r="H292" s="67">
        <f t="shared" si="36"/>
        <v>0</v>
      </c>
      <c r="I292" s="66">
        <f>IFERROR(IF(AND(VLOOKUP($C292,[1]APELACIÓN!$C:$AM,7,0)="SI",VLOOKUP($C292,[1]APELACIÓN!$C:$AM,11,0)&lt;&gt;""),VLOOKUP($C292,[1]APELACIÓN!$C:$AM,23,0),VLOOKUP($C292,[1]CONSOLIDADO!$C$16:$BX$465,42,0)),0)</f>
        <v>0</v>
      </c>
      <c r="J292" s="67">
        <f>ROUND(IFERROR(IF($I292&gt;39,200,VLOOKUP($I292,[1]PARAMETROS!$A$12:$K$55,6,0)),0),2)</f>
        <v>0</v>
      </c>
      <c r="K292" s="67">
        <f t="shared" si="37"/>
        <v>0</v>
      </c>
      <c r="L292" s="66">
        <f>IFERROR(IF(AND(VLOOKUP($C292,[1]APELACIÓN!$C:$AM,7,0)="SI",VLOOKUP($C292,[1]APELACIÓN!$C:$AM,12,0)&lt;&gt;""),VLOOKUP($C292,[1]APELACIÓN!$C:$AM,26,0),VLOOKUP($C292,[1]CONSOLIDADO!$C$16:$BX$465,45,0)),0)</f>
        <v>0</v>
      </c>
      <c r="M292" s="68">
        <f>ROUND(IFERROR(IF($L292&gt;39,200,VLOOKUP($L292,[1]PARAMETROS!$A$12:$K$55,10,0)),0),2)</f>
        <v>0</v>
      </c>
      <c r="N292" s="68">
        <f t="shared" si="38"/>
        <v>0</v>
      </c>
      <c r="O292" s="68">
        <f t="shared" si="39"/>
        <v>0</v>
      </c>
      <c r="P292" s="69">
        <f t="shared" si="40"/>
        <v>0</v>
      </c>
      <c r="Q292" s="66">
        <f>IFERROR(IF(AND(VLOOKUP($C292,[1]APELACIÓN!$C:$AM,7,0)="SI",VLOOKUP($C292,[1]APELACIÓN!$C:$AM,13,0)&lt;&gt;""),VLOOKUP($C292,[1]APELACIÓN!$C:$AM,29,0),VLOOKUP($C292,[1]CONSOLIDADO!$C$16:$BX$465,50,0)),0)</f>
        <v>0</v>
      </c>
      <c r="R292" s="68">
        <f>ROUND(IFERROR(IF($Q292&gt;110,100,VLOOKUP($Q292,[1]PARAMETROS!$M$12:$O$122,2,0)),0),2)</f>
        <v>0</v>
      </c>
      <c r="S292" s="69">
        <f t="shared" si="41"/>
        <v>0</v>
      </c>
      <c r="T292" s="70">
        <f>IFERROR(IF(AND(VLOOKUP($C292,[1]APELACIÓN!$C:$AM,7,0)="SI",VLOOKUP($C292,[1]APELACIÓN!$C:$AM,14,0)&lt;&gt;""),VLOOKUP($C292,[1]APELACIÓN!$C:$AM,32,0),VLOOKUP($C292,[1]CONSOLIDADO!$C$16:$BX$465,53,0)),0)</f>
        <v>0</v>
      </c>
      <c r="U292" s="70">
        <f>IFERROR(IF(AND(VLOOKUP($C292,[1]APELACIÓN!$C:$AM,7,0)="SI",VLOOKUP($C292,[1]APELACIÓN!$C:$AM,15,0)&lt;&gt;""),VLOOKUP($C292,[1]APELACIÓN!$C:$AM,33,0),VLOOKUP($C292,[1]CONSOLIDADO!$C$16:$BX$465,54,0)),0)</f>
        <v>0</v>
      </c>
      <c r="V292" s="70">
        <f>IFERROR(IF(AND(VLOOKUP($C292,[1]APELACIÓN!$C:$AM,7,0)="SI",VLOOKUP($C292,[1]APELACIÓN!$C:$AM,16,0)&lt;&gt;""),VLOOKUP($C292,[1]APELACIÓN!$C:$AM,34,0),VLOOKUP($C292,[1]CONSOLIDADO!$C$16:$BX$465,55,0)),0)</f>
        <v>0</v>
      </c>
      <c r="W292" s="70">
        <f t="shared" si="42"/>
        <v>0</v>
      </c>
      <c r="X292" s="68">
        <f>ROUND(IFERROR(VLOOKUP($W292,[1]PARAMETROS!$Q$12:$S$82,2,0),0),2)</f>
        <v>0</v>
      </c>
      <c r="Y292" s="69">
        <f t="shared" si="43"/>
        <v>0</v>
      </c>
      <c r="Z292" s="71">
        <f t="shared" si="44"/>
        <v>0</v>
      </c>
      <c r="AA292" s="72" t="str">
        <f>IFERROR(IF(VLOOKUP($C292,[1]APELACIÓN!$C$16:$I$465,5,0)="","",VLOOKUP($C292,[1]APELACIÓN!$C$16:$I$465,5,0)),0)</f>
        <v/>
      </c>
      <c r="AB292" s="72" t="str">
        <f>IFERROR(IF(VLOOKUP($C292,[1]APELACIÓN!$C$16:$I$465,7,0)="","",VLOOKUP($C292,[1]APELACIÓN!$C$16:$I$465,7,0)),0)</f>
        <v/>
      </c>
      <c r="AC292" s="73" t="str">
        <f>IF($C292="","",[1]CONSOLIDADO!BP292)</f>
        <v/>
      </c>
      <c r="AD292" s="74" t="str">
        <f>IF($C292="","",[1]CONSOLIDADO!BQ292)</f>
        <v/>
      </c>
      <c r="AE292" s="74" t="str">
        <f>IF($C292="","",[1]CONSOLIDADO!BR292)</f>
        <v/>
      </c>
      <c r="AF292" s="74" t="str">
        <f>IF($C292="","",[1]CONSOLIDADO!BS292)</f>
        <v/>
      </c>
      <c r="AG292" s="74" t="str">
        <f>IF($C292="","",[1]CONSOLIDADO!BT292)</f>
        <v/>
      </c>
      <c r="AH292" s="73" t="str">
        <f>IF($C292="","",[1]CONSOLIDADO!BU292)</f>
        <v/>
      </c>
      <c r="AI292" s="73" t="str">
        <f>IF($C292="","",[1]CONSOLIDADO!BV292)</f>
        <v/>
      </c>
      <c r="AJ292" s="74" t="str">
        <f>IF($C292="","",[1]CONSOLIDADO!BW292)</f>
        <v/>
      </c>
      <c r="AK292" s="75" t="str">
        <f>IF($C292="","",[1]CONSOLIDADO!BX292)</f>
        <v/>
      </c>
    </row>
    <row r="293" spans="1:37" ht="14.45" customHeight="1" x14ac:dyDescent="0.2">
      <c r="A293" s="62">
        <v>278</v>
      </c>
      <c r="B293" s="63"/>
      <c r="C293" s="64"/>
      <c r="D293" s="63"/>
      <c r="E293" s="65" t="str">
        <f>IFERROR(VLOOKUP($C293,[1]CONSOLIDADO!$C$16:$K$465,9,0),"")</f>
        <v/>
      </c>
      <c r="F293" s="66">
        <f>IFERROR(IF(AND(VLOOKUP($C293,[1]APELACIÓN!$C:$AM,7,0)="SI",VLOOKUP($C293,[1]APELACIÓN!$C:$AM,10,0)&lt;&gt;""),VLOOKUP($C293,[1]APELACIÓN!$C:$AM,20,0),VLOOKUP($C293,[1]CONSOLIDADO!$C$16:$BX$465,39,0)),0)</f>
        <v>0</v>
      </c>
      <c r="G293" s="67">
        <f>ROUND(IFERROR(IF($F293&gt;39,200,VLOOKUP($F293,[1]PARAMETROS!$A$12:$K$55,2,0)),0),2)</f>
        <v>0</v>
      </c>
      <c r="H293" s="67">
        <f t="shared" si="36"/>
        <v>0</v>
      </c>
      <c r="I293" s="66">
        <f>IFERROR(IF(AND(VLOOKUP($C293,[1]APELACIÓN!$C:$AM,7,0)="SI",VLOOKUP($C293,[1]APELACIÓN!$C:$AM,11,0)&lt;&gt;""),VLOOKUP($C293,[1]APELACIÓN!$C:$AM,23,0),VLOOKUP($C293,[1]CONSOLIDADO!$C$16:$BX$465,42,0)),0)</f>
        <v>0</v>
      </c>
      <c r="J293" s="67">
        <f>ROUND(IFERROR(IF($I293&gt;39,200,VLOOKUP($I293,[1]PARAMETROS!$A$12:$K$55,6,0)),0),2)</f>
        <v>0</v>
      </c>
      <c r="K293" s="67">
        <f t="shared" si="37"/>
        <v>0</v>
      </c>
      <c r="L293" s="66">
        <f>IFERROR(IF(AND(VLOOKUP($C293,[1]APELACIÓN!$C:$AM,7,0)="SI",VLOOKUP($C293,[1]APELACIÓN!$C:$AM,12,0)&lt;&gt;""),VLOOKUP($C293,[1]APELACIÓN!$C:$AM,26,0),VLOOKUP($C293,[1]CONSOLIDADO!$C$16:$BX$465,45,0)),0)</f>
        <v>0</v>
      </c>
      <c r="M293" s="68">
        <f>ROUND(IFERROR(IF($L293&gt;39,200,VLOOKUP($L293,[1]PARAMETROS!$A$12:$K$55,10,0)),0),2)</f>
        <v>0</v>
      </c>
      <c r="N293" s="68">
        <f t="shared" si="38"/>
        <v>0</v>
      </c>
      <c r="O293" s="68">
        <f t="shared" si="39"/>
        <v>0</v>
      </c>
      <c r="P293" s="69">
        <f t="shared" si="40"/>
        <v>0</v>
      </c>
      <c r="Q293" s="66">
        <f>IFERROR(IF(AND(VLOOKUP($C293,[1]APELACIÓN!$C:$AM,7,0)="SI",VLOOKUP($C293,[1]APELACIÓN!$C:$AM,13,0)&lt;&gt;""),VLOOKUP($C293,[1]APELACIÓN!$C:$AM,29,0),VLOOKUP($C293,[1]CONSOLIDADO!$C$16:$BX$465,50,0)),0)</f>
        <v>0</v>
      </c>
      <c r="R293" s="68">
        <f>ROUND(IFERROR(IF($Q293&gt;110,100,VLOOKUP($Q293,[1]PARAMETROS!$M$12:$O$122,2,0)),0),2)</f>
        <v>0</v>
      </c>
      <c r="S293" s="69">
        <f t="shared" si="41"/>
        <v>0</v>
      </c>
      <c r="T293" s="70">
        <f>IFERROR(IF(AND(VLOOKUP($C293,[1]APELACIÓN!$C:$AM,7,0)="SI",VLOOKUP($C293,[1]APELACIÓN!$C:$AM,14,0)&lt;&gt;""),VLOOKUP($C293,[1]APELACIÓN!$C:$AM,32,0),VLOOKUP($C293,[1]CONSOLIDADO!$C$16:$BX$465,53,0)),0)</f>
        <v>0</v>
      </c>
      <c r="U293" s="70">
        <f>IFERROR(IF(AND(VLOOKUP($C293,[1]APELACIÓN!$C:$AM,7,0)="SI",VLOOKUP($C293,[1]APELACIÓN!$C:$AM,15,0)&lt;&gt;""),VLOOKUP($C293,[1]APELACIÓN!$C:$AM,33,0),VLOOKUP($C293,[1]CONSOLIDADO!$C$16:$BX$465,54,0)),0)</f>
        <v>0</v>
      </c>
      <c r="V293" s="70">
        <f>IFERROR(IF(AND(VLOOKUP($C293,[1]APELACIÓN!$C:$AM,7,0)="SI",VLOOKUP($C293,[1]APELACIÓN!$C:$AM,16,0)&lt;&gt;""),VLOOKUP($C293,[1]APELACIÓN!$C:$AM,34,0),VLOOKUP($C293,[1]CONSOLIDADO!$C$16:$BX$465,55,0)),0)</f>
        <v>0</v>
      </c>
      <c r="W293" s="70">
        <f t="shared" si="42"/>
        <v>0</v>
      </c>
      <c r="X293" s="68">
        <f>ROUND(IFERROR(VLOOKUP($W293,[1]PARAMETROS!$Q$12:$S$82,2,0),0),2)</f>
        <v>0</v>
      </c>
      <c r="Y293" s="69">
        <f t="shared" si="43"/>
        <v>0</v>
      </c>
      <c r="Z293" s="71">
        <f t="shared" si="44"/>
        <v>0</v>
      </c>
      <c r="AA293" s="72" t="str">
        <f>IFERROR(IF(VLOOKUP($C293,[1]APELACIÓN!$C$16:$I$465,5,0)="","",VLOOKUP($C293,[1]APELACIÓN!$C$16:$I$465,5,0)),0)</f>
        <v/>
      </c>
      <c r="AB293" s="72" t="str">
        <f>IFERROR(IF(VLOOKUP($C293,[1]APELACIÓN!$C$16:$I$465,7,0)="","",VLOOKUP($C293,[1]APELACIÓN!$C$16:$I$465,7,0)),0)</f>
        <v/>
      </c>
      <c r="AC293" s="73" t="str">
        <f>IF($C293="","",[1]CONSOLIDADO!BP293)</f>
        <v/>
      </c>
      <c r="AD293" s="74" t="str">
        <f>IF($C293="","",[1]CONSOLIDADO!BQ293)</f>
        <v/>
      </c>
      <c r="AE293" s="74" t="str">
        <f>IF($C293="","",[1]CONSOLIDADO!BR293)</f>
        <v/>
      </c>
      <c r="AF293" s="74" t="str">
        <f>IF($C293="","",[1]CONSOLIDADO!BS293)</f>
        <v/>
      </c>
      <c r="AG293" s="74" t="str">
        <f>IF($C293="","",[1]CONSOLIDADO!BT293)</f>
        <v/>
      </c>
      <c r="AH293" s="73" t="str">
        <f>IF($C293="","",[1]CONSOLIDADO!BU293)</f>
        <v/>
      </c>
      <c r="AI293" s="73" t="str">
        <f>IF($C293="","",[1]CONSOLIDADO!BV293)</f>
        <v/>
      </c>
      <c r="AJ293" s="74" t="str">
        <f>IF($C293="","",[1]CONSOLIDADO!BW293)</f>
        <v/>
      </c>
      <c r="AK293" s="75" t="str">
        <f>IF($C293="","",[1]CONSOLIDADO!BX293)</f>
        <v/>
      </c>
    </row>
    <row r="294" spans="1:37" ht="14.45" customHeight="1" x14ac:dyDescent="0.2">
      <c r="A294" s="62">
        <v>279</v>
      </c>
      <c r="B294" s="63"/>
      <c r="C294" s="64"/>
      <c r="D294" s="63"/>
      <c r="E294" s="65" t="str">
        <f>IFERROR(VLOOKUP($C294,[1]CONSOLIDADO!$C$16:$K$465,9,0),"")</f>
        <v/>
      </c>
      <c r="F294" s="66">
        <f>IFERROR(IF(AND(VLOOKUP($C294,[1]APELACIÓN!$C:$AM,7,0)="SI",VLOOKUP($C294,[1]APELACIÓN!$C:$AM,10,0)&lt;&gt;""),VLOOKUP($C294,[1]APELACIÓN!$C:$AM,20,0),VLOOKUP($C294,[1]CONSOLIDADO!$C$16:$BX$465,39,0)),0)</f>
        <v>0</v>
      </c>
      <c r="G294" s="67">
        <f>ROUND(IFERROR(IF($F294&gt;39,200,VLOOKUP($F294,[1]PARAMETROS!$A$12:$K$55,2,0)),0),2)</f>
        <v>0</v>
      </c>
      <c r="H294" s="67">
        <f t="shared" si="36"/>
        <v>0</v>
      </c>
      <c r="I294" s="66">
        <f>IFERROR(IF(AND(VLOOKUP($C294,[1]APELACIÓN!$C:$AM,7,0)="SI",VLOOKUP($C294,[1]APELACIÓN!$C:$AM,11,0)&lt;&gt;""),VLOOKUP($C294,[1]APELACIÓN!$C:$AM,23,0),VLOOKUP($C294,[1]CONSOLIDADO!$C$16:$BX$465,42,0)),0)</f>
        <v>0</v>
      </c>
      <c r="J294" s="67">
        <f>ROUND(IFERROR(IF($I294&gt;39,200,VLOOKUP($I294,[1]PARAMETROS!$A$12:$K$55,6,0)),0),2)</f>
        <v>0</v>
      </c>
      <c r="K294" s="67">
        <f t="shared" si="37"/>
        <v>0</v>
      </c>
      <c r="L294" s="66">
        <f>IFERROR(IF(AND(VLOOKUP($C294,[1]APELACIÓN!$C:$AM,7,0)="SI",VLOOKUP($C294,[1]APELACIÓN!$C:$AM,12,0)&lt;&gt;""),VLOOKUP($C294,[1]APELACIÓN!$C:$AM,26,0),VLOOKUP($C294,[1]CONSOLIDADO!$C$16:$BX$465,45,0)),0)</f>
        <v>0</v>
      </c>
      <c r="M294" s="68">
        <f>ROUND(IFERROR(IF($L294&gt;39,200,VLOOKUP($L294,[1]PARAMETROS!$A$12:$K$55,10,0)),0),2)</f>
        <v>0</v>
      </c>
      <c r="N294" s="68">
        <f t="shared" si="38"/>
        <v>0</v>
      </c>
      <c r="O294" s="68">
        <f t="shared" si="39"/>
        <v>0</v>
      </c>
      <c r="P294" s="69">
        <f t="shared" si="40"/>
        <v>0</v>
      </c>
      <c r="Q294" s="66">
        <f>IFERROR(IF(AND(VLOOKUP($C294,[1]APELACIÓN!$C:$AM,7,0)="SI",VLOOKUP($C294,[1]APELACIÓN!$C:$AM,13,0)&lt;&gt;""),VLOOKUP($C294,[1]APELACIÓN!$C:$AM,29,0),VLOOKUP($C294,[1]CONSOLIDADO!$C$16:$BX$465,50,0)),0)</f>
        <v>0</v>
      </c>
      <c r="R294" s="68">
        <f>ROUND(IFERROR(IF($Q294&gt;110,100,VLOOKUP($Q294,[1]PARAMETROS!$M$12:$O$122,2,0)),0),2)</f>
        <v>0</v>
      </c>
      <c r="S294" s="69">
        <f t="shared" si="41"/>
        <v>0</v>
      </c>
      <c r="T294" s="70">
        <f>IFERROR(IF(AND(VLOOKUP($C294,[1]APELACIÓN!$C:$AM,7,0)="SI",VLOOKUP($C294,[1]APELACIÓN!$C:$AM,14,0)&lt;&gt;""),VLOOKUP($C294,[1]APELACIÓN!$C:$AM,32,0),VLOOKUP($C294,[1]CONSOLIDADO!$C$16:$BX$465,53,0)),0)</f>
        <v>0</v>
      </c>
      <c r="U294" s="70">
        <f>IFERROR(IF(AND(VLOOKUP($C294,[1]APELACIÓN!$C:$AM,7,0)="SI",VLOOKUP($C294,[1]APELACIÓN!$C:$AM,15,0)&lt;&gt;""),VLOOKUP($C294,[1]APELACIÓN!$C:$AM,33,0),VLOOKUP($C294,[1]CONSOLIDADO!$C$16:$BX$465,54,0)),0)</f>
        <v>0</v>
      </c>
      <c r="V294" s="70">
        <f>IFERROR(IF(AND(VLOOKUP($C294,[1]APELACIÓN!$C:$AM,7,0)="SI",VLOOKUP($C294,[1]APELACIÓN!$C:$AM,16,0)&lt;&gt;""),VLOOKUP($C294,[1]APELACIÓN!$C:$AM,34,0),VLOOKUP($C294,[1]CONSOLIDADO!$C$16:$BX$465,55,0)),0)</f>
        <v>0</v>
      </c>
      <c r="W294" s="70">
        <f t="shared" si="42"/>
        <v>0</v>
      </c>
      <c r="X294" s="68">
        <f>ROUND(IFERROR(VLOOKUP($W294,[1]PARAMETROS!$Q$12:$S$82,2,0),0),2)</f>
        <v>0</v>
      </c>
      <c r="Y294" s="69">
        <f t="shared" si="43"/>
        <v>0</v>
      </c>
      <c r="Z294" s="71">
        <f t="shared" si="44"/>
        <v>0</v>
      </c>
      <c r="AA294" s="72" t="str">
        <f>IFERROR(IF(VLOOKUP($C294,[1]APELACIÓN!$C$16:$I$465,5,0)="","",VLOOKUP($C294,[1]APELACIÓN!$C$16:$I$465,5,0)),0)</f>
        <v/>
      </c>
      <c r="AB294" s="72" t="str">
        <f>IFERROR(IF(VLOOKUP($C294,[1]APELACIÓN!$C$16:$I$465,7,0)="","",VLOOKUP($C294,[1]APELACIÓN!$C$16:$I$465,7,0)),0)</f>
        <v/>
      </c>
      <c r="AC294" s="73" t="str">
        <f>IF($C294="","",[1]CONSOLIDADO!BP294)</f>
        <v/>
      </c>
      <c r="AD294" s="74" t="str">
        <f>IF($C294="","",[1]CONSOLIDADO!BQ294)</f>
        <v/>
      </c>
      <c r="AE294" s="74" t="str">
        <f>IF($C294="","",[1]CONSOLIDADO!BR294)</f>
        <v/>
      </c>
      <c r="AF294" s="74" t="str">
        <f>IF($C294="","",[1]CONSOLIDADO!BS294)</f>
        <v/>
      </c>
      <c r="AG294" s="74" t="str">
        <f>IF($C294="","",[1]CONSOLIDADO!BT294)</f>
        <v/>
      </c>
      <c r="AH294" s="73" t="str">
        <f>IF($C294="","",[1]CONSOLIDADO!BU294)</f>
        <v/>
      </c>
      <c r="AI294" s="73" t="str">
        <f>IF($C294="","",[1]CONSOLIDADO!BV294)</f>
        <v/>
      </c>
      <c r="AJ294" s="74" t="str">
        <f>IF($C294="","",[1]CONSOLIDADO!BW294)</f>
        <v/>
      </c>
      <c r="AK294" s="75" t="str">
        <f>IF($C294="","",[1]CONSOLIDADO!BX294)</f>
        <v/>
      </c>
    </row>
    <row r="295" spans="1:37" ht="14.45" customHeight="1" x14ac:dyDescent="0.2">
      <c r="A295" s="62">
        <v>280</v>
      </c>
      <c r="B295" s="63"/>
      <c r="C295" s="64"/>
      <c r="D295" s="63"/>
      <c r="E295" s="65" t="str">
        <f>IFERROR(VLOOKUP($C295,[1]CONSOLIDADO!$C$16:$K$465,9,0),"")</f>
        <v/>
      </c>
      <c r="F295" s="66">
        <f>IFERROR(IF(AND(VLOOKUP($C295,[1]APELACIÓN!$C:$AM,7,0)="SI",VLOOKUP($C295,[1]APELACIÓN!$C:$AM,10,0)&lt;&gt;""),VLOOKUP($C295,[1]APELACIÓN!$C:$AM,20,0),VLOOKUP($C295,[1]CONSOLIDADO!$C$16:$BX$465,39,0)),0)</f>
        <v>0</v>
      </c>
      <c r="G295" s="67">
        <f>ROUND(IFERROR(IF($F295&gt;39,200,VLOOKUP($F295,[1]PARAMETROS!$A$12:$K$55,2,0)),0),2)</f>
        <v>0</v>
      </c>
      <c r="H295" s="67">
        <f t="shared" si="36"/>
        <v>0</v>
      </c>
      <c r="I295" s="66">
        <f>IFERROR(IF(AND(VLOOKUP($C295,[1]APELACIÓN!$C:$AM,7,0)="SI",VLOOKUP($C295,[1]APELACIÓN!$C:$AM,11,0)&lt;&gt;""),VLOOKUP($C295,[1]APELACIÓN!$C:$AM,23,0),VLOOKUP($C295,[1]CONSOLIDADO!$C$16:$BX$465,42,0)),0)</f>
        <v>0</v>
      </c>
      <c r="J295" s="67">
        <f>ROUND(IFERROR(IF($I295&gt;39,200,VLOOKUP($I295,[1]PARAMETROS!$A$12:$K$55,6,0)),0),2)</f>
        <v>0</v>
      </c>
      <c r="K295" s="67">
        <f t="shared" si="37"/>
        <v>0</v>
      </c>
      <c r="L295" s="66">
        <f>IFERROR(IF(AND(VLOOKUP($C295,[1]APELACIÓN!$C:$AM,7,0)="SI",VLOOKUP($C295,[1]APELACIÓN!$C:$AM,12,0)&lt;&gt;""),VLOOKUP($C295,[1]APELACIÓN!$C:$AM,26,0),VLOOKUP($C295,[1]CONSOLIDADO!$C$16:$BX$465,45,0)),0)</f>
        <v>0</v>
      </c>
      <c r="M295" s="68">
        <f>ROUND(IFERROR(IF($L295&gt;39,200,VLOOKUP($L295,[1]PARAMETROS!$A$12:$K$55,10,0)),0),2)</f>
        <v>0</v>
      </c>
      <c r="N295" s="68">
        <f t="shared" si="38"/>
        <v>0</v>
      </c>
      <c r="O295" s="68">
        <f t="shared" si="39"/>
        <v>0</v>
      </c>
      <c r="P295" s="69">
        <f t="shared" si="40"/>
        <v>0</v>
      </c>
      <c r="Q295" s="66">
        <f>IFERROR(IF(AND(VLOOKUP($C295,[1]APELACIÓN!$C:$AM,7,0)="SI",VLOOKUP($C295,[1]APELACIÓN!$C:$AM,13,0)&lt;&gt;""),VLOOKUP($C295,[1]APELACIÓN!$C:$AM,29,0),VLOOKUP($C295,[1]CONSOLIDADO!$C$16:$BX$465,50,0)),0)</f>
        <v>0</v>
      </c>
      <c r="R295" s="68">
        <f>ROUND(IFERROR(IF($Q295&gt;110,100,VLOOKUP($Q295,[1]PARAMETROS!$M$12:$O$122,2,0)),0),2)</f>
        <v>0</v>
      </c>
      <c r="S295" s="69">
        <f t="shared" si="41"/>
        <v>0</v>
      </c>
      <c r="T295" s="70">
        <f>IFERROR(IF(AND(VLOOKUP($C295,[1]APELACIÓN!$C:$AM,7,0)="SI",VLOOKUP($C295,[1]APELACIÓN!$C:$AM,14,0)&lt;&gt;""),VLOOKUP($C295,[1]APELACIÓN!$C:$AM,32,0),VLOOKUP($C295,[1]CONSOLIDADO!$C$16:$BX$465,53,0)),0)</f>
        <v>0</v>
      </c>
      <c r="U295" s="70">
        <f>IFERROR(IF(AND(VLOOKUP($C295,[1]APELACIÓN!$C:$AM,7,0)="SI",VLOOKUP($C295,[1]APELACIÓN!$C:$AM,15,0)&lt;&gt;""),VLOOKUP($C295,[1]APELACIÓN!$C:$AM,33,0),VLOOKUP($C295,[1]CONSOLIDADO!$C$16:$BX$465,54,0)),0)</f>
        <v>0</v>
      </c>
      <c r="V295" s="70">
        <f>IFERROR(IF(AND(VLOOKUP($C295,[1]APELACIÓN!$C:$AM,7,0)="SI",VLOOKUP($C295,[1]APELACIÓN!$C:$AM,16,0)&lt;&gt;""),VLOOKUP($C295,[1]APELACIÓN!$C:$AM,34,0),VLOOKUP($C295,[1]CONSOLIDADO!$C$16:$BX$465,55,0)),0)</f>
        <v>0</v>
      </c>
      <c r="W295" s="70">
        <f t="shared" si="42"/>
        <v>0</v>
      </c>
      <c r="X295" s="68">
        <f>ROUND(IFERROR(VLOOKUP($W295,[1]PARAMETROS!$Q$12:$S$82,2,0),0),2)</f>
        <v>0</v>
      </c>
      <c r="Y295" s="69">
        <f t="shared" si="43"/>
        <v>0</v>
      </c>
      <c r="Z295" s="71">
        <f t="shared" si="44"/>
        <v>0</v>
      </c>
      <c r="AA295" s="72" t="str">
        <f>IFERROR(IF(VLOOKUP($C295,[1]APELACIÓN!$C$16:$I$465,5,0)="","",VLOOKUP($C295,[1]APELACIÓN!$C$16:$I$465,5,0)),0)</f>
        <v/>
      </c>
      <c r="AB295" s="72" t="str">
        <f>IFERROR(IF(VLOOKUP($C295,[1]APELACIÓN!$C$16:$I$465,7,0)="","",VLOOKUP($C295,[1]APELACIÓN!$C$16:$I$465,7,0)),0)</f>
        <v/>
      </c>
      <c r="AC295" s="73" t="str">
        <f>IF($C295="","",[1]CONSOLIDADO!BP295)</f>
        <v/>
      </c>
      <c r="AD295" s="74" t="str">
        <f>IF($C295="","",[1]CONSOLIDADO!BQ295)</f>
        <v/>
      </c>
      <c r="AE295" s="74" t="str">
        <f>IF($C295="","",[1]CONSOLIDADO!BR295)</f>
        <v/>
      </c>
      <c r="AF295" s="74" t="str">
        <f>IF($C295="","",[1]CONSOLIDADO!BS295)</f>
        <v/>
      </c>
      <c r="AG295" s="74" t="str">
        <f>IF($C295="","",[1]CONSOLIDADO!BT295)</f>
        <v/>
      </c>
      <c r="AH295" s="73" t="str">
        <f>IF($C295="","",[1]CONSOLIDADO!BU295)</f>
        <v/>
      </c>
      <c r="AI295" s="73" t="str">
        <f>IF($C295="","",[1]CONSOLIDADO!BV295)</f>
        <v/>
      </c>
      <c r="AJ295" s="74" t="str">
        <f>IF($C295="","",[1]CONSOLIDADO!BW295)</f>
        <v/>
      </c>
      <c r="AK295" s="75" t="str">
        <f>IF($C295="","",[1]CONSOLIDADO!BX295)</f>
        <v/>
      </c>
    </row>
    <row r="296" spans="1:37" ht="14.45" customHeight="1" x14ac:dyDescent="0.2">
      <c r="A296" s="62">
        <v>281</v>
      </c>
      <c r="B296" s="63"/>
      <c r="C296" s="64"/>
      <c r="D296" s="63"/>
      <c r="E296" s="65" t="str">
        <f>IFERROR(VLOOKUP($C296,[1]CONSOLIDADO!$C$16:$K$465,9,0),"")</f>
        <v/>
      </c>
      <c r="F296" s="66">
        <f>IFERROR(IF(AND(VLOOKUP($C296,[1]APELACIÓN!$C:$AM,7,0)="SI",VLOOKUP($C296,[1]APELACIÓN!$C:$AM,10,0)&lt;&gt;""),VLOOKUP($C296,[1]APELACIÓN!$C:$AM,20,0),VLOOKUP($C296,[1]CONSOLIDADO!$C$16:$BX$465,39,0)),0)</f>
        <v>0</v>
      </c>
      <c r="G296" s="67">
        <f>ROUND(IFERROR(IF($F296&gt;39,200,VLOOKUP($F296,[1]PARAMETROS!$A$12:$K$55,2,0)),0),2)</f>
        <v>0</v>
      </c>
      <c r="H296" s="67">
        <f t="shared" si="36"/>
        <v>0</v>
      </c>
      <c r="I296" s="66">
        <f>IFERROR(IF(AND(VLOOKUP($C296,[1]APELACIÓN!$C:$AM,7,0)="SI",VLOOKUP($C296,[1]APELACIÓN!$C:$AM,11,0)&lt;&gt;""),VLOOKUP($C296,[1]APELACIÓN!$C:$AM,23,0),VLOOKUP($C296,[1]CONSOLIDADO!$C$16:$BX$465,42,0)),0)</f>
        <v>0</v>
      </c>
      <c r="J296" s="67">
        <f>ROUND(IFERROR(IF($I296&gt;39,200,VLOOKUP($I296,[1]PARAMETROS!$A$12:$K$55,6,0)),0),2)</f>
        <v>0</v>
      </c>
      <c r="K296" s="67">
        <f t="shared" si="37"/>
        <v>0</v>
      </c>
      <c r="L296" s="66">
        <f>IFERROR(IF(AND(VLOOKUP($C296,[1]APELACIÓN!$C:$AM,7,0)="SI",VLOOKUP($C296,[1]APELACIÓN!$C:$AM,12,0)&lt;&gt;""),VLOOKUP($C296,[1]APELACIÓN!$C:$AM,26,0),VLOOKUP($C296,[1]CONSOLIDADO!$C$16:$BX$465,45,0)),0)</f>
        <v>0</v>
      </c>
      <c r="M296" s="68">
        <f>ROUND(IFERROR(IF($L296&gt;39,200,VLOOKUP($L296,[1]PARAMETROS!$A$12:$K$55,10,0)),0),2)</f>
        <v>0</v>
      </c>
      <c r="N296" s="68">
        <f t="shared" si="38"/>
        <v>0</v>
      </c>
      <c r="O296" s="68">
        <f t="shared" si="39"/>
        <v>0</v>
      </c>
      <c r="P296" s="69">
        <f t="shared" si="40"/>
        <v>0</v>
      </c>
      <c r="Q296" s="66">
        <f>IFERROR(IF(AND(VLOOKUP($C296,[1]APELACIÓN!$C:$AM,7,0)="SI",VLOOKUP($C296,[1]APELACIÓN!$C:$AM,13,0)&lt;&gt;""),VLOOKUP($C296,[1]APELACIÓN!$C:$AM,29,0),VLOOKUP($C296,[1]CONSOLIDADO!$C$16:$BX$465,50,0)),0)</f>
        <v>0</v>
      </c>
      <c r="R296" s="68">
        <f>ROUND(IFERROR(IF($Q296&gt;110,100,VLOOKUP($Q296,[1]PARAMETROS!$M$12:$O$122,2,0)),0),2)</f>
        <v>0</v>
      </c>
      <c r="S296" s="69">
        <f t="shared" si="41"/>
        <v>0</v>
      </c>
      <c r="T296" s="70">
        <f>IFERROR(IF(AND(VLOOKUP($C296,[1]APELACIÓN!$C:$AM,7,0)="SI",VLOOKUP($C296,[1]APELACIÓN!$C:$AM,14,0)&lt;&gt;""),VLOOKUP($C296,[1]APELACIÓN!$C:$AM,32,0),VLOOKUP($C296,[1]CONSOLIDADO!$C$16:$BX$465,53,0)),0)</f>
        <v>0</v>
      </c>
      <c r="U296" s="70">
        <f>IFERROR(IF(AND(VLOOKUP($C296,[1]APELACIÓN!$C:$AM,7,0)="SI",VLOOKUP($C296,[1]APELACIÓN!$C:$AM,15,0)&lt;&gt;""),VLOOKUP($C296,[1]APELACIÓN!$C:$AM,33,0),VLOOKUP($C296,[1]CONSOLIDADO!$C$16:$BX$465,54,0)),0)</f>
        <v>0</v>
      </c>
      <c r="V296" s="70">
        <f>IFERROR(IF(AND(VLOOKUP($C296,[1]APELACIÓN!$C:$AM,7,0)="SI",VLOOKUP($C296,[1]APELACIÓN!$C:$AM,16,0)&lt;&gt;""),VLOOKUP($C296,[1]APELACIÓN!$C:$AM,34,0),VLOOKUP($C296,[1]CONSOLIDADO!$C$16:$BX$465,55,0)),0)</f>
        <v>0</v>
      </c>
      <c r="W296" s="70">
        <f t="shared" si="42"/>
        <v>0</v>
      </c>
      <c r="X296" s="68">
        <f>ROUND(IFERROR(VLOOKUP($W296,[1]PARAMETROS!$Q$12:$S$82,2,0),0),2)</f>
        <v>0</v>
      </c>
      <c r="Y296" s="69">
        <f t="shared" si="43"/>
        <v>0</v>
      </c>
      <c r="Z296" s="71">
        <f t="shared" si="44"/>
        <v>0</v>
      </c>
      <c r="AA296" s="72" t="str">
        <f>IFERROR(IF(VLOOKUP($C296,[1]APELACIÓN!$C$16:$I$465,5,0)="","",VLOOKUP($C296,[1]APELACIÓN!$C$16:$I$465,5,0)),0)</f>
        <v/>
      </c>
      <c r="AB296" s="72" t="str">
        <f>IFERROR(IF(VLOOKUP($C296,[1]APELACIÓN!$C$16:$I$465,7,0)="","",VLOOKUP($C296,[1]APELACIÓN!$C$16:$I$465,7,0)),0)</f>
        <v/>
      </c>
      <c r="AC296" s="73" t="str">
        <f>IF($C296="","",[1]CONSOLIDADO!BP296)</f>
        <v/>
      </c>
      <c r="AD296" s="74" t="str">
        <f>IF($C296="","",[1]CONSOLIDADO!BQ296)</f>
        <v/>
      </c>
      <c r="AE296" s="74" t="str">
        <f>IF($C296="","",[1]CONSOLIDADO!BR296)</f>
        <v/>
      </c>
      <c r="AF296" s="74" t="str">
        <f>IF($C296="","",[1]CONSOLIDADO!BS296)</f>
        <v/>
      </c>
      <c r="AG296" s="74" t="str">
        <f>IF($C296="","",[1]CONSOLIDADO!BT296)</f>
        <v/>
      </c>
      <c r="AH296" s="73" t="str">
        <f>IF($C296="","",[1]CONSOLIDADO!BU296)</f>
        <v/>
      </c>
      <c r="AI296" s="73" t="str">
        <f>IF($C296="","",[1]CONSOLIDADO!BV296)</f>
        <v/>
      </c>
      <c r="AJ296" s="74" t="str">
        <f>IF($C296="","",[1]CONSOLIDADO!BW296)</f>
        <v/>
      </c>
      <c r="AK296" s="75" t="str">
        <f>IF($C296="","",[1]CONSOLIDADO!BX296)</f>
        <v/>
      </c>
    </row>
    <row r="297" spans="1:37" ht="14.45" customHeight="1" x14ac:dyDescent="0.2">
      <c r="A297" s="62">
        <v>282</v>
      </c>
      <c r="B297" s="63"/>
      <c r="C297" s="64"/>
      <c r="D297" s="63"/>
      <c r="E297" s="65" t="str">
        <f>IFERROR(VLOOKUP($C297,[1]CONSOLIDADO!$C$16:$K$465,9,0),"")</f>
        <v/>
      </c>
      <c r="F297" s="66">
        <f>IFERROR(IF(AND(VLOOKUP($C297,[1]APELACIÓN!$C:$AM,7,0)="SI",VLOOKUP($C297,[1]APELACIÓN!$C:$AM,10,0)&lt;&gt;""),VLOOKUP($C297,[1]APELACIÓN!$C:$AM,20,0),VLOOKUP($C297,[1]CONSOLIDADO!$C$16:$BX$465,39,0)),0)</f>
        <v>0</v>
      </c>
      <c r="G297" s="67">
        <f>ROUND(IFERROR(IF($F297&gt;39,200,VLOOKUP($F297,[1]PARAMETROS!$A$12:$K$55,2,0)),0),2)</f>
        <v>0</v>
      </c>
      <c r="H297" s="67">
        <f t="shared" si="36"/>
        <v>0</v>
      </c>
      <c r="I297" s="66">
        <f>IFERROR(IF(AND(VLOOKUP($C297,[1]APELACIÓN!$C:$AM,7,0)="SI",VLOOKUP($C297,[1]APELACIÓN!$C:$AM,11,0)&lt;&gt;""),VLOOKUP($C297,[1]APELACIÓN!$C:$AM,23,0),VLOOKUP($C297,[1]CONSOLIDADO!$C$16:$BX$465,42,0)),0)</f>
        <v>0</v>
      </c>
      <c r="J297" s="67">
        <f>ROUND(IFERROR(IF($I297&gt;39,200,VLOOKUP($I297,[1]PARAMETROS!$A$12:$K$55,6,0)),0),2)</f>
        <v>0</v>
      </c>
      <c r="K297" s="67">
        <f t="shared" si="37"/>
        <v>0</v>
      </c>
      <c r="L297" s="66">
        <f>IFERROR(IF(AND(VLOOKUP($C297,[1]APELACIÓN!$C:$AM,7,0)="SI",VLOOKUP($C297,[1]APELACIÓN!$C:$AM,12,0)&lt;&gt;""),VLOOKUP($C297,[1]APELACIÓN!$C:$AM,26,0),VLOOKUP($C297,[1]CONSOLIDADO!$C$16:$BX$465,45,0)),0)</f>
        <v>0</v>
      </c>
      <c r="M297" s="68">
        <f>ROUND(IFERROR(IF($L297&gt;39,200,VLOOKUP($L297,[1]PARAMETROS!$A$12:$K$55,10,0)),0),2)</f>
        <v>0</v>
      </c>
      <c r="N297" s="68">
        <f t="shared" si="38"/>
        <v>0</v>
      </c>
      <c r="O297" s="68">
        <f t="shared" si="39"/>
        <v>0</v>
      </c>
      <c r="P297" s="69">
        <f t="shared" si="40"/>
        <v>0</v>
      </c>
      <c r="Q297" s="66">
        <f>IFERROR(IF(AND(VLOOKUP($C297,[1]APELACIÓN!$C:$AM,7,0)="SI",VLOOKUP($C297,[1]APELACIÓN!$C:$AM,13,0)&lt;&gt;""),VLOOKUP($C297,[1]APELACIÓN!$C:$AM,29,0),VLOOKUP($C297,[1]CONSOLIDADO!$C$16:$BX$465,50,0)),0)</f>
        <v>0</v>
      </c>
      <c r="R297" s="68">
        <f>ROUND(IFERROR(IF($Q297&gt;110,100,VLOOKUP($Q297,[1]PARAMETROS!$M$12:$O$122,2,0)),0),2)</f>
        <v>0</v>
      </c>
      <c r="S297" s="69">
        <f t="shared" si="41"/>
        <v>0</v>
      </c>
      <c r="T297" s="70">
        <f>IFERROR(IF(AND(VLOOKUP($C297,[1]APELACIÓN!$C:$AM,7,0)="SI",VLOOKUP($C297,[1]APELACIÓN!$C:$AM,14,0)&lt;&gt;""),VLOOKUP($C297,[1]APELACIÓN!$C:$AM,32,0),VLOOKUP($C297,[1]CONSOLIDADO!$C$16:$BX$465,53,0)),0)</f>
        <v>0</v>
      </c>
      <c r="U297" s="70">
        <f>IFERROR(IF(AND(VLOOKUP($C297,[1]APELACIÓN!$C:$AM,7,0)="SI",VLOOKUP($C297,[1]APELACIÓN!$C:$AM,15,0)&lt;&gt;""),VLOOKUP($C297,[1]APELACIÓN!$C:$AM,33,0),VLOOKUP($C297,[1]CONSOLIDADO!$C$16:$BX$465,54,0)),0)</f>
        <v>0</v>
      </c>
      <c r="V297" s="70">
        <f>IFERROR(IF(AND(VLOOKUP($C297,[1]APELACIÓN!$C:$AM,7,0)="SI",VLOOKUP($C297,[1]APELACIÓN!$C:$AM,16,0)&lt;&gt;""),VLOOKUP($C297,[1]APELACIÓN!$C:$AM,34,0),VLOOKUP($C297,[1]CONSOLIDADO!$C$16:$BX$465,55,0)),0)</f>
        <v>0</v>
      </c>
      <c r="W297" s="70">
        <f t="shared" si="42"/>
        <v>0</v>
      </c>
      <c r="X297" s="68">
        <f>ROUND(IFERROR(VLOOKUP($W297,[1]PARAMETROS!$Q$12:$S$82,2,0),0),2)</f>
        <v>0</v>
      </c>
      <c r="Y297" s="69">
        <f t="shared" si="43"/>
        <v>0</v>
      </c>
      <c r="Z297" s="71">
        <f t="shared" si="44"/>
        <v>0</v>
      </c>
      <c r="AA297" s="72" t="str">
        <f>IFERROR(IF(VLOOKUP($C297,[1]APELACIÓN!$C$16:$I$465,5,0)="","",VLOOKUP($C297,[1]APELACIÓN!$C$16:$I$465,5,0)),0)</f>
        <v/>
      </c>
      <c r="AB297" s="72" t="str">
        <f>IFERROR(IF(VLOOKUP($C297,[1]APELACIÓN!$C$16:$I$465,7,0)="","",VLOOKUP($C297,[1]APELACIÓN!$C$16:$I$465,7,0)),0)</f>
        <v/>
      </c>
      <c r="AC297" s="73" t="str">
        <f>IF($C297="","",[1]CONSOLIDADO!BP297)</f>
        <v/>
      </c>
      <c r="AD297" s="74" t="str">
        <f>IF($C297="","",[1]CONSOLIDADO!BQ297)</f>
        <v/>
      </c>
      <c r="AE297" s="74" t="str">
        <f>IF($C297="","",[1]CONSOLIDADO!BR297)</f>
        <v/>
      </c>
      <c r="AF297" s="74" t="str">
        <f>IF($C297="","",[1]CONSOLIDADO!BS297)</f>
        <v/>
      </c>
      <c r="AG297" s="74" t="str">
        <f>IF($C297="","",[1]CONSOLIDADO!BT297)</f>
        <v/>
      </c>
      <c r="AH297" s="73" t="str">
        <f>IF($C297="","",[1]CONSOLIDADO!BU297)</f>
        <v/>
      </c>
      <c r="AI297" s="73" t="str">
        <f>IF($C297="","",[1]CONSOLIDADO!BV297)</f>
        <v/>
      </c>
      <c r="AJ297" s="74" t="str">
        <f>IF($C297="","",[1]CONSOLIDADO!BW297)</f>
        <v/>
      </c>
      <c r="AK297" s="75" t="str">
        <f>IF($C297="","",[1]CONSOLIDADO!BX297)</f>
        <v/>
      </c>
    </row>
    <row r="298" spans="1:37" ht="14.45" customHeight="1" x14ac:dyDescent="0.2">
      <c r="A298" s="62">
        <v>283</v>
      </c>
      <c r="B298" s="63"/>
      <c r="C298" s="64"/>
      <c r="D298" s="63"/>
      <c r="E298" s="65" t="str">
        <f>IFERROR(VLOOKUP($C298,[1]CONSOLIDADO!$C$16:$K$465,9,0),"")</f>
        <v/>
      </c>
      <c r="F298" s="66">
        <f>IFERROR(IF(AND(VLOOKUP($C298,[1]APELACIÓN!$C:$AM,7,0)="SI",VLOOKUP($C298,[1]APELACIÓN!$C:$AM,10,0)&lt;&gt;""),VLOOKUP($C298,[1]APELACIÓN!$C:$AM,20,0),VLOOKUP($C298,[1]CONSOLIDADO!$C$16:$BX$465,39,0)),0)</f>
        <v>0</v>
      </c>
      <c r="G298" s="67">
        <f>ROUND(IFERROR(IF($F298&gt;39,200,VLOOKUP($F298,[1]PARAMETROS!$A$12:$K$55,2,0)),0),2)</f>
        <v>0</v>
      </c>
      <c r="H298" s="67">
        <f t="shared" si="36"/>
        <v>0</v>
      </c>
      <c r="I298" s="66">
        <f>IFERROR(IF(AND(VLOOKUP($C298,[1]APELACIÓN!$C:$AM,7,0)="SI",VLOOKUP($C298,[1]APELACIÓN!$C:$AM,11,0)&lt;&gt;""),VLOOKUP($C298,[1]APELACIÓN!$C:$AM,23,0),VLOOKUP($C298,[1]CONSOLIDADO!$C$16:$BX$465,42,0)),0)</f>
        <v>0</v>
      </c>
      <c r="J298" s="67">
        <f>ROUND(IFERROR(IF($I298&gt;39,200,VLOOKUP($I298,[1]PARAMETROS!$A$12:$K$55,6,0)),0),2)</f>
        <v>0</v>
      </c>
      <c r="K298" s="67">
        <f t="shared" si="37"/>
        <v>0</v>
      </c>
      <c r="L298" s="66">
        <f>IFERROR(IF(AND(VLOOKUP($C298,[1]APELACIÓN!$C:$AM,7,0)="SI",VLOOKUP($C298,[1]APELACIÓN!$C:$AM,12,0)&lt;&gt;""),VLOOKUP($C298,[1]APELACIÓN!$C:$AM,26,0),VLOOKUP($C298,[1]CONSOLIDADO!$C$16:$BX$465,45,0)),0)</f>
        <v>0</v>
      </c>
      <c r="M298" s="68">
        <f>ROUND(IFERROR(IF($L298&gt;39,200,VLOOKUP($L298,[1]PARAMETROS!$A$12:$K$55,10,0)),0),2)</f>
        <v>0</v>
      </c>
      <c r="N298" s="68">
        <f t="shared" si="38"/>
        <v>0</v>
      </c>
      <c r="O298" s="68">
        <f t="shared" si="39"/>
        <v>0</v>
      </c>
      <c r="P298" s="69">
        <f t="shared" si="40"/>
        <v>0</v>
      </c>
      <c r="Q298" s="66">
        <f>IFERROR(IF(AND(VLOOKUP($C298,[1]APELACIÓN!$C:$AM,7,0)="SI",VLOOKUP($C298,[1]APELACIÓN!$C:$AM,13,0)&lt;&gt;""),VLOOKUP($C298,[1]APELACIÓN!$C:$AM,29,0),VLOOKUP($C298,[1]CONSOLIDADO!$C$16:$BX$465,50,0)),0)</f>
        <v>0</v>
      </c>
      <c r="R298" s="68">
        <f>ROUND(IFERROR(IF($Q298&gt;110,100,VLOOKUP($Q298,[1]PARAMETROS!$M$12:$O$122,2,0)),0),2)</f>
        <v>0</v>
      </c>
      <c r="S298" s="69">
        <f t="shared" si="41"/>
        <v>0</v>
      </c>
      <c r="T298" s="70">
        <f>IFERROR(IF(AND(VLOOKUP($C298,[1]APELACIÓN!$C:$AM,7,0)="SI",VLOOKUP($C298,[1]APELACIÓN!$C:$AM,14,0)&lt;&gt;""),VLOOKUP($C298,[1]APELACIÓN!$C:$AM,32,0),VLOOKUP($C298,[1]CONSOLIDADO!$C$16:$BX$465,53,0)),0)</f>
        <v>0</v>
      </c>
      <c r="U298" s="70">
        <f>IFERROR(IF(AND(VLOOKUP($C298,[1]APELACIÓN!$C:$AM,7,0)="SI",VLOOKUP($C298,[1]APELACIÓN!$C:$AM,15,0)&lt;&gt;""),VLOOKUP($C298,[1]APELACIÓN!$C:$AM,33,0),VLOOKUP($C298,[1]CONSOLIDADO!$C$16:$BX$465,54,0)),0)</f>
        <v>0</v>
      </c>
      <c r="V298" s="70">
        <f>IFERROR(IF(AND(VLOOKUP($C298,[1]APELACIÓN!$C:$AM,7,0)="SI",VLOOKUP($C298,[1]APELACIÓN!$C:$AM,16,0)&lt;&gt;""),VLOOKUP($C298,[1]APELACIÓN!$C:$AM,34,0),VLOOKUP($C298,[1]CONSOLIDADO!$C$16:$BX$465,55,0)),0)</f>
        <v>0</v>
      </c>
      <c r="W298" s="70">
        <f t="shared" si="42"/>
        <v>0</v>
      </c>
      <c r="X298" s="68">
        <f>ROUND(IFERROR(VLOOKUP($W298,[1]PARAMETROS!$Q$12:$S$82,2,0),0),2)</f>
        <v>0</v>
      </c>
      <c r="Y298" s="69">
        <f t="shared" si="43"/>
        <v>0</v>
      </c>
      <c r="Z298" s="71">
        <f t="shared" si="44"/>
        <v>0</v>
      </c>
      <c r="AA298" s="72" t="str">
        <f>IFERROR(IF(VLOOKUP($C298,[1]APELACIÓN!$C$16:$I$465,5,0)="","",VLOOKUP($C298,[1]APELACIÓN!$C$16:$I$465,5,0)),0)</f>
        <v/>
      </c>
      <c r="AB298" s="72" t="str">
        <f>IFERROR(IF(VLOOKUP($C298,[1]APELACIÓN!$C$16:$I$465,7,0)="","",VLOOKUP($C298,[1]APELACIÓN!$C$16:$I$465,7,0)),0)</f>
        <v/>
      </c>
      <c r="AC298" s="73" t="str">
        <f>IF($C298="","",[1]CONSOLIDADO!BP298)</f>
        <v/>
      </c>
      <c r="AD298" s="74" t="str">
        <f>IF($C298="","",[1]CONSOLIDADO!BQ298)</f>
        <v/>
      </c>
      <c r="AE298" s="74" t="str">
        <f>IF($C298="","",[1]CONSOLIDADO!BR298)</f>
        <v/>
      </c>
      <c r="AF298" s="74" t="str">
        <f>IF($C298="","",[1]CONSOLIDADO!BS298)</f>
        <v/>
      </c>
      <c r="AG298" s="74" t="str">
        <f>IF($C298="","",[1]CONSOLIDADO!BT298)</f>
        <v/>
      </c>
      <c r="AH298" s="73" t="str">
        <f>IF($C298="","",[1]CONSOLIDADO!BU298)</f>
        <v/>
      </c>
      <c r="AI298" s="73" t="str">
        <f>IF($C298="","",[1]CONSOLIDADO!BV298)</f>
        <v/>
      </c>
      <c r="AJ298" s="74" t="str">
        <f>IF($C298="","",[1]CONSOLIDADO!BW298)</f>
        <v/>
      </c>
      <c r="AK298" s="75" t="str">
        <f>IF($C298="","",[1]CONSOLIDADO!BX298)</f>
        <v/>
      </c>
    </row>
    <row r="299" spans="1:37" ht="14.45" customHeight="1" x14ac:dyDescent="0.2">
      <c r="A299" s="62">
        <v>284</v>
      </c>
      <c r="B299" s="63"/>
      <c r="C299" s="64"/>
      <c r="D299" s="63"/>
      <c r="E299" s="65" t="str">
        <f>IFERROR(VLOOKUP($C299,[1]CONSOLIDADO!$C$16:$K$465,9,0),"")</f>
        <v/>
      </c>
      <c r="F299" s="66">
        <f>IFERROR(IF(AND(VLOOKUP($C299,[1]APELACIÓN!$C:$AM,7,0)="SI",VLOOKUP($C299,[1]APELACIÓN!$C:$AM,10,0)&lt;&gt;""),VLOOKUP($C299,[1]APELACIÓN!$C:$AM,20,0),VLOOKUP($C299,[1]CONSOLIDADO!$C$16:$BX$465,39,0)),0)</f>
        <v>0</v>
      </c>
      <c r="G299" s="67">
        <f>ROUND(IFERROR(IF($F299&gt;39,200,VLOOKUP($F299,[1]PARAMETROS!$A$12:$K$55,2,0)),0),2)</f>
        <v>0</v>
      </c>
      <c r="H299" s="67">
        <f t="shared" si="36"/>
        <v>0</v>
      </c>
      <c r="I299" s="66">
        <f>IFERROR(IF(AND(VLOOKUP($C299,[1]APELACIÓN!$C:$AM,7,0)="SI",VLOOKUP($C299,[1]APELACIÓN!$C:$AM,11,0)&lt;&gt;""),VLOOKUP($C299,[1]APELACIÓN!$C:$AM,23,0),VLOOKUP($C299,[1]CONSOLIDADO!$C$16:$BX$465,42,0)),0)</f>
        <v>0</v>
      </c>
      <c r="J299" s="67">
        <f>ROUND(IFERROR(IF($I299&gt;39,200,VLOOKUP($I299,[1]PARAMETROS!$A$12:$K$55,6,0)),0),2)</f>
        <v>0</v>
      </c>
      <c r="K299" s="67">
        <f t="shared" si="37"/>
        <v>0</v>
      </c>
      <c r="L299" s="66">
        <f>IFERROR(IF(AND(VLOOKUP($C299,[1]APELACIÓN!$C:$AM,7,0)="SI",VLOOKUP($C299,[1]APELACIÓN!$C:$AM,12,0)&lt;&gt;""),VLOOKUP($C299,[1]APELACIÓN!$C:$AM,26,0),VLOOKUP($C299,[1]CONSOLIDADO!$C$16:$BX$465,45,0)),0)</f>
        <v>0</v>
      </c>
      <c r="M299" s="68">
        <f>ROUND(IFERROR(IF($L299&gt;39,200,VLOOKUP($L299,[1]PARAMETROS!$A$12:$K$55,10,0)),0),2)</f>
        <v>0</v>
      </c>
      <c r="N299" s="68">
        <f t="shared" si="38"/>
        <v>0</v>
      </c>
      <c r="O299" s="68">
        <f t="shared" si="39"/>
        <v>0</v>
      </c>
      <c r="P299" s="69">
        <f t="shared" si="40"/>
        <v>0</v>
      </c>
      <c r="Q299" s="66">
        <f>IFERROR(IF(AND(VLOOKUP($C299,[1]APELACIÓN!$C:$AM,7,0)="SI",VLOOKUP($C299,[1]APELACIÓN!$C:$AM,13,0)&lt;&gt;""),VLOOKUP($C299,[1]APELACIÓN!$C:$AM,29,0),VLOOKUP($C299,[1]CONSOLIDADO!$C$16:$BX$465,50,0)),0)</f>
        <v>0</v>
      </c>
      <c r="R299" s="68">
        <f>ROUND(IFERROR(IF($Q299&gt;110,100,VLOOKUP($Q299,[1]PARAMETROS!$M$12:$O$122,2,0)),0),2)</f>
        <v>0</v>
      </c>
      <c r="S299" s="69">
        <f t="shared" si="41"/>
        <v>0</v>
      </c>
      <c r="T299" s="70">
        <f>IFERROR(IF(AND(VLOOKUP($C299,[1]APELACIÓN!$C:$AM,7,0)="SI",VLOOKUP($C299,[1]APELACIÓN!$C:$AM,14,0)&lt;&gt;""),VLOOKUP($C299,[1]APELACIÓN!$C:$AM,32,0),VLOOKUP($C299,[1]CONSOLIDADO!$C$16:$BX$465,53,0)),0)</f>
        <v>0</v>
      </c>
      <c r="U299" s="70">
        <f>IFERROR(IF(AND(VLOOKUP($C299,[1]APELACIÓN!$C:$AM,7,0)="SI",VLOOKUP($C299,[1]APELACIÓN!$C:$AM,15,0)&lt;&gt;""),VLOOKUP($C299,[1]APELACIÓN!$C:$AM,33,0),VLOOKUP($C299,[1]CONSOLIDADO!$C$16:$BX$465,54,0)),0)</f>
        <v>0</v>
      </c>
      <c r="V299" s="70">
        <f>IFERROR(IF(AND(VLOOKUP($C299,[1]APELACIÓN!$C:$AM,7,0)="SI",VLOOKUP($C299,[1]APELACIÓN!$C:$AM,16,0)&lt;&gt;""),VLOOKUP($C299,[1]APELACIÓN!$C:$AM,34,0),VLOOKUP($C299,[1]CONSOLIDADO!$C$16:$BX$465,55,0)),0)</f>
        <v>0</v>
      </c>
      <c r="W299" s="70">
        <f t="shared" si="42"/>
        <v>0</v>
      </c>
      <c r="X299" s="68">
        <f>ROUND(IFERROR(VLOOKUP($W299,[1]PARAMETROS!$Q$12:$S$82,2,0),0),2)</f>
        <v>0</v>
      </c>
      <c r="Y299" s="69">
        <f t="shared" si="43"/>
        <v>0</v>
      </c>
      <c r="Z299" s="71">
        <f t="shared" si="44"/>
        <v>0</v>
      </c>
      <c r="AA299" s="72" t="str">
        <f>IFERROR(IF(VLOOKUP($C299,[1]APELACIÓN!$C$16:$I$465,5,0)="","",VLOOKUP($C299,[1]APELACIÓN!$C$16:$I$465,5,0)),0)</f>
        <v/>
      </c>
      <c r="AB299" s="72" t="str">
        <f>IFERROR(IF(VLOOKUP($C299,[1]APELACIÓN!$C$16:$I$465,7,0)="","",VLOOKUP($C299,[1]APELACIÓN!$C$16:$I$465,7,0)),0)</f>
        <v/>
      </c>
      <c r="AC299" s="73" t="str">
        <f>IF($C299="","",[1]CONSOLIDADO!BP299)</f>
        <v/>
      </c>
      <c r="AD299" s="74" t="str">
        <f>IF($C299="","",[1]CONSOLIDADO!BQ299)</f>
        <v/>
      </c>
      <c r="AE299" s="74" t="str">
        <f>IF($C299="","",[1]CONSOLIDADO!BR299)</f>
        <v/>
      </c>
      <c r="AF299" s="74" t="str">
        <f>IF($C299="","",[1]CONSOLIDADO!BS299)</f>
        <v/>
      </c>
      <c r="AG299" s="74" t="str">
        <f>IF($C299="","",[1]CONSOLIDADO!BT299)</f>
        <v/>
      </c>
      <c r="AH299" s="73" t="str">
        <f>IF($C299="","",[1]CONSOLIDADO!BU299)</f>
        <v/>
      </c>
      <c r="AI299" s="73" t="str">
        <f>IF($C299="","",[1]CONSOLIDADO!BV299)</f>
        <v/>
      </c>
      <c r="AJ299" s="74" t="str">
        <f>IF($C299="","",[1]CONSOLIDADO!BW299)</f>
        <v/>
      </c>
      <c r="AK299" s="75" t="str">
        <f>IF($C299="","",[1]CONSOLIDADO!BX299)</f>
        <v/>
      </c>
    </row>
    <row r="300" spans="1:37" ht="14.45" customHeight="1" x14ac:dyDescent="0.2">
      <c r="A300" s="62">
        <v>285</v>
      </c>
      <c r="B300" s="63"/>
      <c r="C300" s="64"/>
      <c r="D300" s="63"/>
      <c r="E300" s="65" t="str">
        <f>IFERROR(VLOOKUP($C300,[1]CONSOLIDADO!$C$16:$K$465,9,0),"")</f>
        <v/>
      </c>
      <c r="F300" s="66">
        <f>IFERROR(IF(AND(VLOOKUP($C300,[1]APELACIÓN!$C:$AM,7,0)="SI",VLOOKUP($C300,[1]APELACIÓN!$C:$AM,10,0)&lt;&gt;""),VLOOKUP($C300,[1]APELACIÓN!$C:$AM,20,0),VLOOKUP($C300,[1]CONSOLIDADO!$C$16:$BX$465,39,0)),0)</f>
        <v>0</v>
      </c>
      <c r="G300" s="67">
        <f>ROUND(IFERROR(IF($F300&gt;39,200,VLOOKUP($F300,[1]PARAMETROS!$A$12:$K$55,2,0)),0),2)</f>
        <v>0</v>
      </c>
      <c r="H300" s="67">
        <f t="shared" si="36"/>
        <v>0</v>
      </c>
      <c r="I300" s="66">
        <f>IFERROR(IF(AND(VLOOKUP($C300,[1]APELACIÓN!$C:$AM,7,0)="SI",VLOOKUP($C300,[1]APELACIÓN!$C:$AM,11,0)&lt;&gt;""),VLOOKUP($C300,[1]APELACIÓN!$C:$AM,23,0),VLOOKUP($C300,[1]CONSOLIDADO!$C$16:$BX$465,42,0)),0)</f>
        <v>0</v>
      </c>
      <c r="J300" s="67">
        <f>ROUND(IFERROR(IF($I300&gt;39,200,VLOOKUP($I300,[1]PARAMETROS!$A$12:$K$55,6,0)),0),2)</f>
        <v>0</v>
      </c>
      <c r="K300" s="67">
        <f t="shared" si="37"/>
        <v>0</v>
      </c>
      <c r="L300" s="66">
        <f>IFERROR(IF(AND(VLOOKUP($C300,[1]APELACIÓN!$C:$AM,7,0)="SI",VLOOKUP($C300,[1]APELACIÓN!$C:$AM,12,0)&lt;&gt;""),VLOOKUP($C300,[1]APELACIÓN!$C:$AM,26,0),VLOOKUP($C300,[1]CONSOLIDADO!$C$16:$BX$465,45,0)),0)</f>
        <v>0</v>
      </c>
      <c r="M300" s="68">
        <f>ROUND(IFERROR(IF($L300&gt;39,200,VLOOKUP($L300,[1]PARAMETROS!$A$12:$K$55,10,0)),0),2)</f>
        <v>0</v>
      </c>
      <c r="N300" s="68">
        <f t="shared" si="38"/>
        <v>0</v>
      </c>
      <c r="O300" s="68">
        <f t="shared" si="39"/>
        <v>0</v>
      </c>
      <c r="P300" s="69">
        <f t="shared" si="40"/>
        <v>0</v>
      </c>
      <c r="Q300" s="66">
        <f>IFERROR(IF(AND(VLOOKUP($C300,[1]APELACIÓN!$C:$AM,7,0)="SI",VLOOKUP($C300,[1]APELACIÓN!$C:$AM,13,0)&lt;&gt;""),VLOOKUP($C300,[1]APELACIÓN!$C:$AM,29,0),VLOOKUP($C300,[1]CONSOLIDADO!$C$16:$BX$465,50,0)),0)</f>
        <v>0</v>
      </c>
      <c r="R300" s="68">
        <f>ROUND(IFERROR(IF($Q300&gt;110,100,VLOOKUP($Q300,[1]PARAMETROS!$M$12:$O$122,2,0)),0),2)</f>
        <v>0</v>
      </c>
      <c r="S300" s="69">
        <f t="shared" si="41"/>
        <v>0</v>
      </c>
      <c r="T300" s="70">
        <f>IFERROR(IF(AND(VLOOKUP($C300,[1]APELACIÓN!$C:$AM,7,0)="SI",VLOOKUP($C300,[1]APELACIÓN!$C:$AM,14,0)&lt;&gt;""),VLOOKUP($C300,[1]APELACIÓN!$C:$AM,32,0),VLOOKUP($C300,[1]CONSOLIDADO!$C$16:$BX$465,53,0)),0)</f>
        <v>0</v>
      </c>
      <c r="U300" s="70">
        <f>IFERROR(IF(AND(VLOOKUP($C300,[1]APELACIÓN!$C:$AM,7,0)="SI",VLOOKUP($C300,[1]APELACIÓN!$C:$AM,15,0)&lt;&gt;""),VLOOKUP($C300,[1]APELACIÓN!$C:$AM,33,0),VLOOKUP($C300,[1]CONSOLIDADO!$C$16:$BX$465,54,0)),0)</f>
        <v>0</v>
      </c>
      <c r="V300" s="70">
        <f>IFERROR(IF(AND(VLOOKUP($C300,[1]APELACIÓN!$C:$AM,7,0)="SI",VLOOKUP($C300,[1]APELACIÓN!$C:$AM,16,0)&lt;&gt;""),VLOOKUP($C300,[1]APELACIÓN!$C:$AM,34,0),VLOOKUP($C300,[1]CONSOLIDADO!$C$16:$BX$465,55,0)),0)</f>
        <v>0</v>
      </c>
      <c r="W300" s="70">
        <f t="shared" si="42"/>
        <v>0</v>
      </c>
      <c r="X300" s="68">
        <f>ROUND(IFERROR(VLOOKUP($W300,[1]PARAMETROS!$Q$12:$S$82,2,0),0),2)</f>
        <v>0</v>
      </c>
      <c r="Y300" s="69">
        <f t="shared" si="43"/>
        <v>0</v>
      </c>
      <c r="Z300" s="71">
        <f t="shared" si="44"/>
        <v>0</v>
      </c>
      <c r="AA300" s="72" t="str">
        <f>IFERROR(IF(VLOOKUP($C300,[1]APELACIÓN!$C$16:$I$465,5,0)="","",VLOOKUP($C300,[1]APELACIÓN!$C$16:$I$465,5,0)),0)</f>
        <v/>
      </c>
      <c r="AB300" s="72" t="str">
        <f>IFERROR(IF(VLOOKUP($C300,[1]APELACIÓN!$C$16:$I$465,7,0)="","",VLOOKUP($C300,[1]APELACIÓN!$C$16:$I$465,7,0)),0)</f>
        <v/>
      </c>
      <c r="AC300" s="73" t="str">
        <f>IF($C300="","",[1]CONSOLIDADO!BP300)</f>
        <v/>
      </c>
      <c r="AD300" s="74" t="str">
        <f>IF($C300="","",[1]CONSOLIDADO!BQ300)</f>
        <v/>
      </c>
      <c r="AE300" s="74" t="str">
        <f>IF($C300="","",[1]CONSOLIDADO!BR300)</f>
        <v/>
      </c>
      <c r="AF300" s="74" t="str">
        <f>IF($C300="","",[1]CONSOLIDADO!BS300)</f>
        <v/>
      </c>
      <c r="AG300" s="74" t="str">
        <f>IF($C300="","",[1]CONSOLIDADO!BT300)</f>
        <v/>
      </c>
      <c r="AH300" s="73" t="str">
        <f>IF($C300="","",[1]CONSOLIDADO!BU300)</f>
        <v/>
      </c>
      <c r="AI300" s="73" t="str">
        <f>IF($C300="","",[1]CONSOLIDADO!BV300)</f>
        <v/>
      </c>
      <c r="AJ300" s="74" t="str">
        <f>IF($C300="","",[1]CONSOLIDADO!BW300)</f>
        <v/>
      </c>
      <c r="AK300" s="75" t="str">
        <f>IF($C300="","",[1]CONSOLIDADO!BX300)</f>
        <v/>
      </c>
    </row>
    <row r="301" spans="1:37" ht="14.45" customHeight="1" x14ac:dyDescent="0.2">
      <c r="A301" s="62">
        <v>286</v>
      </c>
      <c r="B301" s="63"/>
      <c r="C301" s="64"/>
      <c r="D301" s="63"/>
      <c r="E301" s="65" t="str">
        <f>IFERROR(VLOOKUP($C301,[1]CONSOLIDADO!$C$16:$K$465,9,0),"")</f>
        <v/>
      </c>
      <c r="F301" s="66">
        <f>IFERROR(IF(AND(VLOOKUP($C301,[1]APELACIÓN!$C:$AM,7,0)="SI",VLOOKUP($C301,[1]APELACIÓN!$C:$AM,10,0)&lt;&gt;""),VLOOKUP($C301,[1]APELACIÓN!$C:$AM,20,0),VLOOKUP($C301,[1]CONSOLIDADO!$C$16:$BX$465,39,0)),0)</f>
        <v>0</v>
      </c>
      <c r="G301" s="67">
        <f>ROUND(IFERROR(IF($F301&gt;39,200,VLOOKUP($F301,[1]PARAMETROS!$A$12:$K$55,2,0)),0),2)</f>
        <v>0</v>
      </c>
      <c r="H301" s="67">
        <f t="shared" si="36"/>
        <v>0</v>
      </c>
      <c r="I301" s="66">
        <f>IFERROR(IF(AND(VLOOKUP($C301,[1]APELACIÓN!$C:$AM,7,0)="SI",VLOOKUP($C301,[1]APELACIÓN!$C:$AM,11,0)&lt;&gt;""),VLOOKUP($C301,[1]APELACIÓN!$C:$AM,23,0),VLOOKUP($C301,[1]CONSOLIDADO!$C$16:$BX$465,42,0)),0)</f>
        <v>0</v>
      </c>
      <c r="J301" s="67">
        <f>ROUND(IFERROR(IF($I301&gt;39,200,VLOOKUP($I301,[1]PARAMETROS!$A$12:$K$55,6,0)),0),2)</f>
        <v>0</v>
      </c>
      <c r="K301" s="67">
        <f t="shared" si="37"/>
        <v>0</v>
      </c>
      <c r="L301" s="66">
        <f>IFERROR(IF(AND(VLOOKUP($C301,[1]APELACIÓN!$C:$AM,7,0)="SI",VLOOKUP($C301,[1]APELACIÓN!$C:$AM,12,0)&lt;&gt;""),VLOOKUP($C301,[1]APELACIÓN!$C:$AM,26,0),VLOOKUP($C301,[1]CONSOLIDADO!$C$16:$BX$465,45,0)),0)</f>
        <v>0</v>
      </c>
      <c r="M301" s="68">
        <f>ROUND(IFERROR(IF($L301&gt;39,200,VLOOKUP($L301,[1]PARAMETROS!$A$12:$K$55,10,0)),0),2)</f>
        <v>0</v>
      </c>
      <c r="N301" s="68">
        <f t="shared" si="38"/>
        <v>0</v>
      </c>
      <c r="O301" s="68">
        <f t="shared" si="39"/>
        <v>0</v>
      </c>
      <c r="P301" s="69">
        <f t="shared" si="40"/>
        <v>0</v>
      </c>
      <c r="Q301" s="66">
        <f>IFERROR(IF(AND(VLOOKUP($C301,[1]APELACIÓN!$C:$AM,7,0)="SI",VLOOKUP($C301,[1]APELACIÓN!$C:$AM,13,0)&lt;&gt;""),VLOOKUP($C301,[1]APELACIÓN!$C:$AM,29,0),VLOOKUP($C301,[1]CONSOLIDADO!$C$16:$BX$465,50,0)),0)</f>
        <v>0</v>
      </c>
      <c r="R301" s="68">
        <f>ROUND(IFERROR(IF($Q301&gt;110,100,VLOOKUP($Q301,[1]PARAMETROS!$M$12:$O$122,2,0)),0),2)</f>
        <v>0</v>
      </c>
      <c r="S301" s="69">
        <f t="shared" si="41"/>
        <v>0</v>
      </c>
      <c r="T301" s="70">
        <f>IFERROR(IF(AND(VLOOKUP($C301,[1]APELACIÓN!$C:$AM,7,0)="SI",VLOOKUP($C301,[1]APELACIÓN!$C:$AM,14,0)&lt;&gt;""),VLOOKUP($C301,[1]APELACIÓN!$C:$AM,32,0),VLOOKUP($C301,[1]CONSOLIDADO!$C$16:$BX$465,53,0)),0)</f>
        <v>0</v>
      </c>
      <c r="U301" s="70">
        <f>IFERROR(IF(AND(VLOOKUP($C301,[1]APELACIÓN!$C:$AM,7,0)="SI",VLOOKUP($C301,[1]APELACIÓN!$C:$AM,15,0)&lt;&gt;""),VLOOKUP($C301,[1]APELACIÓN!$C:$AM,33,0),VLOOKUP($C301,[1]CONSOLIDADO!$C$16:$BX$465,54,0)),0)</f>
        <v>0</v>
      </c>
      <c r="V301" s="70">
        <f>IFERROR(IF(AND(VLOOKUP($C301,[1]APELACIÓN!$C:$AM,7,0)="SI",VLOOKUP($C301,[1]APELACIÓN!$C:$AM,16,0)&lt;&gt;""),VLOOKUP($C301,[1]APELACIÓN!$C:$AM,34,0),VLOOKUP($C301,[1]CONSOLIDADO!$C$16:$BX$465,55,0)),0)</f>
        <v>0</v>
      </c>
      <c r="W301" s="70">
        <f t="shared" si="42"/>
        <v>0</v>
      </c>
      <c r="X301" s="68">
        <f>ROUND(IFERROR(VLOOKUP($W301,[1]PARAMETROS!$Q$12:$S$82,2,0),0),2)</f>
        <v>0</v>
      </c>
      <c r="Y301" s="69">
        <f t="shared" si="43"/>
        <v>0</v>
      </c>
      <c r="Z301" s="71">
        <f t="shared" si="44"/>
        <v>0</v>
      </c>
      <c r="AA301" s="72" t="str">
        <f>IFERROR(IF(VLOOKUP($C301,[1]APELACIÓN!$C$16:$I$465,5,0)="","",VLOOKUP($C301,[1]APELACIÓN!$C$16:$I$465,5,0)),0)</f>
        <v/>
      </c>
      <c r="AB301" s="72" t="str">
        <f>IFERROR(IF(VLOOKUP($C301,[1]APELACIÓN!$C$16:$I$465,7,0)="","",VLOOKUP($C301,[1]APELACIÓN!$C$16:$I$465,7,0)),0)</f>
        <v/>
      </c>
      <c r="AC301" s="73" t="str">
        <f>IF($C301="","",[1]CONSOLIDADO!BP301)</f>
        <v/>
      </c>
      <c r="AD301" s="74" t="str">
        <f>IF($C301="","",[1]CONSOLIDADO!BQ301)</f>
        <v/>
      </c>
      <c r="AE301" s="74" t="str">
        <f>IF($C301="","",[1]CONSOLIDADO!BR301)</f>
        <v/>
      </c>
      <c r="AF301" s="74" t="str">
        <f>IF($C301="","",[1]CONSOLIDADO!BS301)</f>
        <v/>
      </c>
      <c r="AG301" s="74" t="str">
        <f>IF($C301="","",[1]CONSOLIDADO!BT301)</f>
        <v/>
      </c>
      <c r="AH301" s="73" t="str">
        <f>IF($C301="","",[1]CONSOLIDADO!BU301)</f>
        <v/>
      </c>
      <c r="AI301" s="73" t="str">
        <f>IF($C301="","",[1]CONSOLIDADO!BV301)</f>
        <v/>
      </c>
      <c r="AJ301" s="74" t="str">
        <f>IF($C301="","",[1]CONSOLIDADO!BW301)</f>
        <v/>
      </c>
      <c r="AK301" s="75" t="str">
        <f>IF($C301="","",[1]CONSOLIDADO!BX301)</f>
        <v/>
      </c>
    </row>
    <row r="302" spans="1:37" ht="14.45" customHeight="1" x14ac:dyDescent="0.2">
      <c r="A302" s="62">
        <v>287</v>
      </c>
      <c r="B302" s="63"/>
      <c r="C302" s="64"/>
      <c r="D302" s="63"/>
      <c r="E302" s="65" t="str">
        <f>IFERROR(VLOOKUP($C302,[1]CONSOLIDADO!$C$16:$K$465,9,0),"")</f>
        <v/>
      </c>
      <c r="F302" s="66">
        <f>IFERROR(IF(AND(VLOOKUP($C302,[1]APELACIÓN!$C:$AM,7,0)="SI",VLOOKUP($C302,[1]APELACIÓN!$C:$AM,10,0)&lt;&gt;""),VLOOKUP($C302,[1]APELACIÓN!$C:$AM,20,0),VLOOKUP($C302,[1]CONSOLIDADO!$C$16:$BX$465,39,0)),0)</f>
        <v>0</v>
      </c>
      <c r="G302" s="67">
        <f>ROUND(IFERROR(IF($F302&gt;39,200,VLOOKUP($F302,[1]PARAMETROS!$A$12:$K$55,2,0)),0),2)</f>
        <v>0</v>
      </c>
      <c r="H302" s="67">
        <f t="shared" si="36"/>
        <v>0</v>
      </c>
      <c r="I302" s="66">
        <f>IFERROR(IF(AND(VLOOKUP($C302,[1]APELACIÓN!$C:$AM,7,0)="SI",VLOOKUP($C302,[1]APELACIÓN!$C:$AM,11,0)&lt;&gt;""),VLOOKUP($C302,[1]APELACIÓN!$C:$AM,23,0),VLOOKUP($C302,[1]CONSOLIDADO!$C$16:$BX$465,42,0)),0)</f>
        <v>0</v>
      </c>
      <c r="J302" s="67">
        <f>ROUND(IFERROR(IF($I302&gt;39,200,VLOOKUP($I302,[1]PARAMETROS!$A$12:$K$55,6,0)),0),2)</f>
        <v>0</v>
      </c>
      <c r="K302" s="67">
        <f t="shared" si="37"/>
        <v>0</v>
      </c>
      <c r="L302" s="66">
        <f>IFERROR(IF(AND(VLOOKUP($C302,[1]APELACIÓN!$C:$AM,7,0)="SI",VLOOKUP($C302,[1]APELACIÓN!$C:$AM,12,0)&lt;&gt;""),VLOOKUP($C302,[1]APELACIÓN!$C:$AM,26,0),VLOOKUP($C302,[1]CONSOLIDADO!$C$16:$BX$465,45,0)),0)</f>
        <v>0</v>
      </c>
      <c r="M302" s="68">
        <f>ROUND(IFERROR(IF($L302&gt;39,200,VLOOKUP($L302,[1]PARAMETROS!$A$12:$K$55,10,0)),0),2)</f>
        <v>0</v>
      </c>
      <c r="N302" s="68">
        <f t="shared" si="38"/>
        <v>0</v>
      </c>
      <c r="O302" s="68">
        <f t="shared" si="39"/>
        <v>0</v>
      </c>
      <c r="P302" s="69">
        <f t="shared" si="40"/>
        <v>0</v>
      </c>
      <c r="Q302" s="66">
        <f>IFERROR(IF(AND(VLOOKUP($C302,[1]APELACIÓN!$C:$AM,7,0)="SI",VLOOKUP($C302,[1]APELACIÓN!$C:$AM,13,0)&lt;&gt;""),VLOOKUP($C302,[1]APELACIÓN!$C:$AM,29,0),VLOOKUP($C302,[1]CONSOLIDADO!$C$16:$BX$465,50,0)),0)</f>
        <v>0</v>
      </c>
      <c r="R302" s="68">
        <f>ROUND(IFERROR(IF($Q302&gt;110,100,VLOOKUP($Q302,[1]PARAMETROS!$M$12:$O$122,2,0)),0),2)</f>
        <v>0</v>
      </c>
      <c r="S302" s="69">
        <f t="shared" si="41"/>
        <v>0</v>
      </c>
      <c r="T302" s="70">
        <f>IFERROR(IF(AND(VLOOKUP($C302,[1]APELACIÓN!$C:$AM,7,0)="SI",VLOOKUP($C302,[1]APELACIÓN!$C:$AM,14,0)&lt;&gt;""),VLOOKUP($C302,[1]APELACIÓN!$C:$AM,32,0),VLOOKUP($C302,[1]CONSOLIDADO!$C$16:$BX$465,53,0)),0)</f>
        <v>0</v>
      </c>
      <c r="U302" s="70">
        <f>IFERROR(IF(AND(VLOOKUP($C302,[1]APELACIÓN!$C:$AM,7,0)="SI",VLOOKUP($C302,[1]APELACIÓN!$C:$AM,15,0)&lt;&gt;""),VLOOKUP($C302,[1]APELACIÓN!$C:$AM,33,0),VLOOKUP($C302,[1]CONSOLIDADO!$C$16:$BX$465,54,0)),0)</f>
        <v>0</v>
      </c>
      <c r="V302" s="70">
        <f>IFERROR(IF(AND(VLOOKUP($C302,[1]APELACIÓN!$C:$AM,7,0)="SI",VLOOKUP($C302,[1]APELACIÓN!$C:$AM,16,0)&lt;&gt;""),VLOOKUP($C302,[1]APELACIÓN!$C:$AM,34,0),VLOOKUP($C302,[1]CONSOLIDADO!$C$16:$BX$465,55,0)),0)</f>
        <v>0</v>
      </c>
      <c r="W302" s="70">
        <f t="shared" si="42"/>
        <v>0</v>
      </c>
      <c r="X302" s="68">
        <f>ROUND(IFERROR(VLOOKUP($W302,[1]PARAMETROS!$Q$12:$S$82,2,0),0),2)</f>
        <v>0</v>
      </c>
      <c r="Y302" s="69">
        <f t="shared" si="43"/>
        <v>0</v>
      </c>
      <c r="Z302" s="71">
        <f t="shared" si="44"/>
        <v>0</v>
      </c>
      <c r="AA302" s="72" t="str">
        <f>IFERROR(IF(VLOOKUP($C302,[1]APELACIÓN!$C$16:$I$465,5,0)="","",VLOOKUP($C302,[1]APELACIÓN!$C$16:$I$465,5,0)),0)</f>
        <v/>
      </c>
      <c r="AB302" s="72" t="str">
        <f>IFERROR(IF(VLOOKUP($C302,[1]APELACIÓN!$C$16:$I$465,7,0)="","",VLOOKUP($C302,[1]APELACIÓN!$C$16:$I$465,7,0)),0)</f>
        <v/>
      </c>
      <c r="AC302" s="73" t="str">
        <f>IF($C302="","",[1]CONSOLIDADO!BP302)</f>
        <v/>
      </c>
      <c r="AD302" s="74" t="str">
        <f>IF($C302="","",[1]CONSOLIDADO!BQ302)</f>
        <v/>
      </c>
      <c r="AE302" s="74" t="str">
        <f>IF($C302="","",[1]CONSOLIDADO!BR302)</f>
        <v/>
      </c>
      <c r="AF302" s="74" t="str">
        <f>IF($C302="","",[1]CONSOLIDADO!BS302)</f>
        <v/>
      </c>
      <c r="AG302" s="74" t="str">
        <f>IF($C302="","",[1]CONSOLIDADO!BT302)</f>
        <v/>
      </c>
      <c r="AH302" s="73" t="str">
        <f>IF($C302="","",[1]CONSOLIDADO!BU302)</f>
        <v/>
      </c>
      <c r="AI302" s="73" t="str">
        <f>IF($C302="","",[1]CONSOLIDADO!BV302)</f>
        <v/>
      </c>
      <c r="AJ302" s="74" t="str">
        <f>IF($C302="","",[1]CONSOLIDADO!BW302)</f>
        <v/>
      </c>
      <c r="AK302" s="75" t="str">
        <f>IF($C302="","",[1]CONSOLIDADO!BX302)</f>
        <v/>
      </c>
    </row>
    <row r="303" spans="1:37" ht="14.45" customHeight="1" x14ac:dyDescent="0.2">
      <c r="A303" s="62">
        <v>288</v>
      </c>
      <c r="B303" s="63"/>
      <c r="C303" s="64"/>
      <c r="D303" s="63"/>
      <c r="E303" s="65" t="str">
        <f>IFERROR(VLOOKUP($C303,[1]CONSOLIDADO!$C$16:$K$465,9,0),"")</f>
        <v/>
      </c>
      <c r="F303" s="66">
        <f>IFERROR(IF(AND(VLOOKUP($C303,[1]APELACIÓN!$C:$AM,7,0)="SI",VLOOKUP($C303,[1]APELACIÓN!$C:$AM,10,0)&lt;&gt;""),VLOOKUP($C303,[1]APELACIÓN!$C:$AM,20,0),VLOOKUP($C303,[1]CONSOLIDADO!$C$16:$BX$465,39,0)),0)</f>
        <v>0</v>
      </c>
      <c r="G303" s="67">
        <f>ROUND(IFERROR(IF($F303&gt;39,200,VLOOKUP($F303,[1]PARAMETROS!$A$12:$K$55,2,0)),0),2)</f>
        <v>0</v>
      </c>
      <c r="H303" s="67">
        <f t="shared" si="36"/>
        <v>0</v>
      </c>
      <c r="I303" s="66">
        <f>IFERROR(IF(AND(VLOOKUP($C303,[1]APELACIÓN!$C:$AM,7,0)="SI",VLOOKUP($C303,[1]APELACIÓN!$C:$AM,11,0)&lt;&gt;""),VLOOKUP($C303,[1]APELACIÓN!$C:$AM,23,0),VLOOKUP($C303,[1]CONSOLIDADO!$C$16:$BX$465,42,0)),0)</f>
        <v>0</v>
      </c>
      <c r="J303" s="67">
        <f>ROUND(IFERROR(IF($I303&gt;39,200,VLOOKUP($I303,[1]PARAMETROS!$A$12:$K$55,6,0)),0),2)</f>
        <v>0</v>
      </c>
      <c r="K303" s="67">
        <f t="shared" si="37"/>
        <v>0</v>
      </c>
      <c r="L303" s="66">
        <f>IFERROR(IF(AND(VLOOKUP($C303,[1]APELACIÓN!$C:$AM,7,0)="SI",VLOOKUP($C303,[1]APELACIÓN!$C:$AM,12,0)&lt;&gt;""),VLOOKUP($C303,[1]APELACIÓN!$C:$AM,26,0),VLOOKUP($C303,[1]CONSOLIDADO!$C$16:$BX$465,45,0)),0)</f>
        <v>0</v>
      </c>
      <c r="M303" s="68">
        <f>ROUND(IFERROR(IF($L303&gt;39,200,VLOOKUP($L303,[1]PARAMETROS!$A$12:$K$55,10,0)),0),2)</f>
        <v>0</v>
      </c>
      <c r="N303" s="68">
        <f t="shared" si="38"/>
        <v>0</v>
      </c>
      <c r="O303" s="68">
        <f t="shared" si="39"/>
        <v>0</v>
      </c>
      <c r="P303" s="69">
        <f t="shared" si="40"/>
        <v>0</v>
      </c>
      <c r="Q303" s="66">
        <f>IFERROR(IF(AND(VLOOKUP($C303,[1]APELACIÓN!$C:$AM,7,0)="SI",VLOOKUP($C303,[1]APELACIÓN!$C:$AM,13,0)&lt;&gt;""),VLOOKUP($C303,[1]APELACIÓN!$C:$AM,29,0),VLOOKUP($C303,[1]CONSOLIDADO!$C$16:$BX$465,50,0)),0)</f>
        <v>0</v>
      </c>
      <c r="R303" s="68">
        <f>ROUND(IFERROR(IF($Q303&gt;110,100,VLOOKUP($Q303,[1]PARAMETROS!$M$12:$O$122,2,0)),0),2)</f>
        <v>0</v>
      </c>
      <c r="S303" s="69">
        <f t="shared" si="41"/>
        <v>0</v>
      </c>
      <c r="T303" s="70">
        <f>IFERROR(IF(AND(VLOOKUP($C303,[1]APELACIÓN!$C:$AM,7,0)="SI",VLOOKUP($C303,[1]APELACIÓN!$C:$AM,14,0)&lt;&gt;""),VLOOKUP($C303,[1]APELACIÓN!$C:$AM,32,0),VLOOKUP($C303,[1]CONSOLIDADO!$C$16:$BX$465,53,0)),0)</f>
        <v>0</v>
      </c>
      <c r="U303" s="70">
        <f>IFERROR(IF(AND(VLOOKUP($C303,[1]APELACIÓN!$C:$AM,7,0)="SI",VLOOKUP($C303,[1]APELACIÓN!$C:$AM,15,0)&lt;&gt;""),VLOOKUP($C303,[1]APELACIÓN!$C:$AM,33,0),VLOOKUP($C303,[1]CONSOLIDADO!$C$16:$BX$465,54,0)),0)</f>
        <v>0</v>
      </c>
      <c r="V303" s="70">
        <f>IFERROR(IF(AND(VLOOKUP($C303,[1]APELACIÓN!$C:$AM,7,0)="SI",VLOOKUP($C303,[1]APELACIÓN!$C:$AM,16,0)&lt;&gt;""),VLOOKUP($C303,[1]APELACIÓN!$C:$AM,34,0),VLOOKUP($C303,[1]CONSOLIDADO!$C$16:$BX$465,55,0)),0)</f>
        <v>0</v>
      </c>
      <c r="W303" s="70">
        <f t="shared" si="42"/>
        <v>0</v>
      </c>
      <c r="X303" s="68">
        <f>ROUND(IFERROR(VLOOKUP($W303,[1]PARAMETROS!$Q$12:$S$82,2,0),0),2)</f>
        <v>0</v>
      </c>
      <c r="Y303" s="69">
        <f t="shared" si="43"/>
        <v>0</v>
      </c>
      <c r="Z303" s="71">
        <f t="shared" si="44"/>
        <v>0</v>
      </c>
      <c r="AA303" s="72" t="str">
        <f>IFERROR(IF(VLOOKUP($C303,[1]APELACIÓN!$C$16:$I$465,5,0)="","",VLOOKUP($C303,[1]APELACIÓN!$C$16:$I$465,5,0)),0)</f>
        <v/>
      </c>
      <c r="AB303" s="72" t="str">
        <f>IFERROR(IF(VLOOKUP($C303,[1]APELACIÓN!$C$16:$I$465,7,0)="","",VLOOKUP($C303,[1]APELACIÓN!$C$16:$I$465,7,0)),0)</f>
        <v/>
      </c>
      <c r="AC303" s="73" t="str">
        <f>IF($C303="","",[1]CONSOLIDADO!BP303)</f>
        <v/>
      </c>
      <c r="AD303" s="74" t="str">
        <f>IF($C303="","",[1]CONSOLIDADO!BQ303)</f>
        <v/>
      </c>
      <c r="AE303" s="74" t="str">
        <f>IF($C303="","",[1]CONSOLIDADO!BR303)</f>
        <v/>
      </c>
      <c r="AF303" s="74" t="str">
        <f>IF($C303="","",[1]CONSOLIDADO!BS303)</f>
        <v/>
      </c>
      <c r="AG303" s="74" t="str">
        <f>IF($C303="","",[1]CONSOLIDADO!BT303)</f>
        <v/>
      </c>
      <c r="AH303" s="73" t="str">
        <f>IF($C303="","",[1]CONSOLIDADO!BU303)</f>
        <v/>
      </c>
      <c r="AI303" s="73" t="str">
        <f>IF($C303="","",[1]CONSOLIDADO!BV303)</f>
        <v/>
      </c>
      <c r="AJ303" s="74" t="str">
        <f>IF($C303="","",[1]CONSOLIDADO!BW303)</f>
        <v/>
      </c>
      <c r="AK303" s="75" t="str">
        <f>IF($C303="","",[1]CONSOLIDADO!BX303)</f>
        <v/>
      </c>
    </row>
    <row r="304" spans="1:37" ht="14.45" customHeight="1" x14ac:dyDescent="0.2">
      <c r="A304" s="62">
        <v>289</v>
      </c>
      <c r="B304" s="63"/>
      <c r="C304" s="64"/>
      <c r="D304" s="63"/>
      <c r="E304" s="65" t="str">
        <f>IFERROR(VLOOKUP($C304,[1]CONSOLIDADO!$C$16:$K$465,9,0),"")</f>
        <v/>
      </c>
      <c r="F304" s="66">
        <f>IFERROR(IF(AND(VLOOKUP($C304,[1]APELACIÓN!$C:$AM,7,0)="SI",VLOOKUP($C304,[1]APELACIÓN!$C:$AM,10,0)&lt;&gt;""),VLOOKUP($C304,[1]APELACIÓN!$C:$AM,20,0),VLOOKUP($C304,[1]CONSOLIDADO!$C$16:$BX$465,39,0)),0)</f>
        <v>0</v>
      </c>
      <c r="G304" s="67">
        <f>ROUND(IFERROR(IF($F304&gt;39,200,VLOOKUP($F304,[1]PARAMETROS!$A$12:$K$55,2,0)),0),2)</f>
        <v>0</v>
      </c>
      <c r="H304" s="67">
        <f t="shared" si="36"/>
        <v>0</v>
      </c>
      <c r="I304" s="66">
        <f>IFERROR(IF(AND(VLOOKUP($C304,[1]APELACIÓN!$C:$AM,7,0)="SI",VLOOKUP($C304,[1]APELACIÓN!$C:$AM,11,0)&lt;&gt;""),VLOOKUP($C304,[1]APELACIÓN!$C:$AM,23,0),VLOOKUP($C304,[1]CONSOLIDADO!$C$16:$BX$465,42,0)),0)</f>
        <v>0</v>
      </c>
      <c r="J304" s="67">
        <f>ROUND(IFERROR(IF($I304&gt;39,200,VLOOKUP($I304,[1]PARAMETROS!$A$12:$K$55,6,0)),0),2)</f>
        <v>0</v>
      </c>
      <c r="K304" s="67">
        <f t="shared" si="37"/>
        <v>0</v>
      </c>
      <c r="L304" s="66">
        <f>IFERROR(IF(AND(VLOOKUP($C304,[1]APELACIÓN!$C:$AM,7,0)="SI",VLOOKUP($C304,[1]APELACIÓN!$C:$AM,12,0)&lt;&gt;""),VLOOKUP($C304,[1]APELACIÓN!$C:$AM,26,0),VLOOKUP($C304,[1]CONSOLIDADO!$C$16:$BX$465,45,0)),0)</f>
        <v>0</v>
      </c>
      <c r="M304" s="68">
        <f>ROUND(IFERROR(IF($L304&gt;39,200,VLOOKUP($L304,[1]PARAMETROS!$A$12:$K$55,10,0)),0),2)</f>
        <v>0</v>
      </c>
      <c r="N304" s="68">
        <f t="shared" si="38"/>
        <v>0</v>
      </c>
      <c r="O304" s="68">
        <f t="shared" si="39"/>
        <v>0</v>
      </c>
      <c r="P304" s="69">
        <f t="shared" si="40"/>
        <v>0</v>
      </c>
      <c r="Q304" s="66">
        <f>IFERROR(IF(AND(VLOOKUP($C304,[1]APELACIÓN!$C:$AM,7,0)="SI",VLOOKUP($C304,[1]APELACIÓN!$C:$AM,13,0)&lt;&gt;""),VLOOKUP($C304,[1]APELACIÓN!$C:$AM,29,0),VLOOKUP($C304,[1]CONSOLIDADO!$C$16:$BX$465,50,0)),0)</f>
        <v>0</v>
      </c>
      <c r="R304" s="68">
        <f>ROUND(IFERROR(IF($Q304&gt;110,100,VLOOKUP($Q304,[1]PARAMETROS!$M$12:$O$122,2,0)),0),2)</f>
        <v>0</v>
      </c>
      <c r="S304" s="69">
        <f t="shared" si="41"/>
        <v>0</v>
      </c>
      <c r="T304" s="70">
        <f>IFERROR(IF(AND(VLOOKUP($C304,[1]APELACIÓN!$C:$AM,7,0)="SI",VLOOKUP($C304,[1]APELACIÓN!$C:$AM,14,0)&lt;&gt;""),VLOOKUP($C304,[1]APELACIÓN!$C:$AM,32,0),VLOOKUP($C304,[1]CONSOLIDADO!$C$16:$BX$465,53,0)),0)</f>
        <v>0</v>
      </c>
      <c r="U304" s="70">
        <f>IFERROR(IF(AND(VLOOKUP($C304,[1]APELACIÓN!$C:$AM,7,0)="SI",VLOOKUP($C304,[1]APELACIÓN!$C:$AM,15,0)&lt;&gt;""),VLOOKUP($C304,[1]APELACIÓN!$C:$AM,33,0),VLOOKUP($C304,[1]CONSOLIDADO!$C$16:$BX$465,54,0)),0)</f>
        <v>0</v>
      </c>
      <c r="V304" s="70">
        <f>IFERROR(IF(AND(VLOOKUP($C304,[1]APELACIÓN!$C:$AM,7,0)="SI",VLOOKUP($C304,[1]APELACIÓN!$C:$AM,16,0)&lt;&gt;""),VLOOKUP($C304,[1]APELACIÓN!$C:$AM,34,0),VLOOKUP($C304,[1]CONSOLIDADO!$C$16:$BX$465,55,0)),0)</f>
        <v>0</v>
      </c>
      <c r="W304" s="70">
        <f t="shared" si="42"/>
        <v>0</v>
      </c>
      <c r="X304" s="68">
        <f>ROUND(IFERROR(VLOOKUP($W304,[1]PARAMETROS!$Q$12:$S$82,2,0),0),2)</f>
        <v>0</v>
      </c>
      <c r="Y304" s="69">
        <f t="shared" si="43"/>
        <v>0</v>
      </c>
      <c r="Z304" s="71">
        <f t="shared" si="44"/>
        <v>0</v>
      </c>
      <c r="AA304" s="72" t="str">
        <f>IFERROR(IF(VLOOKUP($C304,[1]APELACIÓN!$C$16:$I$465,5,0)="","",VLOOKUP($C304,[1]APELACIÓN!$C$16:$I$465,5,0)),0)</f>
        <v/>
      </c>
      <c r="AB304" s="72" t="str">
        <f>IFERROR(IF(VLOOKUP($C304,[1]APELACIÓN!$C$16:$I$465,7,0)="","",VLOOKUP($C304,[1]APELACIÓN!$C$16:$I$465,7,0)),0)</f>
        <v/>
      </c>
      <c r="AC304" s="73" t="str">
        <f>IF($C304="","",[1]CONSOLIDADO!BP304)</f>
        <v/>
      </c>
      <c r="AD304" s="74" t="str">
        <f>IF($C304="","",[1]CONSOLIDADO!BQ304)</f>
        <v/>
      </c>
      <c r="AE304" s="74" t="str">
        <f>IF($C304="","",[1]CONSOLIDADO!BR304)</f>
        <v/>
      </c>
      <c r="AF304" s="74" t="str">
        <f>IF($C304="","",[1]CONSOLIDADO!BS304)</f>
        <v/>
      </c>
      <c r="AG304" s="74" t="str">
        <f>IF($C304="","",[1]CONSOLIDADO!BT304)</f>
        <v/>
      </c>
      <c r="AH304" s="73" t="str">
        <f>IF($C304="","",[1]CONSOLIDADO!BU304)</f>
        <v/>
      </c>
      <c r="AI304" s="73" t="str">
        <f>IF($C304="","",[1]CONSOLIDADO!BV304)</f>
        <v/>
      </c>
      <c r="AJ304" s="74" t="str">
        <f>IF($C304="","",[1]CONSOLIDADO!BW304)</f>
        <v/>
      </c>
      <c r="AK304" s="75" t="str">
        <f>IF($C304="","",[1]CONSOLIDADO!BX304)</f>
        <v/>
      </c>
    </row>
    <row r="305" spans="1:37" ht="14.45" customHeight="1" x14ac:dyDescent="0.2">
      <c r="A305" s="62">
        <v>290</v>
      </c>
      <c r="B305" s="63"/>
      <c r="C305" s="64"/>
      <c r="D305" s="63"/>
      <c r="E305" s="65" t="str">
        <f>IFERROR(VLOOKUP($C305,[1]CONSOLIDADO!$C$16:$K$465,9,0),"")</f>
        <v/>
      </c>
      <c r="F305" s="66">
        <f>IFERROR(IF(AND(VLOOKUP($C305,[1]APELACIÓN!$C:$AM,7,0)="SI",VLOOKUP($C305,[1]APELACIÓN!$C:$AM,10,0)&lt;&gt;""),VLOOKUP($C305,[1]APELACIÓN!$C:$AM,20,0),VLOOKUP($C305,[1]CONSOLIDADO!$C$16:$BX$465,39,0)),0)</f>
        <v>0</v>
      </c>
      <c r="G305" s="67">
        <f>ROUND(IFERROR(IF($F305&gt;39,200,VLOOKUP($F305,[1]PARAMETROS!$A$12:$K$55,2,0)),0),2)</f>
        <v>0</v>
      </c>
      <c r="H305" s="67">
        <f t="shared" si="36"/>
        <v>0</v>
      </c>
      <c r="I305" s="66">
        <f>IFERROR(IF(AND(VLOOKUP($C305,[1]APELACIÓN!$C:$AM,7,0)="SI",VLOOKUP($C305,[1]APELACIÓN!$C:$AM,11,0)&lt;&gt;""),VLOOKUP($C305,[1]APELACIÓN!$C:$AM,23,0),VLOOKUP($C305,[1]CONSOLIDADO!$C$16:$BX$465,42,0)),0)</f>
        <v>0</v>
      </c>
      <c r="J305" s="67">
        <f>ROUND(IFERROR(IF($I305&gt;39,200,VLOOKUP($I305,[1]PARAMETROS!$A$12:$K$55,6,0)),0),2)</f>
        <v>0</v>
      </c>
      <c r="K305" s="67">
        <f t="shared" si="37"/>
        <v>0</v>
      </c>
      <c r="L305" s="66">
        <f>IFERROR(IF(AND(VLOOKUP($C305,[1]APELACIÓN!$C:$AM,7,0)="SI",VLOOKUP($C305,[1]APELACIÓN!$C:$AM,12,0)&lt;&gt;""),VLOOKUP($C305,[1]APELACIÓN!$C:$AM,26,0),VLOOKUP($C305,[1]CONSOLIDADO!$C$16:$BX$465,45,0)),0)</f>
        <v>0</v>
      </c>
      <c r="M305" s="68">
        <f>ROUND(IFERROR(IF($L305&gt;39,200,VLOOKUP($L305,[1]PARAMETROS!$A$12:$K$55,10,0)),0),2)</f>
        <v>0</v>
      </c>
      <c r="N305" s="68">
        <f t="shared" si="38"/>
        <v>0</v>
      </c>
      <c r="O305" s="68">
        <f t="shared" si="39"/>
        <v>0</v>
      </c>
      <c r="P305" s="69">
        <f t="shared" si="40"/>
        <v>0</v>
      </c>
      <c r="Q305" s="66">
        <f>IFERROR(IF(AND(VLOOKUP($C305,[1]APELACIÓN!$C:$AM,7,0)="SI",VLOOKUP($C305,[1]APELACIÓN!$C:$AM,13,0)&lt;&gt;""),VLOOKUP($C305,[1]APELACIÓN!$C:$AM,29,0),VLOOKUP($C305,[1]CONSOLIDADO!$C$16:$BX$465,50,0)),0)</f>
        <v>0</v>
      </c>
      <c r="R305" s="68">
        <f>ROUND(IFERROR(IF($Q305&gt;110,100,VLOOKUP($Q305,[1]PARAMETROS!$M$12:$O$122,2,0)),0),2)</f>
        <v>0</v>
      </c>
      <c r="S305" s="69">
        <f t="shared" si="41"/>
        <v>0</v>
      </c>
      <c r="T305" s="70">
        <f>IFERROR(IF(AND(VLOOKUP($C305,[1]APELACIÓN!$C:$AM,7,0)="SI",VLOOKUP($C305,[1]APELACIÓN!$C:$AM,14,0)&lt;&gt;""),VLOOKUP($C305,[1]APELACIÓN!$C:$AM,32,0),VLOOKUP($C305,[1]CONSOLIDADO!$C$16:$BX$465,53,0)),0)</f>
        <v>0</v>
      </c>
      <c r="U305" s="70">
        <f>IFERROR(IF(AND(VLOOKUP($C305,[1]APELACIÓN!$C:$AM,7,0)="SI",VLOOKUP($C305,[1]APELACIÓN!$C:$AM,15,0)&lt;&gt;""),VLOOKUP($C305,[1]APELACIÓN!$C:$AM,33,0),VLOOKUP($C305,[1]CONSOLIDADO!$C$16:$BX$465,54,0)),0)</f>
        <v>0</v>
      </c>
      <c r="V305" s="70">
        <f>IFERROR(IF(AND(VLOOKUP($C305,[1]APELACIÓN!$C:$AM,7,0)="SI",VLOOKUP($C305,[1]APELACIÓN!$C:$AM,16,0)&lt;&gt;""),VLOOKUP($C305,[1]APELACIÓN!$C:$AM,34,0),VLOOKUP($C305,[1]CONSOLIDADO!$C$16:$BX$465,55,0)),0)</f>
        <v>0</v>
      </c>
      <c r="W305" s="70">
        <f t="shared" si="42"/>
        <v>0</v>
      </c>
      <c r="X305" s="68">
        <f>ROUND(IFERROR(VLOOKUP($W305,[1]PARAMETROS!$Q$12:$S$82,2,0),0),2)</f>
        <v>0</v>
      </c>
      <c r="Y305" s="69">
        <f t="shared" si="43"/>
        <v>0</v>
      </c>
      <c r="Z305" s="71">
        <f t="shared" si="44"/>
        <v>0</v>
      </c>
      <c r="AA305" s="72" t="str">
        <f>IFERROR(IF(VLOOKUP($C305,[1]APELACIÓN!$C$16:$I$465,5,0)="","",VLOOKUP($C305,[1]APELACIÓN!$C$16:$I$465,5,0)),0)</f>
        <v/>
      </c>
      <c r="AB305" s="72" t="str">
        <f>IFERROR(IF(VLOOKUP($C305,[1]APELACIÓN!$C$16:$I$465,7,0)="","",VLOOKUP($C305,[1]APELACIÓN!$C$16:$I$465,7,0)),0)</f>
        <v/>
      </c>
      <c r="AC305" s="73" t="str">
        <f>IF($C305="","",[1]CONSOLIDADO!BP305)</f>
        <v/>
      </c>
      <c r="AD305" s="74" t="str">
        <f>IF($C305="","",[1]CONSOLIDADO!BQ305)</f>
        <v/>
      </c>
      <c r="AE305" s="74" t="str">
        <f>IF($C305="","",[1]CONSOLIDADO!BR305)</f>
        <v/>
      </c>
      <c r="AF305" s="74" t="str">
        <f>IF($C305="","",[1]CONSOLIDADO!BS305)</f>
        <v/>
      </c>
      <c r="AG305" s="74" t="str">
        <f>IF($C305="","",[1]CONSOLIDADO!BT305)</f>
        <v/>
      </c>
      <c r="AH305" s="73" t="str">
        <f>IF($C305="","",[1]CONSOLIDADO!BU305)</f>
        <v/>
      </c>
      <c r="AI305" s="73" t="str">
        <f>IF($C305="","",[1]CONSOLIDADO!BV305)</f>
        <v/>
      </c>
      <c r="AJ305" s="74" t="str">
        <f>IF($C305="","",[1]CONSOLIDADO!BW305)</f>
        <v/>
      </c>
      <c r="AK305" s="75" t="str">
        <f>IF($C305="","",[1]CONSOLIDADO!BX305)</f>
        <v/>
      </c>
    </row>
    <row r="306" spans="1:37" ht="14.45" customHeight="1" x14ac:dyDescent="0.2">
      <c r="A306" s="62">
        <v>291</v>
      </c>
      <c r="B306" s="63"/>
      <c r="C306" s="64"/>
      <c r="D306" s="63"/>
      <c r="E306" s="65" t="str">
        <f>IFERROR(VLOOKUP($C306,[1]CONSOLIDADO!$C$16:$K$465,9,0),"")</f>
        <v/>
      </c>
      <c r="F306" s="66">
        <f>IFERROR(IF(AND(VLOOKUP($C306,[1]APELACIÓN!$C:$AM,7,0)="SI",VLOOKUP($C306,[1]APELACIÓN!$C:$AM,10,0)&lt;&gt;""),VLOOKUP($C306,[1]APELACIÓN!$C:$AM,20,0),VLOOKUP($C306,[1]CONSOLIDADO!$C$16:$BX$465,39,0)),0)</f>
        <v>0</v>
      </c>
      <c r="G306" s="67">
        <f>ROUND(IFERROR(IF($F306&gt;39,200,VLOOKUP($F306,[1]PARAMETROS!$A$12:$K$55,2,0)),0),2)</f>
        <v>0</v>
      </c>
      <c r="H306" s="67">
        <f t="shared" si="36"/>
        <v>0</v>
      </c>
      <c r="I306" s="66">
        <f>IFERROR(IF(AND(VLOOKUP($C306,[1]APELACIÓN!$C:$AM,7,0)="SI",VLOOKUP($C306,[1]APELACIÓN!$C:$AM,11,0)&lt;&gt;""),VLOOKUP($C306,[1]APELACIÓN!$C:$AM,23,0),VLOOKUP($C306,[1]CONSOLIDADO!$C$16:$BX$465,42,0)),0)</f>
        <v>0</v>
      </c>
      <c r="J306" s="67">
        <f>ROUND(IFERROR(IF($I306&gt;39,200,VLOOKUP($I306,[1]PARAMETROS!$A$12:$K$55,6,0)),0),2)</f>
        <v>0</v>
      </c>
      <c r="K306" s="67">
        <f t="shared" si="37"/>
        <v>0</v>
      </c>
      <c r="L306" s="66">
        <f>IFERROR(IF(AND(VLOOKUP($C306,[1]APELACIÓN!$C:$AM,7,0)="SI",VLOOKUP($C306,[1]APELACIÓN!$C:$AM,12,0)&lt;&gt;""),VLOOKUP($C306,[1]APELACIÓN!$C:$AM,26,0),VLOOKUP($C306,[1]CONSOLIDADO!$C$16:$BX$465,45,0)),0)</f>
        <v>0</v>
      </c>
      <c r="M306" s="68">
        <f>ROUND(IFERROR(IF($L306&gt;39,200,VLOOKUP($L306,[1]PARAMETROS!$A$12:$K$55,10,0)),0),2)</f>
        <v>0</v>
      </c>
      <c r="N306" s="68">
        <f t="shared" si="38"/>
        <v>0</v>
      </c>
      <c r="O306" s="68">
        <f t="shared" si="39"/>
        <v>0</v>
      </c>
      <c r="P306" s="69">
        <f t="shared" si="40"/>
        <v>0</v>
      </c>
      <c r="Q306" s="66">
        <f>IFERROR(IF(AND(VLOOKUP($C306,[1]APELACIÓN!$C:$AM,7,0)="SI",VLOOKUP($C306,[1]APELACIÓN!$C:$AM,13,0)&lt;&gt;""),VLOOKUP($C306,[1]APELACIÓN!$C:$AM,29,0),VLOOKUP($C306,[1]CONSOLIDADO!$C$16:$BX$465,50,0)),0)</f>
        <v>0</v>
      </c>
      <c r="R306" s="68">
        <f>ROUND(IFERROR(IF($Q306&gt;110,100,VLOOKUP($Q306,[1]PARAMETROS!$M$12:$O$122,2,0)),0),2)</f>
        <v>0</v>
      </c>
      <c r="S306" s="69">
        <f t="shared" si="41"/>
        <v>0</v>
      </c>
      <c r="T306" s="70">
        <f>IFERROR(IF(AND(VLOOKUP($C306,[1]APELACIÓN!$C:$AM,7,0)="SI",VLOOKUP($C306,[1]APELACIÓN!$C:$AM,14,0)&lt;&gt;""),VLOOKUP($C306,[1]APELACIÓN!$C:$AM,32,0),VLOOKUP($C306,[1]CONSOLIDADO!$C$16:$BX$465,53,0)),0)</f>
        <v>0</v>
      </c>
      <c r="U306" s="70">
        <f>IFERROR(IF(AND(VLOOKUP($C306,[1]APELACIÓN!$C:$AM,7,0)="SI",VLOOKUP($C306,[1]APELACIÓN!$C:$AM,15,0)&lt;&gt;""),VLOOKUP($C306,[1]APELACIÓN!$C:$AM,33,0),VLOOKUP($C306,[1]CONSOLIDADO!$C$16:$BX$465,54,0)),0)</f>
        <v>0</v>
      </c>
      <c r="V306" s="70">
        <f>IFERROR(IF(AND(VLOOKUP($C306,[1]APELACIÓN!$C:$AM,7,0)="SI",VLOOKUP($C306,[1]APELACIÓN!$C:$AM,16,0)&lt;&gt;""),VLOOKUP($C306,[1]APELACIÓN!$C:$AM,34,0),VLOOKUP($C306,[1]CONSOLIDADO!$C$16:$BX$465,55,0)),0)</f>
        <v>0</v>
      </c>
      <c r="W306" s="70">
        <f t="shared" si="42"/>
        <v>0</v>
      </c>
      <c r="X306" s="68">
        <f>ROUND(IFERROR(VLOOKUP($W306,[1]PARAMETROS!$Q$12:$S$82,2,0),0),2)</f>
        <v>0</v>
      </c>
      <c r="Y306" s="69">
        <f t="shared" si="43"/>
        <v>0</v>
      </c>
      <c r="Z306" s="71">
        <f t="shared" si="44"/>
        <v>0</v>
      </c>
      <c r="AA306" s="72" t="str">
        <f>IFERROR(IF(VLOOKUP($C306,[1]APELACIÓN!$C$16:$I$465,5,0)="","",VLOOKUP($C306,[1]APELACIÓN!$C$16:$I$465,5,0)),0)</f>
        <v/>
      </c>
      <c r="AB306" s="72" t="str">
        <f>IFERROR(IF(VLOOKUP($C306,[1]APELACIÓN!$C$16:$I$465,7,0)="","",VLOOKUP($C306,[1]APELACIÓN!$C$16:$I$465,7,0)),0)</f>
        <v/>
      </c>
      <c r="AC306" s="73" t="str">
        <f>IF($C306="","",[1]CONSOLIDADO!BP306)</f>
        <v/>
      </c>
      <c r="AD306" s="74" t="str">
        <f>IF($C306="","",[1]CONSOLIDADO!BQ306)</f>
        <v/>
      </c>
      <c r="AE306" s="74" t="str">
        <f>IF($C306="","",[1]CONSOLIDADO!BR306)</f>
        <v/>
      </c>
      <c r="AF306" s="74" t="str">
        <f>IF($C306="","",[1]CONSOLIDADO!BS306)</f>
        <v/>
      </c>
      <c r="AG306" s="74" t="str">
        <f>IF($C306="","",[1]CONSOLIDADO!BT306)</f>
        <v/>
      </c>
      <c r="AH306" s="73" t="str">
        <f>IF($C306="","",[1]CONSOLIDADO!BU306)</f>
        <v/>
      </c>
      <c r="AI306" s="73" t="str">
        <f>IF($C306="","",[1]CONSOLIDADO!BV306)</f>
        <v/>
      </c>
      <c r="AJ306" s="74" t="str">
        <f>IF($C306="","",[1]CONSOLIDADO!BW306)</f>
        <v/>
      </c>
      <c r="AK306" s="75" t="str">
        <f>IF($C306="","",[1]CONSOLIDADO!BX306)</f>
        <v/>
      </c>
    </row>
    <row r="307" spans="1:37" ht="14.45" customHeight="1" x14ac:dyDescent="0.2">
      <c r="A307" s="62">
        <v>292</v>
      </c>
      <c r="B307" s="63"/>
      <c r="C307" s="64"/>
      <c r="D307" s="63"/>
      <c r="E307" s="65" t="str">
        <f>IFERROR(VLOOKUP($C307,[1]CONSOLIDADO!$C$16:$K$465,9,0),"")</f>
        <v/>
      </c>
      <c r="F307" s="66">
        <f>IFERROR(IF(AND(VLOOKUP($C307,[1]APELACIÓN!$C:$AM,7,0)="SI",VLOOKUP($C307,[1]APELACIÓN!$C:$AM,10,0)&lt;&gt;""),VLOOKUP($C307,[1]APELACIÓN!$C:$AM,20,0),VLOOKUP($C307,[1]CONSOLIDADO!$C$16:$BX$465,39,0)),0)</f>
        <v>0</v>
      </c>
      <c r="G307" s="67">
        <f>ROUND(IFERROR(IF($F307&gt;39,200,VLOOKUP($F307,[1]PARAMETROS!$A$12:$K$55,2,0)),0),2)</f>
        <v>0</v>
      </c>
      <c r="H307" s="67">
        <f t="shared" si="36"/>
        <v>0</v>
      </c>
      <c r="I307" s="66">
        <f>IFERROR(IF(AND(VLOOKUP($C307,[1]APELACIÓN!$C:$AM,7,0)="SI",VLOOKUP($C307,[1]APELACIÓN!$C:$AM,11,0)&lt;&gt;""),VLOOKUP($C307,[1]APELACIÓN!$C:$AM,23,0),VLOOKUP($C307,[1]CONSOLIDADO!$C$16:$BX$465,42,0)),0)</f>
        <v>0</v>
      </c>
      <c r="J307" s="67">
        <f>ROUND(IFERROR(IF($I307&gt;39,200,VLOOKUP($I307,[1]PARAMETROS!$A$12:$K$55,6,0)),0),2)</f>
        <v>0</v>
      </c>
      <c r="K307" s="67">
        <f t="shared" si="37"/>
        <v>0</v>
      </c>
      <c r="L307" s="66">
        <f>IFERROR(IF(AND(VLOOKUP($C307,[1]APELACIÓN!$C:$AM,7,0)="SI",VLOOKUP($C307,[1]APELACIÓN!$C:$AM,12,0)&lt;&gt;""),VLOOKUP($C307,[1]APELACIÓN!$C:$AM,26,0),VLOOKUP($C307,[1]CONSOLIDADO!$C$16:$BX$465,45,0)),0)</f>
        <v>0</v>
      </c>
      <c r="M307" s="68">
        <f>ROUND(IFERROR(IF($L307&gt;39,200,VLOOKUP($L307,[1]PARAMETROS!$A$12:$K$55,10,0)),0),2)</f>
        <v>0</v>
      </c>
      <c r="N307" s="68">
        <f t="shared" si="38"/>
        <v>0</v>
      </c>
      <c r="O307" s="68">
        <f t="shared" si="39"/>
        <v>0</v>
      </c>
      <c r="P307" s="69">
        <f t="shared" si="40"/>
        <v>0</v>
      </c>
      <c r="Q307" s="66">
        <f>IFERROR(IF(AND(VLOOKUP($C307,[1]APELACIÓN!$C:$AM,7,0)="SI",VLOOKUP($C307,[1]APELACIÓN!$C:$AM,13,0)&lt;&gt;""),VLOOKUP($C307,[1]APELACIÓN!$C:$AM,29,0),VLOOKUP($C307,[1]CONSOLIDADO!$C$16:$BX$465,50,0)),0)</f>
        <v>0</v>
      </c>
      <c r="R307" s="68">
        <f>ROUND(IFERROR(IF($Q307&gt;110,100,VLOOKUP($Q307,[1]PARAMETROS!$M$12:$O$122,2,0)),0),2)</f>
        <v>0</v>
      </c>
      <c r="S307" s="69">
        <f t="shared" si="41"/>
        <v>0</v>
      </c>
      <c r="T307" s="70">
        <f>IFERROR(IF(AND(VLOOKUP($C307,[1]APELACIÓN!$C:$AM,7,0)="SI",VLOOKUP($C307,[1]APELACIÓN!$C:$AM,14,0)&lt;&gt;""),VLOOKUP($C307,[1]APELACIÓN!$C:$AM,32,0),VLOOKUP($C307,[1]CONSOLIDADO!$C$16:$BX$465,53,0)),0)</f>
        <v>0</v>
      </c>
      <c r="U307" s="70">
        <f>IFERROR(IF(AND(VLOOKUP($C307,[1]APELACIÓN!$C:$AM,7,0)="SI",VLOOKUP($C307,[1]APELACIÓN!$C:$AM,15,0)&lt;&gt;""),VLOOKUP($C307,[1]APELACIÓN!$C:$AM,33,0),VLOOKUP($C307,[1]CONSOLIDADO!$C$16:$BX$465,54,0)),0)</f>
        <v>0</v>
      </c>
      <c r="V307" s="70">
        <f>IFERROR(IF(AND(VLOOKUP($C307,[1]APELACIÓN!$C:$AM,7,0)="SI",VLOOKUP($C307,[1]APELACIÓN!$C:$AM,16,0)&lt;&gt;""),VLOOKUP($C307,[1]APELACIÓN!$C:$AM,34,0),VLOOKUP($C307,[1]CONSOLIDADO!$C$16:$BX$465,55,0)),0)</f>
        <v>0</v>
      </c>
      <c r="W307" s="70">
        <f t="shared" si="42"/>
        <v>0</v>
      </c>
      <c r="X307" s="68">
        <f>ROUND(IFERROR(VLOOKUP($W307,[1]PARAMETROS!$Q$12:$S$82,2,0),0),2)</f>
        <v>0</v>
      </c>
      <c r="Y307" s="69">
        <f t="shared" si="43"/>
        <v>0</v>
      </c>
      <c r="Z307" s="71">
        <f t="shared" si="44"/>
        <v>0</v>
      </c>
      <c r="AA307" s="72" t="str">
        <f>IFERROR(IF(VLOOKUP($C307,[1]APELACIÓN!$C$16:$I$465,5,0)="","",VLOOKUP($C307,[1]APELACIÓN!$C$16:$I$465,5,0)),0)</f>
        <v/>
      </c>
      <c r="AB307" s="72" t="str">
        <f>IFERROR(IF(VLOOKUP($C307,[1]APELACIÓN!$C$16:$I$465,7,0)="","",VLOOKUP($C307,[1]APELACIÓN!$C$16:$I$465,7,0)),0)</f>
        <v/>
      </c>
      <c r="AC307" s="73" t="str">
        <f>IF($C307="","",[1]CONSOLIDADO!BP307)</f>
        <v/>
      </c>
      <c r="AD307" s="74" t="str">
        <f>IF($C307="","",[1]CONSOLIDADO!BQ307)</f>
        <v/>
      </c>
      <c r="AE307" s="74" t="str">
        <f>IF($C307="","",[1]CONSOLIDADO!BR307)</f>
        <v/>
      </c>
      <c r="AF307" s="74" t="str">
        <f>IF($C307="","",[1]CONSOLIDADO!BS307)</f>
        <v/>
      </c>
      <c r="AG307" s="74" t="str">
        <f>IF($C307="","",[1]CONSOLIDADO!BT307)</f>
        <v/>
      </c>
      <c r="AH307" s="73" t="str">
        <f>IF($C307="","",[1]CONSOLIDADO!BU307)</f>
        <v/>
      </c>
      <c r="AI307" s="73" t="str">
        <f>IF($C307="","",[1]CONSOLIDADO!BV307)</f>
        <v/>
      </c>
      <c r="AJ307" s="74" t="str">
        <f>IF($C307="","",[1]CONSOLIDADO!BW307)</f>
        <v/>
      </c>
      <c r="AK307" s="75" t="str">
        <f>IF($C307="","",[1]CONSOLIDADO!BX307)</f>
        <v/>
      </c>
    </row>
    <row r="308" spans="1:37" ht="14.45" customHeight="1" x14ac:dyDescent="0.2">
      <c r="A308" s="62">
        <v>293</v>
      </c>
      <c r="B308" s="63"/>
      <c r="C308" s="64"/>
      <c r="D308" s="63"/>
      <c r="E308" s="65" t="str">
        <f>IFERROR(VLOOKUP($C308,[1]CONSOLIDADO!$C$16:$K$465,9,0),"")</f>
        <v/>
      </c>
      <c r="F308" s="66">
        <f>IFERROR(IF(AND(VLOOKUP($C308,[1]APELACIÓN!$C:$AM,7,0)="SI",VLOOKUP($C308,[1]APELACIÓN!$C:$AM,10,0)&lt;&gt;""),VLOOKUP($C308,[1]APELACIÓN!$C:$AM,20,0),VLOOKUP($C308,[1]CONSOLIDADO!$C$16:$BX$465,39,0)),0)</f>
        <v>0</v>
      </c>
      <c r="G308" s="67">
        <f>ROUND(IFERROR(IF($F308&gt;39,200,VLOOKUP($F308,[1]PARAMETROS!$A$12:$K$55,2,0)),0),2)</f>
        <v>0</v>
      </c>
      <c r="H308" s="67">
        <f t="shared" si="36"/>
        <v>0</v>
      </c>
      <c r="I308" s="66">
        <f>IFERROR(IF(AND(VLOOKUP($C308,[1]APELACIÓN!$C:$AM,7,0)="SI",VLOOKUP($C308,[1]APELACIÓN!$C:$AM,11,0)&lt;&gt;""),VLOOKUP($C308,[1]APELACIÓN!$C:$AM,23,0),VLOOKUP($C308,[1]CONSOLIDADO!$C$16:$BX$465,42,0)),0)</f>
        <v>0</v>
      </c>
      <c r="J308" s="67">
        <f>ROUND(IFERROR(IF($I308&gt;39,200,VLOOKUP($I308,[1]PARAMETROS!$A$12:$K$55,6,0)),0),2)</f>
        <v>0</v>
      </c>
      <c r="K308" s="67">
        <f t="shared" si="37"/>
        <v>0</v>
      </c>
      <c r="L308" s="66">
        <f>IFERROR(IF(AND(VLOOKUP($C308,[1]APELACIÓN!$C:$AM,7,0)="SI",VLOOKUP($C308,[1]APELACIÓN!$C:$AM,12,0)&lt;&gt;""),VLOOKUP($C308,[1]APELACIÓN!$C:$AM,26,0),VLOOKUP($C308,[1]CONSOLIDADO!$C$16:$BX$465,45,0)),0)</f>
        <v>0</v>
      </c>
      <c r="M308" s="68">
        <f>ROUND(IFERROR(IF($L308&gt;39,200,VLOOKUP($L308,[1]PARAMETROS!$A$12:$K$55,10,0)),0),2)</f>
        <v>0</v>
      </c>
      <c r="N308" s="68">
        <f t="shared" si="38"/>
        <v>0</v>
      </c>
      <c r="O308" s="68">
        <f t="shared" si="39"/>
        <v>0</v>
      </c>
      <c r="P308" s="69">
        <f t="shared" si="40"/>
        <v>0</v>
      </c>
      <c r="Q308" s="66">
        <f>IFERROR(IF(AND(VLOOKUP($C308,[1]APELACIÓN!$C:$AM,7,0)="SI",VLOOKUP($C308,[1]APELACIÓN!$C:$AM,13,0)&lt;&gt;""),VLOOKUP($C308,[1]APELACIÓN!$C:$AM,29,0),VLOOKUP($C308,[1]CONSOLIDADO!$C$16:$BX$465,50,0)),0)</f>
        <v>0</v>
      </c>
      <c r="R308" s="68">
        <f>ROUND(IFERROR(IF($Q308&gt;110,100,VLOOKUP($Q308,[1]PARAMETROS!$M$12:$O$122,2,0)),0),2)</f>
        <v>0</v>
      </c>
      <c r="S308" s="69">
        <f t="shared" si="41"/>
        <v>0</v>
      </c>
      <c r="T308" s="70">
        <f>IFERROR(IF(AND(VLOOKUP($C308,[1]APELACIÓN!$C:$AM,7,0)="SI",VLOOKUP($C308,[1]APELACIÓN!$C:$AM,14,0)&lt;&gt;""),VLOOKUP($C308,[1]APELACIÓN!$C:$AM,32,0),VLOOKUP($C308,[1]CONSOLIDADO!$C$16:$BX$465,53,0)),0)</f>
        <v>0</v>
      </c>
      <c r="U308" s="70">
        <f>IFERROR(IF(AND(VLOOKUP($C308,[1]APELACIÓN!$C:$AM,7,0)="SI",VLOOKUP($C308,[1]APELACIÓN!$C:$AM,15,0)&lt;&gt;""),VLOOKUP($C308,[1]APELACIÓN!$C:$AM,33,0),VLOOKUP($C308,[1]CONSOLIDADO!$C$16:$BX$465,54,0)),0)</f>
        <v>0</v>
      </c>
      <c r="V308" s="70">
        <f>IFERROR(IF(AND(VLOOKUP($C308,[1]APELACIÓN!$C:$AM,7,0)="SI",VLOOKUP($C308,[1]APELACIÓN!$C:$AM,16,0)&lt;&gt;""),VLOOKUP($C308,[1]APELACIÓN!$C:$AM,34,0),VLOOKUP($C308,[1]CONSOLIDADO!$C$16:$BX$465,55,0)),0)</f>
        <v>0</v>
      </c>
      <c r="W308" s="70">
        <f t="shared" si="42"/>
        <v>0</v>
      </c>
      <c r="X308" s="68">
        <f>ROUND(IFERROR(VLOOKUP($W308,[1]PARAMETROS!$Q$12:$S$82,2,0),0),2)</f>
        <v>0</v>
      </c>
      <c r="Y308" s="69">
        <f t="shared" si="43"/>
        <v>0</v>
      </c>
      <c r="Z308" s="71">
        <f t="shared" si="44"/>
        <v>0</v>
      </c>
      <c r="AA308" s="72" t="str">
        <f>IFERROR(IF(VLOOKUP($C308,[1]APELACIÓN!$C$16:$I$465,5,0)="","",VLOOKUP($C308,[1]APELACIÓN!$C$16:$I$465,5,0)),0)</f>
        <v/>
      </c>
      <c r="AB308" s="72" t="str">
        <f>IFERROR(IF(VLOOKUP($C308,[1]APELACIÓN!$C$16:$I$465,7,0)="","",VLOOKUP($C308,[1]APELACIÓN!$C$16:$I$465,7,0)),0)</f>
        <v/>
      </c>
      <c r="AC308" s="73" t="str">
        <f>IF($C308="","",[1]CONSOLIDADO!BP308)</f>
        <v/>
      </c>
      <c r="AD308" s="74" t="str">
        <f>IF($C308="","",[1]CONSOLIDADO!BQ308)</f>
        <v/>
      </c>
      <c r="AE308" s="74" t="str">
        <f>IF($C308="","",[1]CONSOLIDADO!BR308)</f>
        <v/>
      </c>
      <c r="AF308" s="74" t="str">
        <f>IF($C308="","",[1]CONSOLIDADO!BS308)</f>
        <v/>
      </c>
      <c r="AG308" s="74" t="str">
        <f>IF($C308="","",[1]CONSOLIDADO!BT308)</f>
        <v/>
      </c>
      <c r="AH308" s="73" t="str">
        <f>IF($C308="","",[1]CONSOLIDADO!BU308)</f>
        <v/>
      </c>
      <c r="AI308" s="73" t="str">
        <f>IF($C308="","",[1]CONSOLIDADO!BV308)</f>
        <v/>
      </c>
      <c r="AJ308" s="74" t="str">
        <f>IF($C308="","",[1]CONSOLIDADO!BW308)</f>
        <v/>
      </c>
      <c r="AK308" s="75" t="str">
        <f>IF($C308="","",[1]CONSOLIDADO!BX308)</f>
        <v/>
      </c>
    </row>
    <row r="309" spans="1:37" ht="14.45" customHeight="1" x14ac:dyDescent="0.2">
      <c r="A309" s="62">
        <v>294</v>
      </c>
      <c r="B309" s="63"/>
      <c r="C309" s="64"/>
      <c r="D309" s="63"/>
      <c r="E309" s="65" t="str">
        <f>IFERROR(VLOOKUP($C309,[1]CONSOLIDADO!$C$16:$K$465,9,0),"")</f>
        <v/>
      </c>
      <c r="F309" s="66">
        <f>IFERROR(IF(AND(VLOOKUP($C309,[1]APELACIÓN!$C:$AM,7,0)="SI",VLOOKUP($C309,[1]APELACIÓN!$C:$AM,10,0)&lt;&gt;""),VLOOKUP($C309,[1]APELACIÓN!$C:$AM,20,0),VLOOKUP($C309,[1]CONSOLIDADO!$C$16:$BX$465,39,0)),0)</f>
        <v>0</v>
      </c>
      <c r="G309" s="67">
        <f>ROUND(IFERROR(IF($F309&gt;39,200,VLOOKUP($F309,[1]PARAMETROS!$A$12:$K$55,2,0)),0),2)</f>
        <v>0</v>
      </c>
      <c r="H309" s="67">
        <f t="shared" si="36"/>
        <v>0</v>
      </c>
      <c r="I309" s="66">
        <f>IFERROR(IF(AND(VLOOKUP($C309,[1]APELACIÓN!$C:$AM,7,0)="SI",VLOOKUP($C309,[1]APELACIÓN!$C:$AM,11,0)&lt;&gt;""),VLOOKUP($C309,[1]APELACIÓN!$C:$AM,23,0),VLOOKUP($C309,[1]CONSOLIDADO!$C$16:$BX$465,42,0)),0)</f>
        <v>0</v>
      </c>
      <c r="J309" s="67">
        <f>ROUND(IFERROR(IF($I309&gt;39,200,VLOOKUP($I309,[1]PARAMETROS!$A$12:$K$55,6,0)),0),2)</f>
        <v>0</v>
      </c>
      <c r="K309" s="67">
        <f t="shared" si="37"/>
        <v>0</v>
      </c>
      <c r="L309" s="66">
        <f>IFERROR(IF(AND(VLOOKUP($C309,[1]APELACIÓN!$C:$AM,7,0)="SI",VLOOKUP($C309,[1]APELACIÓN!$C:$AM,12,0)&lt;&gt;""),VLOOKUP($C309,[1]APELACIÓN!$C:$AM,26,0),VLOOKUP($C309,[1]CONSOLIDADO!$C$16:$BX$465,45,0)),0)</f>
        <v>0</v>
      </c>
      <c r="M309" s="68">
        <f>ROUND(IFERROR(IF($L309&gt;39,200,VLOOKUP($L309,[1]PARAMETROS!$A$12:$K$55,10,0)),0),2)</f>
        <v>0</v>
      </c>
      <c r="N309" s="68">
        <f t="shared" si="38"/>
        <v>0</v>
      </c>
      <c r="O309" s="68">
        <f t="shared" si="39"/>
        <v>0</v>
      </c>
      <c r="P309" s="69">
        <f t="shared" si="40"/>
        <v>0</v>
      </c>
      <c r="Q309" s="66">
        <f>IFERROR(IF(AND(VLOOKUP($C309,[1]APELACIÓN!$C:$AM,7,0)="SI",VLOOKUP($C309,[1]APELACIÓN!$C:$AM,13,0)&lt;&gt;""),VLOOKUP($C309,[1]APELACIÓN!$C:$AM,29,0),VLOOKUP($C309,[1]CONSOLIDADO!$C$16:$BX$465,50,0)),0)</f>
        <v>0</v>
      </c>
      <c r="R309" s="68">
        <f>ROUND(IFERROR(IF($Q309&gt;110,100,VLOOKUP($Q309,[1]PARAMETROS!$M$12:$O$122,2,0)),0),2)</f>
        <v>0</v>
      </c>
      <c r="S309" s="69">
        <f t="shared" si="41"/>
        <v>0</v>
      </c>
      <c r="T309" s="70">
        <f>IFERROR(IF(AND(VLOOKUP($C309,[1]APELACIÓN!$C:$AM,7,0)="SI",VLOOKUP($C309,[1]APELACIÓN!$C:$AM,14,0)&lt;&gt;""),VLOOKUP($C309,[1]APELACIÓN!$C:$AM,32,0),VLOOKUP($C309,[1]CONSOLIDADO!$C$16:$BX$465,53,0)),0)</f>
        <v>0</v>
      </c>
      <c r="U309" s="70">
        <f>IFERROR(IF(AND(VLOOKUP($C309,[1]APELACIÓN!$C:$AM,7,0)="SI",VLOOKUP($C309,[1]APELACIÓN!$C:$AM,15,0)&lt;&gt;""),VLOOKUP($C309,[1]APELACIÓN!$C:$AM,33,0),VLOOKUP($C309,[1]CONSOLIDADO!$C$16:$BX$465,54,0)),0)</f>
        <v>0</v>
      </c>
      <c r="V309" s="70">
        <f>IFERROR(IF(AND(VLOOKUP($C309,[1]APELACIÓN!$C:$AM,7,0)="SI",VLOOKUP($C309,[1]APELACIÓN!$C:$AM,16,0)&lt;&gt;""),VLOOKUP($C309,[1]APELACIÓN!$C:$AM,34,0),VLOOKUP($C309,[1]CONSOLIDADO!$C$16:$BX$465,55,0)),0)</f>
        <v>0</v>
      </c>
      <c r="W309" s="70">
        <f t="shared" si="42"/>
        <v>0</v>
      </c>
      <c r="X309" s="68">
        <f>ROUND(IFERROR(VLOOKUP($W309,[1]PARAMETROS!$Q$12:$S$82,2,0),0),2)</f>
        <v>0</v>
      </c>
      <c r="Y309" s="69">
        <f t="shared" si="43"/>
        <v>0</v>
      </c>
      <c r="Z309" s="71">
        <f t="shared" si="44"/>
        <v>0</v>
      </c>
      <c r="AA309" s="72" t="str">
        <f>IFERROR(IF(VLOOKUP($C309,[1]APELACIÓN!$C$16:$I$465,5,0)="","",VLOOKUP($C309,[1]APELACIÓN!$C$16:$I$465,5,0)),0)</f>
        <v/>
      </c>
      <c r="AB309" s="72" t="str">
        <f>IFERROR(IF(VLOOKUP($C309,[1]APELACIÓN!$C$16:$I$465,7,0)="","",VLOOKUP($C309,[1]APELACIÓN!$C$16:$I$465,7,0)),0)</f>
        <v/>
      </c>
      <c r="AC309" s="73" t="str">
        <f>IF($C309="","",[1]CONSOLIDADO!BP309)</f>
        <v/>
      </c>
      <c r="AD309" s="74" t="str">
        <f>IF($C309="","",[1]CONSOLIDADO!BQ309)</f>
        <v/>
      </c>
      <c r="AE309" s="74" t="str">
        <f>IF($C309="","",[1]CONSOLIDADO!BR309)</f>
        <v/>
      </c>
      <c r="AF309" s="74" t="str">
        <f>IF($C309="","",[1]CONSOLIDADO!BS309)</f>
        <v/>
      </c>
      <c r="AG309" s="74" t="str">
        <f>IF($C309="","",[1]CONSOLIDADO!BT309)</f>
        <v/>
      </c>
      <c r="AH309" s="73" t="str">
        <f>IF($C309="","",[1]CONSOLIDADO!BU309)</f>
        <v/>
      </c>
      <c r="AI309" s="73" t="str">
        <f>IF($C309="","",[1]CONSOLIDADO!BV309)</f>
        <v/>
      </c>
      <c r="AJ309" s="74" t="str">
        <f>IF($C309="","",[1]CONSOLIDADO!BW309)</f>
        <v/>
      </c>
      <c r="AK309" s="75" t="str">
        <f>IF($C309="","",[1]CONSOLIDADO!BX309)</f>
        <v/>
      </c>
    </row>
    <row r="310" spans="1:37" ht="14.45" customHeight="1" x14ac:dyDescent="0.2">
      <c r="A310" s="62">
        <v>295</v>
      </c>
      <c r="B310" s="63"/>
      <c r="C310" s="64"/>
      <c r="D310" s="63"/>
      <c r="E310" s="65" t="str">
        <f>IFERROR(VLOOKUP($C310,[1]CONSOLIDADO!$C$16:$K$465,9,0),"")</f>
        <v/>
      </c>
      <c r="F310" s="66">
        <f>IFERROR(IF(AND(VLOOKUP($C310,[1]APELACIÓN!$C:$AM,7,0)="SI",VLOOKUP($C310,[1]APELACIÓN!$C:$AM,10,0)&lt;&gt;""),VLOOKUP($C310,[1]APELACIÓN!$C:$AM,20,0),VLOOKUP($C310,[1]CONSOLIDADO!$C$16:$BX$465,39,0)),0)</f>
        <v>0</v>
      </c>
      <c r="G310" s="67">
        <f>ROUND(IFERROR(IF($F310&gt;39,200,VLOOKUP($F310,[1]PARAMETROS!$A$12:$K$55,2,0)),0),2)</f>
        <v>0</v>
      </c>
      <c r="H310" s="67">
        <f t="shared" si="36"/>
        <v>0</v>
      </c>
      <c r="I310" s="66">
        <f>IFERROR(IF(AND(VLOOKUP($C310,[1]APELACIÓN!$C:$AM,7,0)="SI",VLOOKUP($C310,[1]APELACIÓN!$C:$AM,11,0)&lt;&gt;""),VLOOKUP($C310,[1]APELACIÓN!$C:$AM,23,0),VLOOKUP($C310,[1]CONSOLIDADO!$C$16:$BX$465,42,0)),0)</f>
        <v>0</v>
      </c>
      <c r="J310" s="67">
        <f>ROUND(IFERROR(IF($I310&gt;39,200,VLOOKUP($I310,[1]PARAMETROS!$A$12:$K$55,6,0)),0),2)</f>
        <v>0</v>
      </c>
      <c r="K310" s="67">
        <f t="shared" si="37"/>
        <v>0</v>
      </c>
      <c r="L310" s="66">
        <f>IFERROR(IF(AND(VLOOKUP($C310,[1]APELACIÓN!$C:$AM,7,0)="SI",VLOOKUP($C310,[1]APELACIÓN!$C:$AM,12,0)&lt;&gt;""),VLOOKUP($C310,[1]APELACIÓN!$C:$AM,26,0),VLOOKUP($C310,[1]CONSOLIDADO!$C$16:$BX$465,45,0)),0)</f>
        <v>0</v>
      </c>
      <c r="M310" s="68">
        <f>ROUND(IFERROR(IF($L310&gt;39,200,VLOOKUP($L310,[1]PARAMETROS!$A$12:$K$55,10,0)),0),2)</f>
        <v>0</v>
      </c>
      <c r="N310" s="68">
        <f t="shared" si="38"/>
        <v>0</v>
      </c>
      <c r="O310" s="68">
        <f t="shared" si="39"/>
        <v>0</v>
      </c>
      <c r="P310" s="69">
        <f t="shared" si="40"/>
        <v>0</v>
      </c>
      <c r="Q310" s="66">
        <f>IFERROR(IF(AND(VLOOKUP($C310,[1]APELACIÓN!$C:$AM,7,0)="SI",VLOOKUP($C310,[1]APELACIÓN!$C:$AM,13,0)&lt;&gt;""),VLOOKUP($C310,[1]APELACIÓN!$C:$AM,29,0),VLOOKUP($C310,[1]CONSOLIDADO!$C$16:$BX$465,50,0)),0)</f>
        <v>0</v>
      </c>
      <c r="R310" s="68">
        <f>ROUND(IFERROR(IF($Q310&gt;110,100,VLOOKUP($Q310,[1]PARAMETROS!$M$12:$O$122,2,0)),0),2)</f>
        <v>0</v>
      </c>
      <c r="S310" s="69">
        <f t="shared" si="41"/>
        <v>0</v>
      </c>
      <c r="T310" s="70">
        <f>IFERROR(IF(AND(VLOOKUP($C310,[1]APELACIÓN!$C:$AM,7,0)="SI",VLOOKUP($C310,[1]APELACIÓN!$C:$AM,14,0)&lt;&gt;""),VLOOKUP($C310,[1]APELACIÓN!$C:$AM,32,0),VLOOKUP($C310,[1]CONSOLIDADO!$C$16:$BX$465,53,0)),0)</f>
        <v>0</v>
      </c>
      <c r="U310" s="70">
        <f>IFERROR(IF(AND(VLOOKUP($C310,[1]APELACIÓN!$C:$AM,7,0)="SI",VLOOKUP($C310,[1]APELACIÓN!$C:$AM,15,0)&lt;&gt;""),VLOOKUP($C310,[1]APELACIÓN!$C:$AM,33,0),VLOOKUP($C310,[1]CONSOLIDADO!$C$16:$BX$465,54,0)),0)</f>
        <v>0</v>
      </c>
      <c r="V310" s="70">
        <f>IFERROR(IF(AND(VLOOKUP($C310,[1]APELACIÓN!$C:$AM,7,0)="SI",VLOOKUP($C310,[1]APELACIÓN!$C:$AM,16,0)&lt;&gt;""),VLOOKUP($C310,[1]APELACIÓN!$C:$AM,34,0),VLOOKUP($C310,[1]CONSOLIDADO!$C$16:$BX$465,55,0)),0)</f>
        <v>0</v>
      </c>
      <c r="W310" s="70">
        <f t="shared" si="42"/>
        <v>0</v>
      </c>
      <c r="X310" s="68">
        <f>ROUND(IFERROR(VLOOKUP($W310,[1]PARAMETROS!$Q$12:$S$82,2,0),0),2)</f>
        <v>0</v>
      </c>
      <c r="Y310" s="69">
        <f t="shared" si="43"/>
        <v>0</v>
      </c>
      <c r="Z310" s="71">
        <f t="shared" si="44"/>
        <v>0</v>
      </c>
      <c r="AA310" s="72" t="str">
        <f>IFERROR(IF(VLOOKUP($C310,[1]APELACIÓN!$C$16:$I$465,5,0)="","",VLOOKUP($C310,[1]APELACIÓN!$C$16:$I$465,5,0)),0)</f>
        <v/>
      </c>
      <c r="AB310" s="72" t="str">
        <f>IFERROR(IF(VLOOKUP($C310,[1]APELACIÓN!$C$16:$I$465,7,0)="","",VLOOKUP($C310,[1]APELACIÓN!$C$16:$I$465,7,0)),0)</f>
        <v/>
      </c>
      <c r="AC310" s="73" t="str">
        <f>IF($C310="","",[1]CONSOLIDADO!BP310)</f>
        <v/>
      </c>
      <c r="AD310" s="74" t="str">
        <f>IF($C310="","",[1]CONSOLIDADO!BQ310)</f>
        <v/>
      </c>
      <c r="AE310" s="74" t="str">
        <f>IF($C310="","",[1]CONSOLIDADO!BR310)</f>
        <v/>
      </c>
      <c r="AF310" s="74" t="str">
        <f>IF($C310="","",[1]CONSOLIDADO!BS310)</f>
        <v/>
      </c>
      <c r="AG310" s="74" t="str">
        <f>IF($C310="","",[1]CONSOLIDADO!BT310)</f>
        <v/>
      </c>
      <c r="AH310" s="73" t="str">
        <f>IF($C310="","",[1]CONSOLIDADO!BU310)</f>
        <v/>
      </c>
      <c r="AI310" s="73" t="str">
        <f>IF($C310="","",[1]CONSOLIDADO!BV310)</f>
        <v/>
      </c>
      <c r="AJ310" s="74" t="str">
        <f>IF($C310="","",[1]CONSOLIDADO!BW310)</f>
        <v/>
      </c>
      <c r="AK310" s="75" t="str">
        <f>IF($C310="","",[1]CONSOLIDADO!BX310)</f>
        <v/>
      </c>
    </row>
    <row r="311" spans="1:37" ht="14.45" customHeight="1" x14ac:dyDescent="0.2">
      <c r="A311" s="62">
        <v>296</v>
      </c>
      <c r="B311" s="63"/>
      <c r="C311" s="64"/>
      <c r="D311" s="63"/>
      <c r="E311" s="65" t="str">
        <f>IFERROR(VLOOKUP($C311,[1]CONSOLIDADO!$C$16:$K$465,9,0),"")</f>
        <v/>
      </c>
      <c r="F311" s="66">
        <f>IFERROR(IF(AND(VLOOKUP($C311,[1]APELACIÓN!$C:$AM,7,0)="SI",VLOOKUP($C311,[1]APELACIÓN!$C:$AM,10,0)&lt;&gt;""),VLOOKUP($C311,[1]APELACIÓN!$C:$AM,20,0),VLOOKUP($C311,[1]CONSOLIDADO!$C$16:$BX$465,39,0)),0)</f>
        <v>0</v>
      </c>
      <c r="G311" s="67">
        <f>ROUND(IFERROR(IF($F311&gt;39,200,VLOOKUP($F311,[1]PARAMETROS!$A$12:$K$55,2,0)),0),2)</f>
        <v>0</v>
      </c>
      <c r="H311" s="67">
        <f t="shared" si="36"/>
        <v>0</v>
      </c>
      <c r="I311" s="66">
        <f>IFERROR(IF(AND(VLOOKUP($C311,[1]APELACIÓN!$C:$AM,7,0)="SI",VLOOKUP($C311,[1]APELACIÓN!$C:$AM,11,0)&lt;&gt;""),VLOOKUP($C311,[1]APELACIÓN!$C:$AM,23,0),VLOOKUP($C311,[1]CONSOLIDADO!$C$16:$BX$465,42,0)),0)</f>
        <v>0</v>
      </c>
      <c r="J311" s="67">
        <f>ROUND(IFERROR(IF($I311&gt;39,200,VLOOKUP($I311,[1]PARAMETROS!$A$12:$K$55,6,0)),0),2)</f>
        <v>0</v>
      </c>
      <c r="K311" s="67">
        <f t="shared" si="37"/>
        <v>0</v>
      </c>
      <c r="L311" s="66">
        <f>IFERROR(IF(AND(VLOOKUP($C311,[1]APELACIÓN!$C:$AM,7,0)="SI",VLOOKUP($C311,[1]APELACIÓN!$C:$AM,12,0)&lt;&gt;""),VLOOKUP($C311,[1]APELACIÓN!$C:$AM,26,0),VLOOKUP($C311,[1]CONSOLIDADO!$C$16:$BX$465,45,0)),0)</f>
        <v>0</v>
      </c>
      <c r="M311" s="68">
        <f>ROUND(IFERROR(IF($L311&gt;39,200,VLOOKUP($L311,[1]PARAMETROS!$A$12:$K$55,10,0)),0),2)</f>
        <v>0</v>
      </c>
      <c r="N311" s="68">
        <f t="shared" si="38"/>
        <v>0</v>
      </c>
      <c r="O311" s="68">
        <f t="shared" si="39"/>
        <v>0</v>
      </c>
      <c r="P311" s="69">
        <f t="shared" si="40"/>
        <v>0</v>
      </c>
      <c r="Q311" s="66">
        <f>IFERROR(IF(AND(VLOOKUP($C311,[1]APELACIÓN!$C:$AM,7,0)="SI",VLOOKUP($C311,[1]APELACIÓN!$C:$AM,13,0)&lt;&gt;""),VLOOKUP($C311,[1]APELACIÓN!$C:$AM,29,0),VLOOKUP($C311,[1]CONSOLIDADO!$C$16:$BX$465,50,0)),0)</f>
        <v>0</v>
      </c>
      <c r="R311" s="68">
        <f>ROUND(IFERROR(IF($Q311&gt;110,100,VLOOKUP($Q311,[1]PARAMETROS!$M$12:$O$122,2,0)),0),2)</f>
        <v>0</v>
      </c>
      <c r="S311" s="69">
        <f t="shared" si="41"/>
        <v>0</v>
      </c>
      <c r="T311" s="70">
        <f>IFERROR(IF(AND(VLOOKUP($C311,[1]APELACIÓN!$C:$AM,7,0)="SI",VLOOKUP($C311,[1]APELACIÓN!$C:$AM,14,0)&lt;&gt;""),VLOOKUP($C311,[1]APELACIÓN!$C:$AM,32,0),VLOOKUP($C311,[1]CONSOLIDADO!$C$16:$BX$465,53,0)),0)</f>
        <v>0</v>
      </c>
      <c r="U311" s="70">
        <f>IFERROR(IF(AND(VLOOKUP($C311,[1]APELACIÓN!$C:$AM,7,0)="SI",VLOOKUP($C311,[1]APELACIÓN!$C:$AM,15,0)&lt;&gt;""),VLOOKUP($C311,[1]APELACIÓN!$C:$AM,33,0),VLOOKUP($C311,[1]CONSOLIDADO!$C$16:$BX$465,54,0)),0)</f>
        <v>0</v>
      </c>
      <c r="V311" s="70">
        <f>IFERROR(IF(AND(VLOOKUP($C311,[1]APELACIÓN!$C:$AM,7,0)="SI",VLOOKUP($C311,[1]APELACIÓN!$C:$AM,16,0)&lt;&gt;""),VLOOKUP($C311,[1]APELACIÓN!$C:$AM,34,0),VLOOKUP($C311,[1]CONSOLIDADO!$C$16:$BX$465,55,0)),0)</f>
        <v>0</v>
      </c>
      <c r="W311" s="70">
        <f t="shared" si="42"/>
        <v>0</v>
      </c>
      <c r="X311" s="68">
        <f>ROUND(IFERROR(VLOOKUP($W311,[1]PARAMETROS!$Q$12:$S$82,2,0),0),2)</f>
        <v>0</v>
      </c>
      <c r="Y311" s="69">
        <f t="shared" si="43"/>
        <v>0</v>
      </c>
      <c r="Z311" s="71">
        <f t="shared" si="44"/>
        <v>0</v>
      </c>
      <c r="AA311" s="72" t="str">
        <f>IFERROR(IF(VLOOKUP($C311,[1]APELACIÓN!$C$16:$I$465,5,0)="","",VLOOKUP($C311,[1]APELACIÓN!$C$16:$I$465,5,0)),0)</f>
        <v/>
      </c>
      <c r="AB311" s="72" t="str">
        <f>IFERROR(IF(VLOOKUP($C311,[1]APELACIÓN!$C$16:$I$465,7,0)="","",VLOOKUP($C311,[1]APELACIÓN!$C$16:$I$465,7,0)),0)</f>
        <v/>
      </c>
      <c r="AC311" s="73" t="str">
        <f>IF($C311="","",[1]CONSOLIDADO!BP311)</f>
        <v/>
      </c>
      <c r="AD311" s="74" t="str">
        <f>IF($C311="","",[1]CONSOLIDADO!BQ311)</f>
        <v/>
      </c>
      <c r="AE311" s="74" t="str">
        <f>IF($C311="","",[1]CONSOLIDADO!BR311)</f>
        <v/>
      </c>
      <c r="AF311" s="74" t="str">
        <f>IF($C311="","",[1]CONSOLIDADO!BS311)</f>
        <v/>
      </c>
      <c r="AG311" s="74" t="str">
        <f>IF($C311="","",[1]CONSOLIDADO!BT311)</f>
        <v/>
      </c>
      <c r="AH311" s="73" t="str">
        <f>IF($C311="","",[1]CONSOLIDADO!BU311)</f>
        <v/>
      </c>
      <c r="AI311" s="73" t="str">
        <f>IF($C311="","",[1]CONSOLIDADO!BV311)</f>
        <v/>
      </c>
      <c r="AJ311" s="74" t="str">
        <f>IF($C311="","",[1]CONSOLIDADO!BW311)</f>
        <v/>
      </c>
      <c r="AK311" s="75" t="str">
        <f>IF($C311="","",[1]CONSOLIDADO!BX311)</f>
        <v/>
      </c>
    </row>
    <row r="312" spans="1:37" ht="14.45" customHeight="1" x14ac:dyDescent="0.2">
      <c r="A312" s="62">
        <v>297</v>
      </c>
      <c r="B312" s="63"/>
      <c r="C312" s="64"/>
      <c r="D312" s="63"/>
      <c r="E312" s="65" t="str">
        <f>IFERROR(VLOOKUP($C312,[1]CONSOLIDADO!$C$16:$K$465,9,0),"")</f>
        <v/>
      </c>
      <c r="F312" s="66">
        <f>IFERROR(IF(AND(VLOOKUP($C312,[1]APELACIÓN!$C:$AM,7,0)="SI",VLOOKUP($C312,[1]APELACIÓN!$C:$AM,10,0)&lt;&gt;""),VLOOKUP($C312,[1]APELACIÓN!$C:$AM,20,0),VLOOKUP($C312,[1]CONSOLIDADO!$C$16:$BX$465,39,0)),0)</f>
        <v>0</v>
      </c>
      <c r="G312" s="67">
        <f>ROUND(IFERROR(IF($F312&gt;39,200,VLOOKUP($F312,[1]PARAMETROS!$A$12:$K$55,2,0)),0),2)</f>
        <v>0</v>
      </c>
      <c r="H312" s="67">
        <f t="shared" si="36"/>
        <v>0</v>
      </c>
      <c r="I312" s="66">
        <f>IFERROR(IF(AND(VLOOKUP($C312,[1]APELACIÓN!$C:$AM,7,0)="SI",VLOOKUP($C312,[1]APELACIÓN!$C:$AM,11,0)&lt;&gt;""),VLOOKUP($C312,[1]APELACIÓN!$C:$AM,23,0),VLOOKUP($C312,[1]CONSOLIDADO!$C$16:$BX$465,42,0)),0)</f>
        <v>0</v>
      </c>
      <c r="J312" s="67">
        <f>ROUND(IFERROR(IF($I312&gt;39,200,VLOOKUP($I312,[1]PARAMETROS!$A$12:$K$55,6,0)),0),2)</f>
        <v>0</v>
      </c>
      <c r="K312" s="67">
        <f t="shared" si="37"/>
        <v>0</v>
      </c>
      <c r="L312" s="66">
        <f>IFERROR(IF(AND(VLOOKUP($C312,[1]APELACIÓN!$C:$AM,7,0)="SI",VLOOKUP($C312,[1]APELACIÓN!$C:$AM,12,0)&lt;&gt;""),VLOOKUP($C312,[1]APELACIÓN!$C:$AM,26,0),VLOOKUP($C312,[1]CONSOLIDADO!$C$16:$BX$465,45,0)),0)</f>
        <v>0</v>
      </c>
      <c r="M312" s="68">
        <f>ROUND(IFERROR(IF($L312&gt;39,200,VLOOKUP($L312,[1]PARAMETROS!$A$12:$K$55,10,0)),0),2)</f>
        <v>0</v>
      </c>
      <c r="N312" s="68">
        <f t="shared" si="38"/>
        <v>0</v>
      </c>
      <c r="O312" s="68">
        <f t="shared" si="39"/>
        <v>0</v>
      </c>
      <c r="P312" s="69">
        <f t="shared" si="40"/>
        <v>0</v>
      </c>
      <c r="Q312" s="66">
        <f>IFERROR(IF(AND(VLOOKUP($C312,[1]APELACIÓN!$C:$AM,7,0)="SI",VLOOKUP($C312,[1]APELACIÓN!$C:$AM,13,0)&lt;&gt;""),VLOOKUP($C312,[1]APELACIÓN!$C:$AM,29,0),VLOOKUP($C312,[1]CONSOLIDADO!$C$16:$BX$465,50,0)),0)</f>
        <v>0</v>
      </c>
      <c r="R312" s="68">
        <f>ROUND(IFERROR(IF($Q312&gt;110,100,VLOOKUP($Q312,[1]PARAMETROS!$M$12:$O$122,2,0)),0),2)</f>
        <v>0</v>
      </c>
      <c r="S312" s="69">
        <f t="shared" si="41"/>
        <v>0</v>
      </c>
      <c r="T312" s="70">
        <f>IFERROR(IF(AND(VLOOKUP($C312,[1]APELACIÓN!$C:$AM,7,0)="SI",VLOOKUP($C312,[1]APELACIÓN!$C:$AM,14,0)&lt;&gt;""),VLOOKUP($C312,[1]APELACIÓN!$C:$AM,32,0),VLOOKUP($C312,[1]CONSOLIDADO!$C$16:$BX$465,53,0)),0)</f>
        <v>0</v>
      </c>
      <c r="U312" s="70">
        <f>IFERROR(IF(AND(VLOOKUP($C312,[1]APELACIÓN!$C:$AM,7,0)="SI",VLOOKUP($C312,[1]APELACIÓN!$C:$AM,15,0)&lt;&gt;""),VLOOKUP($C312,[1]APELACIÓN!$C:$AM,33,0),VLOOKUP($C312,[1]CONSOLIDADO!$C$16:$BX$465,54,0)),0)</f>
        <v>0</v>
      </c>
      <c r="V312" s="70">
        <f>IFERROR(IF(AND(VLOOKUP($C312,[1]APELACIÓN!$C:$AM,7,0)="SI",VLOOKUP($C312,[1]APELACIÓN!$C:$AM,16,0)&lt;&gt;""),VLOOKUP($C312,[1]APELACIÓN!$C:$AM,34,0),VLOOKUP($C312,[1]CONSOLIDADO!$C$16:$BX$465,55,0)),0)</f>
        <v>0</v>
      </c>
      <c r="W312" s="70">
        <f t="shared" si="42"/>
        <v>0</v>
      </c>
      <c r="X312" s="68">
        <f>ROUND(IFERROR(VLOOKUP($W312,[1]PARAMETROS!$Q$12:$S$82,2,0),0),2)</f>
        <v>0</v>
      </c>
      <c r="Y312" s="69">
        <f t="shared" si="43"/>
        <v>0</v>
      </c>
      <c r="Z312" s="71">
        <f t="shared" si="44"/>
        <v>0</v>
      </c>
      <c r="AA312" s="72" t="str">
        <f>IFERROR(IF(VLOOKUP($C312,[1]APELACIÓN!$C$16:$I$465,5,0)="","",VLOOKUP($C312,[1]APELACIÓN!$C$16:$I$465,5,0)),0)</f>
        <v/>
      </c>
      <c r="AB312" s="72" t="str">
        <f>IFERROR(IF(VLOOKUP($C312,[1]APELACIÓN!$C$16:$I$465,7,0)="","",VLOOKUP($C312,[1]APELACIÓN!$C$16:$I$465,7,0)),0)</f>
        <v/>
      </c>
      <c r="AC312" s="73" t="str">
        <f>IF($C312="","",[1]CONSOLIDADO!BP312)</f>
        <v/>
      </c>
      <c r="AD312" s="74" t="str">
        <f>IF($C312="","",[1]CONSOLIDADO!BQ312)</f>
        <v/>
      </c>
      <c r="AE312" s="74" t="str">
        <f>IF($C312="","",[1]CONSOLIDADO!BR312)</f>
        <v/>
      </c>
      <c r="AF312" s="74" t="str">
        <f>IF($C312="","",[1]CONSOLIDADO!BS312)</f>
        <v/>
      </c>
      <c r="AG312" s="74" t="str">
        <f>IF($C312="","",[1]CONSOLIDADO!BT312)</f>
        <v/>
      </c>
      <c r="AH312" s="73" t="str">
        <f>IF($C312="","",[1]CONSOLIDADO!BU312)</f>
        <v/>
      </c>
      <c r="AI312" s="73" t="str">
        <f>IF($C312="","",[1]CONSOLIDADO!BV312)</f>
        <v/>
      </c>
      <c r="AJ312" s="74" t="str">
        <f>IF($C312="","",[1]CONSOLIDADO!BW312)</f>
        <v/>
      </c>
      <c r="AK312" s="75" t="str">
        <f>IF($C312="","",[1]CONSOLIDADO!BX312)</f>
        <v/>
      </c>
    </row>
    <row r="313" spans="1:37" ht="14.45" customHeight="1" x14ac:dyDescent="0.2">
      <c r="A313" s="62">
        <v>298</v>
      </c>
      <c r="B313" s="63"/>
      <c r="C313" s="64"/>
      <c r="D313" s="63"/>
      <c r="E313" s="65" t="str">
        <f>IFERROR(VLOOKUP($C313,[1]CONSOLIDADO!$C$16:$K$465,9,0),"")</f>
        <v/>
      </c>
      <c r="F313" s="66">
        <f>IFERROR(IF(AND(VLOOKUP($C313,[1]APELACIÓN!$C:$AM,7,0)="SI",VLOOKUP($C313,[1]APELACIÓN!$C:$AM,10,0)&lt;&gt;""),VLOOKUP($C313,[1]APELACIÓN!$C:$AM,20,0),VLOOKUP($C313,[1]CONSOLIDADO!$C$16:$BX$465,39,0)),0)</f>
        <v>0</v>
      </c>
      <c r="G313" s="67">
        <f>ROUND(IFERROR(IF($F313&gt;39,200,VLOOKUP($F313,[1]PARAMETROS!$A$12:$K$55,2,0)),0),2)</f>
        <v>0</v>
      </c>
      <c r="H313" s="67">
        <f t="shared" si="36"/>
        <v>0</v>
      </c>
      <c r="I313" s="66">
        <f>IFERROR(IF(AND(VLOOKUP($C313,[1]APELACIÓN!$C:$AM,7,0)="SI",VLOOKUP($C313,[1]APELACIÓN!$C:$AM,11,0)&lt;&gt;""),VLOOKUP($C313,[1]APELACIÓN!$C:$AM,23,0),VLOOKUP($C313,[1]CONSOLIDADO!$C$16:$BX$465,42,0)),0)</f>
        <v>0</v>
      </c>
      <c r="J313" s="67">
        <f>ROUND(IFERROR(IF($I313&gt;39,200,VLOOKUP($I313,[1]PARAMETROS!$A$12:$K$55,6,0)),0),2)</f>
        <v>0</v>
      </c>
      <c r="K313" s="67">
        <f t="shared" si="37"/>
        <v>0</v>
      </c>
      <c r="L313" s="66">
        <f>IFERROR(IF(AND(VLOOKUP($C313,[1]APELACIÓN!$C:$AM,7,0)="SI",VLOOKUP($C313,[1]APELACIÓN!$C:$AM,12,0)&lt;&gt;""),VLOOKUP($C313,[1]APELACIÓN!$C:$AM,26,0),VLOOKUP($C313,[1]CONSOLIDADO!$C$16:$BX$465,45,0)),0)</f>
        <v>0</v>
      </c>
      <c r="M313" s="68">
        <f>ROUND(IFERROR(IF($L313&gt;39,200,VLOOKUP($L313,[1]PARAMETROS!$A$12:$K$55,10,0)),0),2)</f>
        <v>0</v>
      </c>
      <c r="N313" s="68">
        <f t="shared" si="38"/>
        <v>0</v>
      </c>
      <c r="O313" s="68">
        <f t="shared" si="39"/>
        <v>0</v>
      </c>
      <c r="P313" s="69">
        <f t="shared" si="40"/>
        <v>0</v>
      </c>
      <c r="Q313" s="66">
        <f>IFERROR(IF(AND(VLOOKUP($C313,[1]APELACIÓN!$C:$AM,7,0)="SI",VLOOKUP($C313,[1]APELACIÓN!$C:$AM,13,0)&lt;&gt;""),VLOOKUP($C313,[1]APELACIÓN!$C:$AM,29,0),VLOOKUP($C313,[1]CONSOLIDADO!$C$16:$BX$465,50,0)),0)</f>
        <v>0</v>
      </c>
      <c r="R313" s="68">
        <f>ROUND(IFERROR(IF($Q313&gt;110,100,VLOOKUP($Q313,[1]PARAMETROS!$M$12:$O$122,2,0)),0),2)</f>
        <v>0</v>
      </c>
      <c r="S313" s="69">
        <f t="shared" si="41"/>
        <v>0</v>
      </c>
      <c r="T313" s="70">
        <f>IFERROR(IF(AND(VLOOKUP($C313,[1]APELACIÓN!$C:$AM,7,0)="SI",VLOOKUP($C313,[1]APELACIÓN!$C:$AM,14,0)&lt;&gt;""),VLOOKUP($C313,[1]APELACIÓN!$C:$AM,32,0),VLOOKUP($C313,[1]CONSOLIDADO!$C$16:$BX$465,53,0)),0)</f>
        <v>0</v>
      </c>
      <c r="U313" s="70">
        <f>IFERROR(IF(AND(VLOOKUP($C313,[1]APELACIÓN!$C:$AM,7,0)="SI",VLOOKUP($C313,[1]APELACIÓN!$C:$AM,15,0)&lt;&gt;""),VLOOKUP($C313,[1]APELACIÓN!$C:$AM,33,0),VLOOKUP($C313,[1]CONSOLIDADO!$C$16:$BX$465,54,0)),0)</f>
        <v>0</v>
      </c>
      <c r="V313" s="70">
        <f>IFERROR(IF(AND(VLOOKUP($C313,[1]APELACIÓN!$C:$AM,7,0)="SI",VLOOKUP($C313,[1]APELACIÓN!$C:$AM,16,0)&lt;&gt;""),VLOOKUP($C313,[1]APELACIÓN!$C:$AM,34,0),VLOOKUP($C313,[1]CONSOLIDADO!$C$16:$BX$465,55,0)),0)</f>
        <v>0</v>
      </c>
      <c r="W313" s="70">
        <f t="shared" si="42"/>
        <v>0</v>
      </c>
      <c r="X313" s="68">
        <f>ROUND(IFERROR(VLOOKUP($W313,[1]PARAMETROS!$Q$12:$S$82,2,0),0),2)</f>
        <v>0</v>
      </c>
      <c r="Y313" s="69">
        <f t="shared" si="43"/>
        <v>0</v>
      </c>
      <c r="Z313" s="71">
        <f t="shared" si="44"/>
        <v>0</v>
      </c>
      <c r="AA313" s="72" t="str">
        <f>IFERROR(IF(VLOOKUP($C313,[1]APELACIÓN!$C$16:$I$465,5,0)="","",VLOOKUP($C313,[1]APELACIÓN!$C$16:$I$465,5,0)),0)</f>
        <v/>
      </c>
      <c r="AB313" s="72" t="str">
        <f>IFERROR(IF(VLOOKUP($C313,[1]APELACIÓN!$C$16:$I$465,7,0)="","",VLOOKUP($C313,[1]APELACIÓN!$C$16:$I$465,7,0)),0)</f>
        <v/>
      </c>
      <c r="AC313" s="73" t="str">
        <f>IF($C313="","",[1]CONSOLIDADO!BP313)</f>
        <v/>
      </c>
      <c r="AD313" s="74" t="str">
        <f>IF($C313="","",[1]CONSOLIDADO!BQ313)</f>
        <v/>
      </c>
      <c r="AE313" s="74" t="str">
        <f>IF($C313="","",[1]CONSOLIDADO!BR313)</f>
        <v/>
      </c>
      <c r="AF313" s="74" t="str">
        <f>IF($C313="","",[1]CONSOLIDADO!BS313)</f>
        <v/>
      </c>
      <c r="AG313" s="74" t="str">
        <f>IF($C313="","",[1]CONSOLIDADO!BT313)</f>
        <v/>
      </c>
      <c r="AH313" s="73" t="str">
        <f>IF($C313="","",[1]CONSOLIDADO!BU313)</f>
        <v/>
      </c>
      <c r="AI313" s="73" t="str">
        <f>IF($C313="","",[1]CONSOLIDADO!BV313)</f>
        <v/>
      </c>
      <c r="AJ313" s="74" t="str">
        <f>IF($C313="","",[1]CONSOLIDADO!BW313)</f>
        <v/>
      </c>
      <c r="AK313" s="75" t="str">
        <f>IF($C313="","",[1]CONSOLIDADO!BX313)</f>
        <v/>
      </c>
    </row>
    <row r="314" spans="1:37" ht="14.45" customHeight="1" x14ac:dyDescent="0.2">
      <c r="A314" s="62">
        <v>299</v>
      </c>
      <c r="B314" s="63"/>
      <c r="C314" s="64"/>
      <c r="D314" s="63"/>
      <c r="E314" s="65" t="str">
        <f>IFERROR(VLOOKUP($C314,[1]CONSOLIDADO!$C$16:$K$465,9,0),"")</f>
        <v/>
      </c>
      <c r="F314" s="66">
        <f>IFERROR(IF(AND(VLOOKUP($C314,[1]APELACIÓN!$C:$AM,7,0)="SI",VLOOKUP($C314,[1]APELACIÓN!$C:$AM,10,0)&lt;&gt;""),VLOOKUP($C314,[1]APELACIÓN!$C:$AM,20,0),VLOOKUP($C314,[1]CONSOLIDADO!$C$16:$BX$465,39,0)),0)</f>
        <v>0</v>
      </c>
      <c r="G314" s="67">
        <f>ROUND(IFERROR(IF($F314&gt;39,200,VLOOKUP($F314,[1]PARAMETROS!$A$12:$K$55,2,0)),0),2)</f>
        <v>0</v>
      </c>
      <c r="H314" s="67">
        <f t="shared" si="36"/>
        <v>0</v>
      </c>
      <c r="I314" s="66">
        <f>IFERROR(IF(AND(VLOOKUP($C314,[1]APELACIÓN!$C:$AM,7,0)="SI",VLOOKUP($C314,[1]APELACIÓN!$C:$AM,11,0)&lt;&gt;""),VLOOKUP($C314,[1]APELACIÓN!$C:$AM,23,0),VLOOKUP($C314,[1]CONSOLIDADO!$C$16:$BX$465,42,0)),0)</f>
        <v>0</v>
      </c>
      <c r="J314" s="67">
        <f>ROUND(IFERROR(IF($I314&gt;39,200,VLOOKUP($I314,[1]PARAMETROS!$A$12:$K$55,6,0)),0),2)</f>
        <v>0</v>
      </c>
      <c r="K314" s="67">
        <f t="shared" si="37"/>
        <v>0</v>
      </c>
      <c r="L314" s="66">
        <f>IFERROR(IF(AND(VLOOKUP($C314,[1]APELACIÓN!$C:$AM,7,0)="SI",VLOOKUP($C314,[1]APELACIÓN!$C:$AM,12,0)&lt;&gt;""),VLOOKUP($C314,[1]APELACIÓN!$C:$AM,26,0),VLOOKUP($C314,[1]CONSOLIDADO!$C$16:$BX$465,45,0)),0)</f>
        <v>0</v>
      </c>
      <c r="M314" s="68">
        <f>ROUND(IFERROR(IF($L314&gt;39,200,VLOOKUP($L314,[1]PARAMETROS!$A$12:$K$55,10,0)),0),2)</f>
        <v>0</v>
      </c>
      <c r="N314" s="68">
        <f t="shared" si="38"/>
        <v>0</v>
      </c>
      <c r="O314" s="68">
        <f t="shared" si="39"/>
        <v>0</v>
      </c>
      <c r="P314" s="69">
        <f t="shared" si="40"/>
        <v>0</v>
      </c>
      <c r="Q314" s="66">
        <f>IFERROR(IF(AND(VLOOKUP($C314,[1]APELACIÓN!$C:$AM,7,0)="SI",VLOOKUP($C314,[1]APELACIÓN!$C:$AM,13,0)&lt;&gt;""),VLOOKUP($C314,[1]APELACIÓN!$C:$AM,29,0),VLOOKUP($C314,[1]CONSOLIDADO!$C$16:$BX$465,50,0)),0)</f>
        <v>0</v>
      </c>
      <c r="R314" s="68">
        <f>ROUND(IFERROR(IF($Q314&gt;110,100,VLOOKUP($Q314,[1]PARAMETROS!$M$12:$O$122,2,0)),0),2)</f>
        <v>0</v>
      </c>
      <c r="S314" s="69">
        <f t="shared" si="41"/>
        <v>0</v>
      </c>
      <c r="T314" s="70">
        <f>IFERROR(IF(AND(VLOOKUP($C314,[1]APELACIÓN!$C:$AM,7,0)="SI",VLOOKUP($C314,[1]APELACIÓN!$C:$AM,14,0)&lt;&gt;""),VLOOKUP($C314,[1]APELACIÓN!$C:$AM,32,0),VLOOKUP($C314,[1]CONSOLIDADO!$C$16:$BX$465,53,0)),0)</f>
        <v>0</v>
      </c>
      <c r="U314" s="70">
        <f>IFERROR(IF(AND(VLOOKUP($C314,[1]APELACIÓN!$C:$AM,7,0)="SI",VLOOKUP($C314,[1]APELACIÓN!$C:$AM,15,0)&lt;&gt;""),VLOOKUP($C314,[1]APELACIÓN!$C:$AM,33,0),VLOOKUP($C314,[1]CONSOLIDADO!$C$16:$BX$465,54,0)),0)</f>
        <v>0</v>
      </c>
      <c r="V314" s="70">
        <f>IFERROR(IF(AND(VLOOKUP($C314,[1]APELACIÓN!$C:$AM,7,0)="SI",VLOOKUP($C314,[1]APELACIÓN!$C:$AM,16,0)&lt;&gt;""),VLOOKUP($C314,[1]APELACIÓN!$C:$AM,34,0),VLOOKUP($C314,[1]CONSOLIDADO!$C$16:$BX$465,55,0)),0)</f>
        <v>0</v>
      </c>
      <c r="W314" s="70">
        <f t="shared" si="42"/>
        <v>0</v>
      </c>
      <c r="X314" s="68">
        <f>ROUND(IFERROR(VLOOKUP($W314,[1]PARAMETROS!$Q$12:$S$82,2,0),0),2)</f>
        <v>0</v>
      </c>
      <c r="Y314" s="69">
        <f t="shared" si="43"/>
        <v>0</v>
      </c>
      <c r="Z314" s="71">
        <f t="shared" si="44"/>
        <v>0</v>
      </c>
      <c r="AA314" s="72" t="str">
        <f>IFERROR(IF(VLOOKUP($C314,[1]APELACIÓN!$C$16:$I$465,5,0)="","",VLOOKUP($C314,[1]APELACIÓN!$C$16:$I$465,5,0)),0)</f>
        <v/>
      </c>
      <c r="AB314" s="72" t="str">
        <f>IFERROR(IF(VLOOKUP($C314,[1]APELACIÓN!$C$16:$I$465,7,0)="","",VLOOKUP($C314,[1]APELACIÓN!$C$16:$I$465,7,0)),0)</f>
        <v/>
      </c>
      <c r="AC314" s="73" t="str">
        <f>IF($C314="","",[1]CONSOLIDADO!BP314)</f>
        <v/>
      </c>
      <c r="AD314" s="74" t="str">
        <f>IF($C314="","",[1]CONSOLIDADO!BQ314)</f>
        <v/>
      </c>
      <c r="AE314" s="74" t="str">
        <f>IF($C314="","",[1]CONSOLIDADO!BR314)</f>
        <v/>
      </c>
      <c r="AF314" s="74" t="str">
        <f>IF($C314="","",[1]CONSOLIDADO!BS314)</f>
        <v/>
      </c>
      <c r="AG314" s="74" t="str">
        <f>IF($C314="","",[1]CONSOLIDADO!BT314)</f>
        <v/>
      </c>
      <c r="AH314" s="73" t="str">
        <f>IF($C314="","",[1]CONSOLIDADO!BU314)</f>
        <v/>
      </c>
      <c r="AI314" s="73" t="str">
        <f>IF($C314="","",[1]CONSOLIDADO!BV314)</f>
        <v/>
      </c>
      <c r="AJ314" s="74" t="str">
        <f>IF($C314="","",[1]CONSOLIDADO!BW314)</f>
        <v/>
      </c>
      <c r="AK314" s="75" t="str">
        <f>IF($C314="","",[1]CONSOLIDADO!BX314)</f>
        <v/>
      </c>
    </row>
    <row r="315" spans="1:37" ht="14.45" customHeight="1" x14ac:dyDescent="0.2">
      <c r="A315" s="62">
        <v>300</v>
      </c>
      <c r="B315" s="63"/>
      <c r="C315" s="64"/>
      <c r="D315" s="63"/>
      <c r="E315" s="65" t="str">
        <f>IFERROR(VLOOKUP($C315,[1]CONSOLIDADO!$C$16:$K$465,9,0),"")</f>
        <v/>
      </c>
      <c r="F315" s="66">
        <f>IFERROR(IF(AND(VLOOKUP($C315,[1]APELACIÓN!$C:$AM,7,0)="SI",VLOOKUP($C315,[1]APELACIÓN!$C:$AM,10,0)&lt;&gt;""),VLOOKUP($C315,[1]APELACIÓN!$C:$AM,20,0),VLOOKUP($C315,[1]CONSOLIDADO!$C$16:$BX$465,39,0)),0)</f>
        <v>0</v>
      </c>
      <c r="G315" s="67">
        <f>ROUND(IFERROR(IF($F315&gt;39,200,VLOOKUP($F315,[1]PARAMETROS!$A$12:$K$55,2,0)),0),2)</f>
        <v>0</v>
      </c>
      <c r="H315" s="67">
        <f t="shared" si="36"/>
        <v>0</v>
      </c>
      <c r="I315" s="66">
        <f>IFERROR(IF(AND(VLOOKUP($C315,[1]APELACIÓN!$C:$AM,7,0)="SI",VLOOKUP($C315,[1]APELACIÓN!$C:$AM,11,0)&lt;&gt;""),VLOOKUP($C315,[1]APELACIÓN!$C:$AM,23,0),VLOOKUP($C315,[1]CONSOLIDADO!$C$16:$BX$465,42,0)),0)</f>
        <v>0</v>
      </c>
      <c r="J315" s="67">
        <f>ROUND(IFERROR(IF($I315&gt;39,200,VLOOKUP($I315,[1]PARAMETROS!$A$12:$K$55,6,0)),0),2)</f>
        <v>0</v>
      </c>
      <c r="K315" s="67">
        <f t="shared" si="37"/>
        <v>0</v>
      </c>
      <c r="L315" s="66">
        <f>IFERROR(IF(AND(VLOOKUP($C315,[1]APELACIÓN!$C:$AM,7,0)="SI",VLOOKUP($C315,[1]APELACIÓN!$C:$AM,12,0)&lt;&gt;""),VLOOKUP($C315,[1]APELACIÓN!$C:$AM,26,0),VLOOKUP($C315,[1]CONSOLIDADO!$C$16:$BX$465,45,0)),0)</f>
        <v>0</v>
      </c>
      <c r="M315" s="68">
        <f>ROUND(IFERROR(IF($L315&gt;39,200,VLOOKUP($L315,[1]PARAMETROS!$A$12:$K$55,10,0)),0),2)</f>
        <v>0</v>
      </c>
      <c r="N315" s="68">
        <f t="shared" si="38"/>
        <v>0</v>
      </c>
      <c r="O315" s="68">
        <f t="shared" si="39"/>
        <v>0</v>
      </c>
      <c r="P315" s="69">
        <f t="shared" si="40"/>
        <v>0</v>
      </c>
      <c r="Q315" s="66">
        <f>IFERROR(IF(AND(VLOOKUP($C315,[1]APELACIÓN!$C:$AM,7,0)="SI",VLOOKUP($C315,[1]APELACIÓN!$C:$AM,13,0)&lt;&gt;""),VLOOKUP($C315,[1]APELACIÓN!$C:$AM,29,0),VLOOKUP($C315,[1]CONSOLIDADO!$C$16:$BX$465,50,0)),0)</f>
        <v>0</v>
      </c>
      <c r="R315" s="68">
        <f>ROUND(IFERROR(IF($Q315&gt;110,100,VLOOKUP($Q315,[1]PARAMETROS!$M$12:$O$122,2,0)),0),2)</f>
        <v>0</v>
      </c>
      <c r="S315" s="69">
        <f t="shared" si="41"/>
        <v>0</v>
      </c>
      <c r="T315" s="70">
        <f>IFERROR(IF(AND(VLOOKUP($C315,[1]APELACIÓN!$C:$AM,7,0)="SI",VLOOKUP($C315,[1]APELACIÓN!$C:$AM,14,0)&lt;&gt;""),VLOOKUP($C315,[1]APELACIÓN!$C:$AM,32,0),VLOOKUP($C315,[1]CONSOLIDADO!$C$16:$BX$465,53,0)),0)</f>
        <v>0</v>
      </c>
      <c r="U315" s="70">
        <f>IFERROR(IF(AND(VLOOKUP($C315,[1]APELACIÓN!$C:$AM,7,0)="SI",VLOOKUP($C315,[1]APELACIÓN!$C:$AM,15,0)&lt;&gt;""),VLOOKUP($C315,[1]APELACIÓN!$C:$AM,33,0),VLOOKUP($C315,[1]CONSOLIDADO!$C$16:$BX$465,54,0)),0)</f>
        <v>0</v>
      </c>
      <c r="V315" s="70">
        <f>IFERROR(IF(AND(VLOOKUP($C315,[1]APELACIÓN!$C:$AM,7,0)="SI",VLOOKUP($C315,[1]APELACIÓN!$C:$AM,16,0)&lt;&gt;""),VLOOKUP($C315,[1]APELACIÓN!$C:$AM,34,0),VLOOKUP($C315,[1]CONSOLIDADO!$C$16:$BX$465,55,0)),0)</f>
        <v>0</v>
      </c>
      <c r="W315" s="70">
        <f t="shared" si="42"/>
        <v>0</v>
      </c>
      <c r="X315" s="68">
        <f>ROUND(IFERROR(VLOOKUP($W315,[1]PARAMETROS!$Q$12:$S$82,2,0),0),2)</f>
        <v>0</v>
      </c>
      <c r="Y315" s="69">
        <f t="shared" si="43"/>
        <v>0</v>
      </c>
      <c r="Z315" s="71">
        <f t="shared" si="44"/>
        <v>0</v>
      </c>
      <c r="AA315" s="72" t="str">
        <f>IFERROR(IF(VLOOKUP($C315,[1]APELACIÓN!$C$16:$I$465,5,0)="","",VLOOKUP($C315,[1]APELACIÓN!$C$16:$I$465,5,0)),0)</f>
        <v/>
      </c>
      <c r="AB315" s="72" t="str">
        <f>IFERROR(IF(VLOOKUP($C315,[1]APELACIÓN!$C$16:$I$465,7,0)="","",VLOOKUP($C315,[1]APELACIÓN!$C$16:$I$465,7,0)),0)</f>
        <v/>
      </c>
      <c r="AC315" s="73" t="str">
        <f>IF($C315="","",[1]CONSOLIDADO!BP315)</f>
        <v/>
      </c>
      <c r="AD315" s="74" t="str">
        <f>IF($C315="","",[1]CONSOLIDADO!BQ315)</f>
        <v/>
      </c>
      <c r="AE315" s="74" t="str">
        <f>IF($C315="","",[1]CONSOLIDADO!BR315)</f>
        <v/>
      </c>
      <c r="AF315" s="74" t="str">
        <f>IF($C315="","",[1]CONSOLIDADO!BS315)</f>
        <v/>
      </c>
      <c r="AG315" s="74" t="str">
        <f>IF($C315="","",[1]CONSOLIDADO!BT315)</f>
        <v/>
      </c>
      <c r="AH315" s="73" t="str">
        <f>IF($C315="","",[1]CONSOLIDADO!BU315)</f>
        <v/>
      </c>
      <c r="AI315" s="73" t="str">
        <f>IF($C315="","",[1]CONSOLIDADO!BV315)</f>
        <v/>
      </c>
      <c r="AJ315" s="74" t="str">
        <f>IF($C315="","",[1]CONSOLIDADO!BW315)</f>
        <v/>
      </c>
      <c r="AK315" s="75" t="str">
        <f>IF($C315="","",[1]CONSOLIDADO!BX315)</f>
        <v/>
      </c>
    </row>
    <row r="316" spans="1:37" ht="14.45" customHeight="1" x14ac:dyDescent="0.2">
      <c r="A316" s="62">
        <v>301</v>
      </c>
      <c r="B316" s="63"/>
      <c r="C316" s="64"/>
      <c r="D316" s="63"/>
      <c r="E316" s="65" t="str">
        <f>IFERROR(VLOOKUP($C316,[1]CONSOLIDADO!$C$16:$K$465,9,0),"")</f>
        <v/>
      </c>
      <c r="F316" s="66">
        <f>IFERROR(IF(AND(VLOOKUP($C316,[1]APELACIÓN!$C:$AM,7,0)="SI",VLOOKUP($C316,[1]APELACIÓN!$C:$AM,10,0)&lt;&gt;""),VLOOKUP($C316,[1]APELACIÓN!$C:$AM,20,0),VLOOKUP($C316,[1]CONSOLIDADO!$C$16:$BX$465,39,0)),0)</f>
        <v>0</v>
      </c>
      <c r="G316" s="67">
        <f>ROUND(IFERROR(IF($F316&gt;39,200,VLOOKUP($F316,[1]PARAMETROS!$A$12:$K$55,2,0)),0),2)</f>
        <v>0</v>
      </c>
      <c r="H316" s="67">
        <f t="shared" si="36"/>
        <v>0</v>
      </c>
      <c r="I316" s="66">
        <f>IFERROR(IF(AND(VLOOKUP($C316,[1]APELACIÓN!$C:$AM,7,0)="SI",VLOOKUP($C316,[1]APELACIÓN!$C:$AM,11,0)&lt;&gt;""),VLOOKUP($C316,[1]APELACIÓN!$C:$AM,23,0),VLOOKUP($C316,[1]CONSOLIDADO!$C$16:$BX$465,42,0)),0)</f>
        <v>0</v>
      </c>
      <c r="J316" s="67">
        <f>ROUND(IFERROR(IF($I316&gt;39,200,VLOOKUP($I316,[1]PARAMETROS!$A$12:$K$55,6,0)),0),2)</f>
        <v>0</v>
      </c>
      <c r="K316" s="67">
        <f t="shared" si="37"/>
        <v>0</v>
      </c>
      <c r="L316" s="66">
        <f>IFERROR(IF(AND(VLOOKUP($C316,[1]APELACIÓN!$C:$AM,7,0)="SI",VLOOKUP($C316,[1]APELACIÓN!$C:$AM,12,0)&lt;&gt;""),VLOOKUP($C316,[1]APELACIÓN!$C:$AM,26,0),VLOOKUP($C316,[1]CONSOLIDADO!$C$16:$BX$465,45,0)),0)</f>
        <v>0</v>
      </c>
      <c r="M316" s="68">
        <f>ROUND(IFERROR(IF($L316&gt;39,200,VLOOKUP($L316,[1]PARAMETROS!$A$12:$K$55,10,0)),0),2)</f>
        <v>0</v>
      </c>
      <c r="N316" s="68">
        <f t="shared" si="38"/>
        <v>0</v>
      </c>
      <c r="O316" s="68">
        <f t="shared" si="39"/>
        <v>0</v>
      </c>
      <c r="P316" s="69">
        <f t="shared" si="40"/>
        <v>0</v>
      </c>
      <c r="Q316" s="66">
        <f>IFERROR(IF(AND(VLOOKUP($C316,[1]APELACIÓN!$C:$AM,7,0)="SI",VLOOKUP($C316,[1]APELACIÓN!$C:$AM,13,0)&lt;&gt;""),VLOOKUP($C316,[1]APELACIÓN!$C:$AM,29,0),VLOOKUP($C316,[1]CONSOLIDADO!$C$16:$BX$465,50,0)),0)</f>
        <v>0</v>
      </c>
      <c r="R316" s="68">
        <f>ROUND(IFERROR(IF($Q316&gt;110,100,VLOOKUP($Q316,[1]PARAMETROS!$M$12:$O$122,2,0)),0),2)</f>
        <v>0</v>
      </c>
      <c r="S316" s="69">
        <f t="shared" si="41"/>
        <v>0</v>
      </c>
      <c r="T316" s="70">
        <f>IFERROR(IF(AND(VLOOKUP($C316,[1]APELACIÓN!$C:$AM,7,0)="SI",VLOOKUP($C316,[1]APELACIÓN!$C:$AM,14,0)&lt;&gt;""),VLOOKUP($C316,[1]APELACIÓN!$C:$AM,32,0),VLOOKUP($C316,[1]CONSOLIDADO!$C$16:$BX$465,53,0)),0)</f>
        <v>0</v>
      </c>
      <c r="U316" s="70">
        <f>IFERROR(IF(AND(VLOOKUP($C316,[1]APELACIÓN!$C:$AM,7,0)="SI",VLOOKUP($C316,[1]APELACIÓN!$C:$AM,15,0)&lt;&gt;""),VLOOKUP($C316,[1]APELACIÓN!$C:$AM,33,0),VLOOKUP($C316,[1]CONSOLIDADO!$C$16:$BX$465,54,0)),0)</f>
        <v>0</v>
      </c>
      <c r="V316" s="70">
        <f>IFERROR(IF(AND(VLOOKUP($C316,[1]APELACIÓN!$C:$AM,7,0)="SI",VLOOKUP($C316,[1]APELACIÓN!$C:$AM,16,0)&lt;&gt;""),VLOOKUP($C316,[1]APELACIÓN!$C:$AM,34,0),VLOOKUP($C316,[1]CONSOLIDADO!$C$16:$BX$465,55,0)),0)</f>
        <v>0</v>
      </c>
      <c r="W316" s="70">
        <f t="shared" si="42"/>
        <v>0</v>
      </c>
      <c r="X316" s="68">
        <f>ROUND(IFERROR(VLOOKUP($W316,[1]PARAMETROS!$Q$12:$S$82,2,0),0),2)</f>
        <v>0</v>
      </c>
      <c r="Y316" s="69">
        <f t="shared" si="43"/>
        <v>0</v>
      </c>
      <c r="Z316" s="71">
        <f t="shared" si="44"/>
        <v>0</v>
      </c>
      <c r="AA316" s="72" t="str">
        <f>IFERROR(IF(VLOOKUP($C316,[1]APELACIÓN!$C$16:$I$465,5,0)="","",VLOOKUP($C316,[1]APELACIÓN!$C$16:$I$465,5,0)),0)</f>
        <v/>
      </c>
      <c r="AB316" s="72" t="str">
        <f>IFERROR(IF(VLOOKUP($C316,[1]APELACIÓN!$C$16:$I$465,7,0)="","",VLOOKUP($C316,[1]APELACIÓN!$C$16:$I$465,7,0)),0)</f>
        <v/>
      </c>
      <c r="AC316" s="73" t="str">
        <f>IF($C316="","",[1]CONSOLIDADO!BP316)</f>
        <v/>
      </c>
      <c r="AD316" s="74" t="str">
        <f>IF($C316="","",[1]CONSOLIDADO!BQ316)</f>
        <v/>
      </c>
      <c r="AE316" s="74" t="str">
        <f>IF($C316="","",[1]CONSOLIDADO!BR316)</f>
        <v/>
      </c>
      <c r="AF316" s="74" t="str">
        <f>IF($C316="","",[1]CONSOLIDADO!BS316)</f>
        <v/>
      </c>
      <c r="AG316" s="74" t="str">
        <f>IF($C316="","",[1]CONSOLIDADO!BT316)</f>
        <v/>
      </c>
      <c r="AH316" s="73" t="str">
        <f>IF($C316="","",[1]CONSOLIDADO!BU316)</f>
        <v/>
      </c>
      <c r="AI316" s="73" t="str">
        <f>IF($C316="","",[1]CONSOLIDADO!BV316)</f>
        <v/>
      </c>
      <c r="AJ316" s="74" t="str">
        <f>IF($C316="","",[1]CONSOLIDADO!BW316)</f>
        <v/>
      </c>
      <c r="AK316" s="75" t="str">
        <f>IF($C316="","",[1]CONSOLIDADO!BX316)</f>
        <v/>
      </c>
    </row>
    <row r="317" spans="1:37" ht="14.45" customHeight="1" x14ac:dyDescent="0.2">
      <c r="A317" s="62">
        <v>302</v>
      </c>
      <c r="B317" s="63"/>
      <c r="C317" s="64"/>
      <c r="D317" s="63"/>
      <c r="E317" s="65" t="str">
        <f>IFERROR(VLOOKUP($C317,[1]CONSOLIDADO!$C$16:$K$465,9,0),"")</f>
        <v/>
      </c>
      <c r="F317" s="66">
        <f>IFERROR(IF(AND(VLOOKUP($C317,[1]APELACIÓN!$C:$AM,7,0)="SI",VLOOKUP($C317,[1]APELACIÓN!$C:$AM,10,0)&lt;&gt;""),VLOOKUP($C317,[1]APELACIÓN!$C:$AM,20,0),VLOOKUP($C317,[1]CONSOLIDADO!$C$16:$BX$465,39,0)),0)</f>
        <v>0</v>
      </c>
      <c r="G317" s="67">
        <f>ROUND(IFERROR(IF($F317&gt;39,200,VLOOKUP($F317,[1]PARAMETROS!$A$12:$K$55,2,0)),0),2)</f>
        <v>0</v>
      </c>
      <c r="H317" s="67">
        <f t="shared" si="36"/>
        <v>0</v>
      </c>
      <c r="I317" s="66">
        <f>IFERROR(IF(AND(VLOOKUP($C317,[1]APELACIÓN!$C:$AM,7,0)="SI",VLOOKUP($C317,[1]APELACIÓN!$C:$AM,11,0)&lt;&gt;""),VLOOKUP($C317,[1]APELACIÓN!$C:$AM,23,0),VLOOKUP($C317,[1]CONSOLIDADO!$C$16:$BX$465,42,0)),0)</f>
        <v>0</v>
      </c>
      <c r="J317" s="67">
        <f>ROUND(IFERROR(IF($I317&gt;39,200,VLOOKUP($I317,[1]PARAMETROS!$A$12:$K$55,6,0)),0),2)</f>
        <v>0</v>
      </c>
      <c r="K317" s="67">
        <f t="shared" si="37"/>
        <v>0</v>
      </c>
      <c r="L317" s="66">
        <f>IFERROR(IF(AND(VLOOKUP($C317,[1]APELACIÓN!$C:$AM,7,0)="SI",VLOOKUP($C317,[1]APELACIÓN!$C:$AM,12,0)&lt;&gt;""),VLOOKUP($C317,[1]APELACIÓN!$C:$AM,26,0),VLOOKUP($C317,[1]CONSOLIDADO!$C$16:$BX$465,45,0)),0)</f>
        <v>0</v>
      </c>
      <c r="M317" s="68">
        <f>ROUND(IFERROR(IF($L317&gt;39,200,VLOOKUP($L317,[1]PARAMETROS!$A$12:$K$55,10,0)),0),2)</f>
        <v>0</v>
      </c>
      <c r="N317" s="68">
        <f t="shared" si="38"/>
        <v>0</v>
      </c>
      <c r="O317" s="68">
        <f t="shared" si="39"/>
        <v>0</v>
      </c>
      <c r="P317" s="69">
        <f t="shared" si="40"/>
        <v>0</v>
      </c>
      <c r="Q317" s="66">
        <f>IFERROR(IF(AND(VLOOKUP($C317,[1]APELACIÓN!$C:$AM,7,0)="SI",VLOOKUP($C317,[1]APELACIÓN!$C:$AM,13,0)&lt;&gt;""),VLOOKUP($C317,[1]APELACIÓN!$C:$AM,29,0),VLOOKUP($C317,[1]CONSOLIDADO!$C$16:$BX$465,50,0)),0)</f>
        <v>0</v>
      </c>
      <c r="R317" s="68">
        <f>ROUND(IFERROR(IF($Q317&gt;110,100,VLOOKUP($Q317,[1]PARAMETROS!$M$12:$O$122,2,0)),0),2)</f>
        <v>0</v>
      </c>
      <c r="S317" s="69">
        <f t="shared" si="41"/>
        <v>0</v>
      </c>
      <c r="T317" s="70">
        <f>IFERROR(IF(AND(VLOOKUP($C317,[1]APELACIÓN!$C:$AM,7,0)="SI",VLOOKUP($C317,[1]APELACIÓN!$C:$AM,14,0)&lt;&gt;""),VLOOKUP($C317,[1]APELACIÓN!$C:$AM,32,0),VLOOKUP($C317,[1]CONSOLIDADO!$C$16:$BX$465,53,0)),0)</f>
        <v>0</v>
      </c>
      <c r="U317" s="70">
        <f>IFERROR(IF(AND(VLOOKUP($C317,[1]APELACIÓN!$C:$AM,7,0)="SI",VLOOKUP($C317,[1]APELACIÓN!$C:$AM,15,0)&lt;&gt;""),VLOOKUP($C317,[1]APELACIÓN!$C:$AM,33,0),VLOOKUP($C317,[1]CONSOLIDADO!$C$16:$BX$465,54,0)),0)</f>
        <v>0</v>
      </c>
      <c r="V317" s="70">
        <f>IFERROR(IF(AND(VLOOKUP($C317,[1]APELACIÓN!$C:$AM,7,0)="SI",VLOOKUP($C317,[1]APELACIÓN!$C:$AM,16,0)&lt;&gt;""),VLOOKUP($C317,[1]APELACIÓN!$C:$AM,34,0),VLOOKUP($C317,[1]CONSOLIDADO!$C$16:$BX$465,55,0)),0)</f>
        <v>0</v>
      </c>
      <c r="W317" s="70">
        <f t="shared" si="42"/>
        <v>0</v>
      </c>
      <c r="X317" s="68">
        <f>ROUND(IFERROR(VLOOKUP($W317,[1]PARAMETROS!$Q$12:$S$82,2,0),0),2)</f>
        <v>0</v>
      </c>
      <c r="Y317" s="69">
        <f t="shared" si="43"/>
        <v>0</v>
      </c>
      <c r="Z317" s="71">
        <f t="shared" si="44"/>
        <v>0</v>
      </c>
      <c r="AA317" s="72" t="str">
        <f>IFERROR(IF(VLOOKUP($C317,[1]APELACIÓN!$C$16:$I$465,5,0)="","",VLOOKUP($C317,[1]APELACIÓN!$C$16:$I$465,5,0)),0)</f>
        <v/>
      </c>
      <c r="AB317" s="72" t="str">
        <f>IFERROR(IF(VLOOKUP($C317,[1]APELACIÓN!$C$16:$I$465,7,0)="","",VLOOKUP($C317,[1]APELACIÓN!$C$16:$I$465,7,0)),0)</f>
        <v/>
      </c>
      <c r="AC317" s="73" t="str">
        <f>IF($C317="","",[1]CONSOLIDADO!BP317)</f>
        <v/>
      </c>
      <c r="AD317" s="74" t="str">
        <f>IF($C317="","",[1]CONSOLIDADO!BQ317)</f>
        <v/>
      </c>
      <c r="AE317" s="74" t="str">
        <f>IF($C317="","",[1]CONSOLIDADO!BR317)</f>
        <v/>
      </c>
      <c r="AF317" s="74" t="str">
        <f>IF($C317="","",[1]CONSOLIDADO!BS317)</f>
        <v/>
      </c>
      <c r="AG317" s="74" t="str">
        <f>IF($C317="","",[1]CONSOLIDADO!BT317)</f>
        <v/>
      </c>
      <c r="AH317" s="73" t="str">
        <f>IF($C317="","",[1]CONSOLIDADO!BU317)</f>
        <v/>
      </c>
      <c r="AI317" s="73" t="str">
        <f>IF($C317="","",[1]CONSOLIDADO!BV317)</f>
        <v/>
      </c>
      <c r="AJ317" s="74" t="str">
        <f>IF($C317="","",[1]CONSOLIDADO!BW317)</f>
        <v/>
      </c>
      <c r="AK317" s="75" t="str">
        <f>IF($C317="","",[1]CONSOLIDADO!BX317)</f>
        <v/>
      </c>
    </row>
    <row r="318" spans="1:37" ht="14.45" customHeight="1" x14ac:dyDescent="0.2">
      <c r="A318" s="62">
        <v>303</v>
      </c>
      <c r="B318" s="63"/>
      <c r="C318" s="64"/>
      <c r="D318" s="63"/>
      <c r="E318" s="65" t="str">
        <f>IFERROR(VLOOKUP($C318,[1]CONSOLIDADO!$C$16:$K$465,9,0),"")</f>
        <v/>
      </c>
      <c r="F318" s="66">
        <f>IFERROR(IF(AND(VLOOKUP($C318,[1]APELACIÓN!$C:$AM,7,0)="SI",VLOOKUP($C318,[1]APELACIÓN!$C:$AM,10,0)&lt;&gt;""),VLOOKUP($C318,[1]APELACIÓN!$C:$AM,20,0),VLOOKUP($C318,[1]CONSOLIDADO!$C$16:$BX$465,39,0)),0)</f>
        <v>0</v>
      </c>
      <c r="G318" s="67">
        <f>ROUND(IFERROR(IF($F318&gt;39,200,VLOOKUP($F318,[1]PARAMETROS!$A$12:$K$55,2,0)),0),2)</f>
        <v>0</v>
      </c>
      <c r="H318" s="67">
        <f t="shared" si="36"/>
        <v>0</v>
      </c>
      <c r="I318" s="66">
        <f>IFERROR(IF(AND(VLOOKUP($C318,[1]APELACIÓN!$C:$AM,7,0)="SI",VLOOKUP($C318,[1]APELACIÓN!$C:$AM,11,0)&lt;&gt;""),VLOOKUP($C318,[1]APELACIÓN!$C:$AM,23,0),VLOOKUP($C318,[1]CONSOLIDADO!$C$16:$BX$465,42,0)),0)</f>
        <v>0</v>
      </c>
      <c r="J318" s="67">
        <f>ROUND(IFERROR(IF($I318&gt;39,200,VLOOKUP($I318,[1]PARAMETROS!$A$12:$K$55,6,0)),0),2)</f>
        <v>0</v>
      </c>
      <c r="K318" s="67">
        <f t="shared" si="37"/>
        <v>0</v>
      </c>
      <c r="L318" s="66">
        <f>IFERROR(IF(AND(VLOOKUP($C318,[1]APELACIÓN!$C:$AM,7,0)="SI",VLOOKUP($C318,[1]APELACIÓN!$C:$AM,12,0)&lt;&gt;""),VLOOKUP($C318,[1]APELACIÓN!$C:$AM,26,0),VLOOKUP($C318,[1]CONSOLIDADO!$C$16:$BX$465,45,0)),0)</f>
        <v>0</v>
      </c>
      <c r="M318" s="68">
        <f>ROUND(IFERROR(IF($L318&gt;39,200,VLOOKUP($L318,[1]PARAMETROS!$A$12:$K$55,10,0)),0),2)</f>
        <v>0</v>
      </c>
      <c r="N318" s="68">
        <f t="shared" si="38"/>
        <v>0</v>
      </c>
      <c r="O318" s="68">
        <f t="shared" si="39"/>
        <v>0</v>
      </c>
      <c r="P318" s="69">
        <f t="shared" si="40"/>
        <v>0</v>
      </c>
      <c r="Q318" s="66">
        <f>IFERROR(IF(AND(VLOOKUP($C318,[1]APELACIÓN!$C:$AM,7,0)="SI",VLOOKUP($C318,[1]APELACIÓN!$C:$AM,13,0)&lt;&gt;""),VLOOKUP($C318,[1]APELACIÓN!$C:$AM,29,0),VLOOKUP($C318,[1]CONSOLIDADO!$C$16:$BX$465,50,0)),0)</f>
        <v>0</v>
      </c>
      <c r="R318" s="68">
        <f>ROUND(IFERROR(IF($Q318&gt;110,100,VLOOKUP($Q318,[1]PARAMETROS!$M$12:$O$122,2,0)),0),2)</f>
        <v>0</v>
      </c>
      <c r="S318" s="69">
        <f t="shared" si="41"/>
        <v>0</v>
      </c>
      <c r="T318" s="70">
        <f>IFERROR(IF(AND(VLOOKUP($C318,[1]APELACIÓN!$C:$AM,7,0)="SI",VLOOKUP($C318,[1]APELACIÓN!$C:$AM,14,0)&lt;&gt;""),VLOOKUP($C318,[1]APELACIÓN!$C:$AM,32,0),VLOOKUP($C318,[1]CONSOLIDADO!$C$16:$BX$465,53,0)),0)</f>
        <v>0</v>
      </c>
      <c r="U318" s="70">
        <f>IFERROR(IF(AND(VLOOKUP($C318,[1]APELACIÓN!$C:$AM,7,0)="SI",VLOOKUP($C318,[1]APELACIÓN!$C:$AM,15,0)&lt;&gt;""),VLOOKUP($C318,[1]APELACIÓN!$C:$AM,33,0),VLOOKUP($C318,[1]CONSOLIDADO!$C$16:$BX$465,54,0)),0)</f>
        <v>0</v>
      </c>
      <c r="V318" s="70">
        <f>IFERROR(IF(AND(VLOOKUP($C318,[1]APELACIÓN!$C:$AM,7,0)="SI",VLOOKUP($C318,[1]APELACIÓN!$C:$AM,16,0)&lt;&gt;""),VLOOKUP($C318,[1]APELACIÓN!$C:$AM,34,0),VLOOKUP($C318,[1]CONSOLIDADO!$C$16:$BX$465,55,0)),0)</f>
        <v>0</v>
      </c>
      <c r="W318" s="70">
        <f t="shared" si="42"/>
        <v>0</v>
      </c>
      <c r="X318" s="68">
        <f>ROUND(IFERROR(VLOOKUP($W318,[1]PARAMETROS!$Q$12:$S$82,2,0),0),2)</f>
        <v>0</v>
      </c>
      <c r="Y318" s="69">
        <f t="shared" si="43"/>
        <v>0</v>
      </c>
      <c r="Z318" s="71">
        <f t="shared" si="44"/>
        <v>0</v>
      </c>
      <c r="AA318" s="72" t="str">
        <f>IFERROR(IF(VLOOKUP($C318,[1]APELACIÓN!$C$16:$I$465,5,0)="","",VLOOKUP($C318,[1]APELACIÓN!$C$16:$I$465,5,0)),0)</f>
        <v/>
      </c>
      <c r="AB318" s="72" t="str">
        <f>IFERROR(IF(VLOOKUP($C318,[1]APELACIÓN!$C$16:$I$465,7,0)="","",VLOOKUP($C318,[1]APELACIÓN!$C$16:$I$465,7,0)),0)</f>
        <v/>
      </c>
      <c r="AC318" s="73" t="str">
        <f>IF($C318="","",[1]CONSOLIDADO!BP318)</f>
        <v/>
      </c>
      <c r="AD318" s="74" t="str">
        <f>IF($C318="","",[1]CONSOLIDADO!BQ318)</f>
        <v/>
      </c>
      <c r="AE318" s="74" t="str">
        <f>IF($C318="","",[1]CONSOLIDADO!BR318)</f>
        <v/>
      </c>
      <c r="AF318" s="74" t="str">
        <f>IF($C318="","",[1]CONSOLIDADO!BS318)</f>
        <v/>
      </c>
      <c r="AG318" s="74" t="str">
        <f>IF($C318="","",[1]CONSOLIDADO!BT318)</f>
        <v/>
      </c>
      <c r="AH318" s="73" t="str">
        <f>IF($C318="","",[1]CONSOLIDADO!BU318)</f>
        <v/>
      </c>
      <c r="AI318" s="73" t="str">
        <f>IF($C318="","",[1]CONSOLIDADO!BV318)</f>
        <v/>
      </c>
      <c r="AJ318" s="74" t="str">
        <f>IF($C318="","",[1]CONSOLIDADO!BW318)</f>
        <v/>
      </c>
      <c r="AK318" s="75" t="str">
        <f>IF($C318="","",[1]CONSOLIDADO!BX318)</f>
        <v/>
      </c>
    </row>
    <row r="319" spans="1:37" ht="14.45" customHeight="1" x14ac:dyDescent="0.2">
      <c r="A319" s="62">
        <v>304</v>
      </c>
      <c r="B319" s="63"/>
      <c r="C319" s="64"/>
      <c r="D319" s="63"/>
      <c r="E319" s="65" t="str">
        <f>IFERROR(VLOOKUP($C319,[1]CONSOLIDADO!$C$16:$K$465,9,0),"")</f>
        <v/>
      </c>
      <c r="F319" s="66">
        <f>IFERROR(IF(AND(VLOOKUP($C319,[1]APELACIÓN!$C:$AM,7,0)="SI",VLOOKUP($C319,[1]APELACIÓN!$C:$AM,10,0)&lt;&gt;""),VLOOKUP($C319,[1]APELACIÓN!$C:$AM,20,0),VLOOKUP($C319,[1]CONSOLIDADO!$C$16:$BX$465,39,0)),0)</f>
        <v>0</v>
      </c>
      <c r="G319" s="67">
        <f>ROUND(IFERROR(IF($F319&gt;39,200,VLOOKUP($F319,[1]PARAMETROS!$A$12:$K$55,2,0)),0),2)</f>
        <v>0</v>
      </c>
      <c r="H319" s="67">
        <f t="shared" si="36"/>
        <v>0</v>
      </c>
      <c r="I319" s="66">
        <f>IFERROR(IF(AND(VLOOKUP($C319,[1]APELACIÓN!$C:$AM,7,0)="SI",VLOOKUP($C319,[1]APELACIÓN!$C:$AM,11,0)&lt;&gt;""),VLOOKUP($C319,[1]APELACIÓN!$C:$AM,23,0),VLOOKUP($C319,[1]CONSOLIDADO!$C$16:$BX$465,42,0)),0)</f>
        <v>0</v>
      </c>
      <c r="J319" s="67">
        <f>ROUND(IFERROR(IF($I319&gt;39,200,VLOOKUP($I319,[1]PARAMETROS!$A$12:$K$55,6,0)),0),2)</f>
        <v>0</v>
      </c>
      <c r="K319" s="67">
        <f t="shared" si="37"/>
        <v>0</v>
      </c>
      <c r="L319" s="66">
        <f>IFERROR(IF(AND(VLOOKUP($C319,[1]APELACIÓN!$C:$AM,7,0)="SI",VLOOKUP($C319,[1]APELACIÓN!$C:$AM,12,0)&lt;&gt;""),VLOOKUP($C319,[1]APELACIÓN!$C:$AM,26,0),VLOOKUP($C319,[1]CONSOLIDADO!$C$16:$BX$465,45,0)),0)</f>
        <v>0</v>
      </c>
      <c r="M319" s="68">
        <f>ROUND(IFERROR(IF($L319&gt;39,200,VLOOKUP($L319,[1]PARAMETROS!$A$12:$K$55,10,0)),0),2)</f>
        <v>0</v>
      </c>
      <c r="N319" s="68">
        <f t="shared" si="38"/>
        <v>0</v>
      </c>
      <c r="O319" s="68">
        <f t="shared" si="39"/>
        <v>0</v>
      </c>
      <c r="P319" s="69">
        <f t="shared" si="40"/>
        <v>0</v>
      </c>
      <c r="Q319" s="66">
        <f>IFERROR(IF(AND(VLOOKUP($C319,[1]APELACIÓN!$C:$AM,7,0)="SI",VLOOKUP($C319,[1]APELACIÓN!$C:$AM,13,0)&lt;&gt;""),VLOOKUP($C319,[1]APELACIÓN!$C:$AM,29,0),VLOOKUP($C319,[1]CONSOLIDADO!$C$16:$BX$465,50,0)),0)</f>
        <v>0</v>
      </c>
      <c r="R319" s="68">
        <f>ROUND(IFERROR(IF($Q319&gt;110,100,VLOOKUP($Q319,[1]PARAMETROS!$M$12:$O$122,2,0)),0),2)</f>
        <v>0</v>
      </c>
      <c r="S319" s="69">
        <f t="shared" si="41"/>
        <v>0</v>
      </c>
      <c r="T319" s="70">
        <f>IFERROR(IF(AND(VLOOKUP($C319,[1]APELACIÓN!$C:$AM,7,0)="SI",VLOOKUP($C319,[1]APELACIÓN!$C:$AM,14,0)&lt;&gt;""),VLOOKUP($C319,[1]APELACIÓN!$C:$AM,32,0),VLOOKUP($C319,[1]CONSOLIDADO!$C$16:$BX$465,53,0)),0)</f>
        <v>0</v>
      </c>
      <c r="U319" s="70">
        <f>IFERROR(IF(AND(VLOOKUP($C319,[1]APELACIÓN!$C:$AM,7,0)="SI",VLOOKUP($C319,[1]APELACIÓN!$C:$AM,15,0)&lt;&gt;""),VLOOKUP($C319,[1]APELACIÓN!$C:$AM,33,0),VLOOKUP($C319,[1]CONSOLIDADO!$C$16:$BX$465,54,0)),0)</f>
        <v>0</v>
      </c>
      <c r="V319" s="70">
        <f>IFERROR(IF(AND(VLOOKUP($C319,[1]APELACIÓN!$C:$AM,7,0)="SI",VLOOKUP($C319,[1]APELACIÓN!$C:$AM,16,0)&lt;&gt;""),VLOOKUP($C319,[1]APELACIÓN!$C:$AM,34,0),VLOOKUP($C319,[1]CONSOLIDADO!$C$16:$BX$465,55,0)),0)</f>
        <v>0</v>
      </c>
      <c r="W319" s="70">
        <f t="shared" si="42"/>
        <v>0</v>
      </c>
      <c r="X319" s="68">
        <f>ROUND(IFERROR(VLOOKUP($W319,[1]PARAMETROS!$Q$12:$S$82,2,0),0),2)</f>
        <v>0</v>
      </c>
      <c r="Y319" s="69">
        <f t="shared" si="43"/>
        <v>0</v>
      </c>
      <c r="Z319" s="71">
        <f t="shared" si="44"/>
        <v>0</v>
      </c>
      <c r="AA319" s="72" t="str">
        <f>IFERROR(IF(VLOOKUP($C319,[1]APELACIÓN!$C$16:$I$465,5,0)="","",VLOOKUP($C319,[1]APELACIÓN!$C$16:$I$465,5,0)),0)</f>
        <v/>
      </c>
      <c r="AB319" s="72" t="str">
        <f>IFERROR(IF(VLOOKUP($C319,[1]APELACIÓN!$C$16:$I$465,7,0)="","",VLOOKUP($C319,[1]APELACIÓN!$C$16:$I$465,7,0)),0)</f>
        <v/>
      </c>
      <c r="AC319" s="73" t="str">
        <f>IF($C319="","",[1]CONSOLIDADO!BP319)</f>
        <v/>
      </c>
      <c r="AD319" s="74" t="str">
        <f>IF($C319="","",[1]CONSOLIDADO!BQ319)</f>
        <v/>
      </c>
      <c r="AE319" s="74" t="str">
        <f>IF($C319="","",[1]CONSOLIDADO!BR319)</f>
        <v/>
      </c>
      <c r="AF319" s="74" t="str">
        <f>IF($C319="","",[1]CONSOLIDADO!BS319)</f>
        <v/>
      </c>
      <c r="AG319" s="74" t="str">
        <f>IF($C319="","",[1]CONSOLIDADO!BT319)</f>
        <v/>
      </c>
      <c r="AH319" s="73" t="str">
        <f>IF($C319="","",[1]CONSOLIDADO!BU319)</f>
        <v/>
      </c>
      <c r="AI319" s="73" t="str">
        <f>IF($C319="","",[1]CONSOLIDADO!BV319)</f>
        <v/>
      </c>
      <c r="AJ319" s="74" t="str">
        <f>IF($C319="","",[1]CONSOLIDADO!BW319)</f>
        <v/>
      </c>
      <c r="AK319" s="75" t="str">
        <f>IF($C319="","",[1]CONSOLIDADO!BX319)</f>
        <v/>
      </c>
    </row>
    <row r="320" spans="1:37" ht="14.45" customHeight="1" x14ac:dyDescent="0.2">
      <c r="A320" s="62">
        <v>305</v>
      </c>
      <c r="B320" s="63"/>
      <c r="C320" s="64"/>
      <c r="D320" s="63"/>
      <c r="E320" s="65" t="str">
        <f>IFERROR(VLOOKUP($C320,[1]CONSOLIDADO!$C$16:$K$465,9,0),"")</f>
        <v/>
      </c>
      <c r="F320" s="66">
        <f>IFERROR(IF(AND(VLOOKUP($C320,[1]APELACIÓN!$C:$AM,7,0)="SI",VLOOKUP($C320,[1]APELACIÓN!$C:$AM,10,0)&lt;&gt;""),VLOOKUP($C320,[1]APELACIÓN!$C:$AM,20,0),VLOOKUP($C320,[1]CONSOLIDADO!$C$16:$BX$465,39,0)),0)</f>
        <v>0</v>
      </c>
      <c r="G320" s="67">
        <f>ROUND(IFERROR(IF($F320&gt;39,200,VLOOKUP($F320,[1]PARAMETROS!$A$12:$K$55,2,0)),0),2)</f>
        <v>0</v>
      </c>
      <c r="H320" s="67">
        <f t="shared" si="36"/>
        <v>0</v>
      </c>
      <c r="I320" s="66">
        <f>IFERROR(IF(AND(VLOOKUP($C320,[1]APELACIÓN!$C:$AM,7,0)="SI",VLOOKUP($C320,[1]APELACIÓN!$C:$AM,11,0)&lt;&gt;""),VLOOKUP($C320,[1]APELACIÓN!$C:$AM,23,0),VLOOKUP($C320,[1]CONSOLIDADO!$C$16:$BX$465,42,0)),0)</f>
        <v>0</v>
      </c>
      <c r="J320" s="67">
        <f>ROUND(IFERROR(IF($I320&gt;39,200,VLOOKUP($I320,[1]PARAMETROS!$A$12:$K$55,6,0)),0),2)</f>
        <v>0</v>
      </c>
      <c r="K320" s="67">
        <f t="shared" si="37"/>
        <v>0</v>
      </c>
      <c r="L320" s="66">
        <f>IFERROR(IF(AND(VLOOKUP($C320,[1]APELACIÓN!$C:$AM,7,0)="SI",VLOOKUP($C320,[1]APELACIÓN!$C:$AM,12,0)&lt;&gt;""),VLOOKUP($C320,[1]APELACIÓN!$C:$AM,26,0),VLOOKUP($C320,[1]CONSOLIDADO!$C$16:$BX$465,45,0)),0)</f>
        <v>0</v>
      </c>
      <c r="M320" s="68">
        <f>ROUND(IFERROR(IF($L320&gt;39,200,VLOOKUP($L320,[1]PARAMETROS!$A$12:$K$55,10,0)),0),2)</f>
        <v>0</v>
      </c>
      <c r="N320" s="68">
        <f t="shared" si="38"/>
        <v>0</v>
      </c>
      <c r="O320" s="68">
        <f t="shared" si="39"/>
        <v>0</v>
      </c>
      <c r="P320" s="69">
        <f t="shared" si="40"/>
        <v>0</v>
      </c>
      <c r="Q320" s="66">
        <f>IFERROR(IF(AND(VLOOKUP($C320,[1]APELACIÓN!$C:$AM,7,0)="SI",VLOOKUP($C320,[1]APELACIÓN!$C:$AM,13,0)&lt;&gt;""),VLOOKUP($C320,[1]APELACIÓN!$C:$AM,29,0),VLOOKUP($C320,[1]CONSOLIDADO!$C$16:$BX$465,50,0)),0)</f>
        <v>0</v>
      </c>
      <c r="R320" s="68">
        <f>ROUND(IFERROR(IF($Q320&gt;110,100,VLOOKUP($Q320,[1]PARAMETROS!$M$12:$O$122,2,0)),0),2)</f>
        <v>0</v>
      </c>
      <c r="S320" s="69">
        <f t="shared" si="41"/>
        <v>0</v>
      </c>
      <c r="T320" s="70">
        <f>IFERROR(IF(AND(VLOOKUP($C320,[1]APELACIÓN!$C:$AM,7,0)="SI",VLOOKUP($C320,[1]APELACIÓN!$C:$AM,14,0)&lt;&gt;""),VLOOKUP($C320,[1]APELACIÓN!$C:$AM,32,0),VLOOKUP($C320,[1]CONSOLIDADO!$C$16:$BX$465,53,0)),0)</f>
        <v>0</v>
      </c>
      <c r="U320" s="70">
        <f>IFERROR(IF(AND(VLOOKUP($C320,[1]APELACIÓN!$C:$AM,7,0)="SI",VLOOKUP($C320,[1]APELACIÓN!$C:$AM,15,0)&lt;&gt;""),VLOOKUP($C320,[1]APELACIÓN!$C:$AM,33,0),VLOOKUP($C320,[1]CONSOLIDADO!$C$16:$BX$465,54,0)),0)</f>
        <v>0</v>
      </c>
      <c r="V320" s="70">
        <f>IFERROR(IF(AND(VLOOKUP($C320,[1]APELACIÓN!$C:$AM,7,0)="SI",VLOOKUP($C320,[1]APELACIÓN!$C:$AM,16,0)&lt;&gt;""),VLOOKUP($C320,[1]APELACIÓN!$C:$AM,34,0),VLOOKUP($C320,[1]CONSOLIDADO!$C$16:$BX$465,55,0)),0)</f>
        <v>0</v>
      </c>
      <c r="W320" s="70">
        <f t="shared" si="42"/>
        <v>0</v>
      </c>
      <c r="X320" s="68">
        <f>ROUND(IFERROR(VLOOKUP($W320,[1]PARAMETROS!$Q$12:$S$82,2,0),0),2)</f>
        <v>0</v>
      </c>
      <c r="Y320" s="69">
        <f t="shared" si="43"/>
        <v>0</v>
      </c>
      <c r="Z320" s="71">
        <f t="shared" si="44"/>
        <v>0</v>
      </c>
      <c r="AA320" s="72" t="str">
        <f>IFERROR(IF(VLOOKUP($C320,[1]APELACIÓN!$C$16:$I$465,5,0)="","",VLOOKUP($C320,[1]APELACIÓN!$C$16:$I$465,5,0)),0)</f>
        <v/>
      </c>
      <c r="AB320" s="72" t="str">
        <f>IFERROR(IF(VLOOKUP($C320,[1]APELACIÓN!$C$16:$I$465,7,0)="","",VLOOKUP($C320,[1]APELACIÓN!$C$16:$I$465,7,0)),0)</f>
        <v/>
      </c>
      <c r="AC320" s="73" t="str">
        <f>IF($C320="","",[1]CONSOLIDADO!BP320)</f>
        <v/>
      </c>
      <c r="AD320" s="74" t="str">
        <f>IF($C320="","",[1]CONSOLIDADO!BQ320)</f>
        <v/>
      </c>
      <c r="AE320" s="74" t="str">
        <f>IF($C320="","",[1]CONSOLIDADO!BR320)</f>
        <v/>
      </c>
      <c r="AF320" s="74" t="str">
        <f>IF($C320="","",[1]CONSOLIDADO!BS320)</f>
        <v/>
      </c>
      <c r="AG320" s="74" t="str">
        <f>IF($C320="","",[1]CONSOLIDADO!BT320)</f>
        <v/>
      </c>
      <c r="AH320" s="73" t="str">
        <f>IF($C320="","",[1]CONSOLIDADO!BU320)</f>
        <v/>
      </c>
      <c r="AI320" s="73" t="str">
        <f>IF($C320="","",[1]CONSOLIDADO!BV320)</f>
        <v/>
      </c>
      <c r="AJ320" s="74" t="str">
        <f>IF($C320="","",[1]CONSOLIDADO!BW320)</f>
        <v/>
      </c>
      <c r="AK320" s="75" t="str">
        <f>IF($C320="","",[1]CONSOLIDADO!BX320)</f>
        <v/>
      </c>
    </row>
    <row r="321" spans="1:37" ht="14.45" customHeight="1" x14ac:dyDescent="0.2">
      <c r="A321" s="62">
        <v>306</v>
      </c>
      <c r="B321" s="63"/>
      <c r="C321" s="64"/>
      <c r="D321" s="63"/>
      <c r="E321" s="65" t="str">
        <f>IFERROR(VLOOKUP($C321,[1]CONSOLIDADO!$C$16:$K$465,9,0),"")</f>
        <v/>
      </c>
      <c r="F321" s="66">
        <f>IFERROR(IF(AND(VLOOKUP($C321,[1]APELACIÓN!$C:$AM,7,0)="SI",VLOOKUP($C321,[1]APELACIÓN!$C:$AM,10,0)&lt;&gt;""),VLOOKUP($C321,[1]APELACIÓN!$C:$AM,20,0),VLOOKUP($C321,[1]CONSOLIDADO!$C$16:$BX$465,39,0)),0)</f>
        <v>0</v>
      </c>
      <c r="G321" s="67">
        <f>ROUND(IFERROR(IF($F321&gt;39,200,VLOOKUP($F321,[1]PARAMETROS!$A$12:$K$55,2,0)),0),2)</f>
        <v>0</v>
      </c>
      <c r="H321" s="67">
        <f t="shared" si="36"/>
        <v>0</v>
      </c>
      <c r="I321" s="66">
        <f>IFERROR(IF(AND(VLOOKUP($C321,[1]APELACIÓN!$C:$AM,7,0)="SI",VLOOKUP($C321,[1]APELACIÓN!$C:$AM,11,0)&lt;&gt;""),VLOOKUP($C321,[1]APELACIÓN!$C:$AM,23,0),VLOOKUP($C321,[1]CONSOLIDADO!$C$16:$BX$465,42,0)),0)</f>
        <v>0</v>
      </c>
      <c r="J321" s="67">
        <f>ROUND(IFERROR(IF($I321&gt;39,200,VLOOKUP($I321,[1]PARAMETROS!$A$12:$K$55,6,0)),0),2)</f>
        <v>0</v>
      </c>
      <c r="K321" s="67">
        <f t="shared" si="37"/>
        <v>0</v>
      </c>
      <c r="L321" s="66">
        <f>IFERROR(IF(AND(VLOOKUP($C321,[1]APELACIÓN!$C:$AM,7,0)="SI",VLOOKUP($C321,[1]APELACIÓN!$C:$AM,12,0)&lt;&gt;""),VLOOKUP($C321,[1]APELACIÓN!$C:$AM,26,0),VLOOKUP($C321,[1]CONSOLIDADO!$C$16:$BX$465,45,0)),0)</f>
        <v>0</v>
      </c>
      <c r="M321" s="68">
        <f>ROUND(IFERROR(IF($L321&gt;39,200,VLOOKUP($L321,[1]PARAMETROS!$A$12:$K$55,10,0)),0),2)</f>
        <v>0</v>
      </c>
      <c r="N321" s="68">
        <f t="shared" si="38"/>
        <v>0</v>
      </c>
      <c r="O321" s="68">
        <f t="shared" si="39"/>
        <v>0</v>
      </c>
      <c r="P321" s="69">
        <f t="shared" si="40"/>
        <v>0</v>
      </c>
      <c r="Q321" s="66">
        <f>IFERROR(IF(AND(VLOOKUP($C321,[1]APELACIÓN!$C:$AM,7,0)="SI",VLOOKUP($C321,[1]APELACIÓN!$C:$AM,13,0)&lt;&gt;""),VLOOKUP($C321,[1]APELACIÓN!$C:$AM,29,0),VLOOKUP($C321,[1]CONSOLIDADO!$C$16:$BX$465,50,0)),0)</f>
        <v>0</v>
      </c>
      <c r="R321" s="68">
        <f>ROUND(IFERROR(IF($Q321&gt;110,100,VLOOKUP($Q321,[1]PARAMETROS!$M$12:$O$122,2,0)),0),2)</f>
        <v>0</v>
      </c>
      <c r="S321" s="69">
        <f t="shared" si="41"/>
        <v>0</v>
      </c>
      <c r="T321" s="70">
        <f>IFERROR(IF(AND(VLOOKUP($C321,[1]APELACIÓN!$C:$AM,7,0)="SI",VLOOKUP($C321,[1]APELACIÓN!$C:$AM,14,0)&lt;&gt;""),VLOOKUP($C321,[1]APELACIÓN!$C:$AM,32,0),VLOOKUP($C321,[1]CONSOLIDADO!$C$16:$BX$465,53,0)),0)</f>
        <v>0</v>
      </c>
      <c r="U321" s="70">
        <f>IFERROR(IF(AND(VLOOKUP($C321,[1]APELACIÓN!$C:$AM,7,0)="SI",VLOOKUP($C321,[1]APELACIÓN!$C:$AM,15,0)&lt;&gt;""),VLOOKUP($C321,[1]APELACIÓN!$C:$AM,33,0),VLOOKUP($C321,[1]CONSOLIDADO!$C$16:$BX$465,54,0)),0)</f>
        <v>0</v>
      </c>
      <c r="V321" s="70">
        <f>IFERROR(IF(AND(VLOOKUP($C321,[1]APELACIÓN!$C:$AM,7,0)="SI",VLOOKUP($C321,[1]APELACIÓN!$C:$AM,16,0)&lt;&gt;""),VLOOKUP($C321,[1]APELACIÓN!$C:$AM,34,0),VLOOKUP($C321,[1]CONSOLIDADO!$C$16:$BX$465,55,0)),0)</f>
        <v>0</v>
      </c>
      <c r="W321" s="70">
        <f t="shared" si="42"/>
        <v>0</v>
      </c>
      <c r="X321" s="68">
        <f>ROUND(IFERROR(VLOOKUP($W321,[1]PARAMETROS!$Q$12:$S$82,2,0),0),2)</f>
        <v>0</v>
      </c>
      <c r="Y321" s="69">
        <f t="shared" si="43"/>
        <v>0</v>
      </c>
      <c r="Z321" s="71">
        <f t="shared" si="44"/>
        <v>0</v>
      </c>
      <c r="AA321" s="72" t="str">
        <f>IFERROR(IF(VLOOKUP($C321,[1]APELACIÓN!$C$16:$I$465,5,0)="","",VLOOKUP($C321,[1]APELACIÓN!$C$16:$I$465,5,0)),0)</f>
        <v/>
      </c>
      <c r="AB321" s="72" t="str">
        <f>IFERROR(IF(VLOOKUP($C321,[1]APELACIÓN!$C$16:$I$465,7,0)="","",VLOOKUP($C321,[1]APELACIÓN!$C$16:$I$465,7,0)),0)</f>
        <v/>
      </c>
      <c r="AC321" s="73" t="str">
        <f>IF($C321="","",[1]CONSOLIDADO!BP321)</f>
        <v/>
      </c>
      <c r="AD321" s="74" t="str">
        <f>IF($C321="","",[1]CONSOLIDADO!BQ321)</f>
        <v/>
      </c>
      <c r="AE321" s="74" t="str">
        <f>IF($C321="","",[1]CONSOLIDADO!BR321)</f>
        <v/>
      </c>
      <c r="AF321" s="74" t="str">
        <f>IF($C321="","",[1]CONSOLIDADO!BS321)</f>
        <v/>
      </c>
      <c r="AG321" s="74" t="str">
        <f>IF($C321="","",[1]CONSOLIDADO!BT321)</f>
        <v/>
      </c>
      <c r="AH321" s="73" t="str">
        <f>IF($C321="","",[1]CONSOLIDADO!BU321)</f>
        <v/>
      </c>
      <c r="AI321" s="73" t="str">
        <f>IF($C321="","",[1]CONSOLIDADO!BV321)</f>
        <v/>
      </c>
      <c r="AJ321" s="74" t="str">
        <f>IF($C321="","",[1]CONSOLIDADO!BW321)</f>
        <v/>
      </c>
      <c r="AK321" s="75" t="str">
        <f>IF($C321="","",[1]CONSOLIDADO!BX321)</f>
        <v/>
      </c>
    </row>
    <row r="322" spans="1:37" ht="14.45" customHeight="1" x14ac:dyDescent="0.2">
      <c r="A322" s="62">
        <v>307</v>
      </c>
      <c r="B322" s="63"/>
      <c r="C322" s="64"/>
      <c r="D322" s="63"/>
      <c r="E322" s="65" t="str">
        <f>IFERROR(VLOOKUP($C322,[1]CONSOLIDADO!$C$16:$K$465,9,0),"")</f>
        <v/>
      </c>
      <c r="F322" s="66">
        <f>IFERROR(IF(AND(VLOOKUP($C322,[1]APELACIÓN!$C:$AM,7,0)="SI",VLOOKUP($C322,[1]APELACIÓN!$C:$AM,10,0)&lt;&gt;""),VLOOKUP($C322,[1]APELACIÓN!$C:$AM,20,0),VLOOKUP($C322,[1]CONSOLIDADO!$C$16:$BX$465,39,0)),0)</f>
        <v>0</v>
      </c>
      <c r="G322" s="67">
        <f>ROUND(IFERROR(IF($F322&gt;39,200,VLOOKUP($F322,[1]PARAMETROS!$A$12:$K$55,2,0)),0),2)</f>
        <v>0</v>
      </c>
      <c r="H322" s="67">
        <f t="shared" si="36"/>
        <v>0</v>
      </c>
      <c r="I322" s="66">
        <f>IFERROR(IF(AND(VLOOKUP($C322,[1]APELACIÓN!$C:$AM,7,0)="SI",VLOOKUP($C322,[1]APELACIÓN!$C:$AM,11,0)&lt;&gt;""),VLOOKUP($C322,[1]APELACIÓN!$C:$AM,23,0),VLOOKUP($C322,[1]CONSOLIDADO!$C$16:$BX$465,42,0)),0)</f>
        <v>0</v>
      </c>
      <c r="J322" s="67">
        <f>ROUND(IFERROR(IF($I322&gt;39,200,VLOOKUP($I322,[1]PARAMETROS!$A$12:$K$55,6,0)),0),2)</f>
        <v>0</v>
      </c>
      <c r="K322" s="67">
        <f t="shared" si="37"/>
        <v>0</v>
      </c>
      <c r="L322" s="66">
        <f>IFERROR(IF(AND(VLOOKUP($C322,[1]APELACIÓN!$C:$AM,7,0)="SI",VLOOKUP($C322,[1]APELACIÓN!$C:$AM,12,0)&lt;&gt;""),VLOOKUP($C322,[1]APELACIÓN!$C:$AM,26,0),VLOOKUP($C322,[1]CONSOLIDADO!$C$16:$BX$465,45,0)),0)</f>
        <v>0</v>
      </c>
      <c r="M322" s="68">
        <f>ROUND(IFERROR(IF($L322&gt;39,200,VLOOKUP($L322,[1]PARAMETROS!$A$12:$K$55,10,0)),0),2)</f>
        <v>0</v>
      </c>
      <c r="N322" s="68">
        <f t="shared" si="38"/>
        <v>0</v>
      </c>
      <c r="O322" s="68">
        <f t="shared" si="39"/>
        <v>0</v>
      </c>
      <c r="P322" s="69">
        <f t="shared" si="40"/>
        <v>0</v>
      </c>
      <c r="Q322" s="66">
        <f>IFERROR(IF(AND(VLOOKUP($C322,[1]APELACIÓN!$C:$AM,7,0)="SI",VLOOKUP($C322,[1]APELACIÓN!$C:$AM,13,0)&lt;&gt;""),VLOOKUP($C322,[1]APELACIÓN!$C:$AM,29,0),VLOOKUP($C322,[1]CONSOLIDADO!$C$16:$BX$465,50,0)),0)</f>
        <v>0</v>
      </c>
      <c r="R322" s="68">
        <f>ROUND(IFERROR(IF($Q322&gt;110,100,VLOOKUP($Q322,[1]PARAMETROS!$M$12:$O$122,2,0)),0),2)</f>
        <v>0</v>
      </c>
      <c r="S322" s="69">
        <f t="shared" si="41"/>
        <v>0</v>
      </c>
      <c r="T322" s="70">
        <f>IFERROR(IF(AND(VLOOKUP($C322,[1]APELACIÓN!$C:$AM,7,0)="SI",VLOOKUP($C322,[1]APELACIÓN!$C:$AM,14,0)&lt;&gt;""),VLOOKUP($C322,[1]APELACIÓN!$C:$AM,32,0),VLOOKUP($C322,[1]CONSOLIDADO!$C$16:$BX$465,53,0)),0)</f>
        <v>0</v>
      </c>
      <c r="U322" s="70">
        <f>IFERROR(IF(AND(VLOOKUP($C322,[1]APELACIÓN!$C:$AM,7,0)="SI",VLOOKUP($C322,[1]APELACIÓN!$C:$AM,15,0)&lt;&gt;""),VLOOKUP($C322,[1]APELACIÓN!$C:$AM,33,0),VLOOKUP($C322,[1]CONSOLIDADO!$C$16:$BX$465,54,0)),0)</f>
        <v>0</v>
      </c>
      <c r="V322" s="70">
        <f>IFERROR(IF(AND(VLOOKUP($C322,[1]APELACIÓN!$C:$AM,7,0)="SI",VLOOKUP($C322,[1]APELACIÓN!$C:$AM,16,0)&lt;&gt;""),VLOOKUP($C322,[1]APELACIÓN!$C:$AM,34,0),VLOOKUP($C322,[1]CONSOLIDADO!$C$16:$BX$465,55,0)),0)</f>
        <v>0</v>
      </c>
      <c r="W322" s="70">
        <f t="shared" si="42"/>
        <v>0</v>
      </c>
      <c r="X322" s="68">
        <f>ROUND(IFERROR(VLOOKUP($W322,[1]PARAMETROS!$Q$12:$S$82,2,0),0),2)</f>
        <v>0</v>
      </c>
      <c r="Y322" s="69">
        <f t="shared" si="43"/>
        <v>0</v>
      </c>
      <c r="Z322" s="71">
        <f t="shared" si="44"/>
        <v>0</v>
      </c>
      <c r="AA322" s="72" t="str">
        <f>IFERROR(IF(VLOOKUP($C322,[1]APELACIÓN!$C$16:$I$465,5,0)="","",VLOOKUP($C322,[1]APELACIÓN!$C$16:$I$465,5,0)),0)</f>
        <v/>
      </c>
      <c r="AB322" s="72" t="str">
        <f>IFERROR(IF(VLOOKUP($C322,[1]APELACIÓN!$C$16:$I$465,7,0)="","",VLOOKUP($C322,[1]APELACIÓN!$C$16:$I$465,7,0)),0)</f>
        <v/>
      </c>
      <c r="AC322" s="73" t="str">
        <f>IF($C322="","",[1]CONSOLIDADO!BP322)</f>
        <v/>
      </c>
      <c r="AD322" s="74" t="str">
        <f>IF($C322="","",[1]CONSOLIDADO!BQ322)</f>
        <v/>
      </c>
      <c r="AE322" s="74" t="str">
        <f>IF($C322="","",[1]CONSOLIDADO!BR322)</f>
        <v/>
      </c>
      <c r="AF322" s="74" t="str">
        <f>IF($C322="","",[1]CONSOLIDADO!BS322)</f>
        <v/>
      </c>
      <c r="AG322" s="74" t="str">
        <f>IF($C322="","",[1]CONSOLIDADO!BT322)</f>
        <v/>
      </c>
      <c r="AH322" s="73" t="str">
        <f>IF($C322="","",[1]CONSOLIDADO!BU322)</f>
        <v/>
      </c>
      <c r="AI322" s="73" t="str">
        <f>IF($C322="","",[1]CONSOLIDADO!BV322)</f>
        <v/>
      </c>
      <c r="AJ322" s="74" t="str">
        <f>IF($C322="","",[1]CONSOLIDADO!BW322)</f>
        <v/>
      </c>
      <c r="AK322" s="75" t="str">
        <f>IF($C322="","",[1]CONSOLIDADO!BX322)</f>
        <v/>
      </c>
    </row>
    <row r="323" spans="1:37" ht="14.45" customHeight="1" x14ac:dyDescent="0.2">
      <c r="A323" s="62">
        <v>308</v>
      </c>
      <c r="B323" s="63"/>
      <c r="C323" s="64"/>
      <c r="D323" s="63"/>
      <c r="E323" s="65" t="str">
        <f>IFERROR(VLOOKUP($C323,[1]CONSOLIDADO!$C$16:$K$465,9,0),"")</f>
        <v/>
      </c>
      <c r="F323" s="66">
        <f>IFERROR(IF(AND(VLOOKUP($C323,[1]APELACIÓN!$C:$AM,7,0)="SI",VLOOKUP($C323,[1]APELACIÓN!$C:$AM,10,0)&lt;&gt;""),VLOOKUP($C323,[1]APELACIÓN!$C:$AM,20,0),VLOOKUP($C323,[1]CONSOLIDADO!$C$16:$BX$465,39,0)),0)</f>
        <v>0</v>
      </c>
      <c r="G323" s="67">
        <f>ROUND(IFERROR(IF($F323&gt;39,200,VLOOKUP($F323,[1]PARAMETROS!$A$12:$K$55,2,0)),0),2)</f>
        <v>0</v>
      </c>
      <c r="H323" s="67">
        <f t="shared" si="36"/>
        <v>0</v>
      </c>
      <c r="I323" s="66">
        <f>IFERROR(IF(AND(VLOOKUP($C323,[1]APELACIÓN!$C:$AM,7,0)="SI",VLOOKUP($C323,[1]APELACIÓN!$C:$AM,11,0)&lt;&gt;""),VLOOKUP($C323,[1]APELACIÓN!$C:$AM,23,0),VLOOKUP($C323,[1]CONSOLIDADO!$C$16:$BX$465,42,0)),0)</f>
        <v>0</v>
      </c>
      <c r="J323" s="67">
        <f>ROUND(IFERROR(IF($I323&gt;39,200,VLOOKUP($I323,[1]PARAMETROS!$A$12:$K$55,6,0)),0),2)</f>
        <v>0</v>
      </c>
      <c r="K323" s="67">
        <f t="shared" si="37"/>
        <v>0</v>
      </c>
      <c r="L323" s="66">
        <f>IFERROR(IF(AND(VLOOKUP($C323,[1]APELACIÓN!$C:$AM,7,0)="SI",VLOOKUP($C323,[1]APELACIÓN!$C:$AM,12,0)&lt;&gt;""),VLOOKUP($C323,[1]APELACIÓN!$C:$AM,26,0),VLOOKUP($C323,[1]CONSOLIDADO!$C$16:$BX$465,45,0)),0)</f>
        <v>0</v>
      </c>
      <c r="M323" s="68">
        <f>ROUND(IFERROR(IF($L323&gt;39,200,VLOOKUP($L323,[1]PARAMETROS!$A$12:$K$55,10,0)),0),2)</f>
        <v>0</v>
      </c>
      <c r="N323" s="68">
        <f t="shared" si="38"/>
        <v>0</v>
      </c>
      <c r="O323" s="68">
        <f t="shared" si="39"/>
        <v>0</v>
      </c>
      <c r="P323" s="69">
        <f t="shared" si="40"/>
        <v>0</v>
      </c>
      <c r="Q323" s="66">
        <f>IFERROR(IF(AND(VLOOKUP($C323,[1]APELACIÓN!$C:$AM,7,0)="SI",VLOOKUP($C323,[1]APELACIÓN!$C:$AM,13,0)&lt;&gt;""),VLOOKUP($C323,[1]APELACIÓN!$C:$AM,29,0),VLOOKUP($C323,[1]CONSOLIDADO!$C$16:$BX$465,50,0)),0)</f>
        <v>0</v>
      </c>
      <c r="R323" s="68">
        <f>ROUND(IFERROR(IF($Q323&gt;110,100,VLOOKUP($Q323,[1]PARAMETROS!$M$12:$O$122,2,0)),0),2)</f>
        <v>0</v>
      </c>
      <c r="S323" s="69">
        <f t="shared" si="41"/>
        <v>0</v>
      </c>
      <c r="T323" s="70">
        <f>IFERROR(IF(AND(VLOOKUP($C323,[1]APELACIÓN!$C:$AM,7,0)="SI",VLOOKUP($C323,[1]APELACIÓN!$C:$AM,14,0)&lt;&gt;""),VLOOKUP($C323,[1]APELACIÓN!$C:$AM,32,0),VLOOKUP($C323,[1]CONSOLIDADO!$C$16:$BX$465,53,0)),0)</f>
        <v>0</v>
      </c>
      <c r="U323" s="70">
        <f>IFERROR(IF(AND(VLOOKUP($C323,[1]APELACIÓN!$C:$AM,7,0)="SI",VLOOKUP($C323,[1]APELACIÓN!$C:$AM,15,0)&lt;&gt;""),VLOOKUP($C323,[1]APELACIÓN!$C:$AM,33,0),VLOOKUP($C323,[1]CONSOLIDADO!$C$16:$BX$465,54,0)),0)</f>
        <v>0</v>
      </c>
      <c r="V323" s="70">
        <f>IFERROR(IF(AND(VLOOKUP($C323,[1]APELACIÓN!$C:$AM,7,0)="SI",VLOOKUP($C323,[1]APELACIÓN!$C:$AM,16,0)&lt;&gt;""),VLOOKUP($C323,[1]APELACIÓN!$C:$AM,34,0),VLOOKUP($C323,[1]CONSOLIDADO!$C$16:$BX$465,55,0)),0)</f>
        <v>0</v>
      </c>
      <c r="W323" s="70">
        <f t="shared" si="42"/>
        <v>0</v>
      </c>
      <c r="X323" s="68">
        <f>ROUND(IFERROR(VLOOKUP($W323,[1]PARAMETROS!$Q$12:$S$82,2,0),0),2)</f>
        <v>0</v>
      </c>
      <c r="Y323" s="69">
        <f t="shared" si="43"/>
        <v>0</v>
      </c>
      <c r="Z323" s="71">
        <f t="shared" si="44"/>
        <v>0</v>
      </c>
      <c r="AA323" s="72" t="str">
        <f>IFERROR(IF(VLOOKUP($C323,[1]APELACIÓN!$C$16:$I$465,5,0)="","",VLOOKUP($C323,[1]APELACIÓN!$C$16:$I$465,5,0)),0)</f>
        <v/>
      </c>
      <c r="AB323" s="72" t="str">
        <f>IFERROR(IF(VLOOKUP($C323,[1]APELACIÓN!$C$16:$I$465,7,0)="","",VLOOKUP($C323,[1]APELACIÓN!$C$16:$I$465,7,0)),0)</f>
        <v/>
      </c>
      <c r="AC323" s="73" t="str">
        <f>IF($C323="","",[1]CONSOLIDADO!BP323)</f>
        <v/>
      </c>
      <c r="AD323" s="74" t="str">
        <f>IF($C323="","",[1]CONSOLIDADO!BQ323)</f>
        <v/>
      </c>
      <c r="AE323" s="74" t="str">
        <f>IF($C323="","",[1]CONSOLIDADO!BR323)</f>
        <v/>
      </c>
      <c r="AF323" s="74" t="str">
        <f>IF($C323="","",[1]CONSOLIDADO!BS323)</f>
        <v/>
      </c>
      <c r="AG323" s="74" t="str">
        <f>IF($C323="","",[1]CONSOLIDADO!BT323)</f>
        <v/>
      </c>
      <c r="AH323" s="73" t="str">
        <f>IF($C323="","",[1]CONSOLIDADO!BU323)</f>
        <v/>
      </c>
      <c r="AI323" s="73" t="str">
        <f>IF($C323="","",[1]CONSOLIDADO!BV323)</f>
        <v/>
      </c>
      <c r="AJ323" s="74" t="str">
        <f>IF($C323="","",[1]CONSOLIDADO!BW323)</f>
        <v/>
      </c>
      <c r="AK323" s="75" t="str">
        <f>IF($C323="","",[1]CONSOLIDADO!BX323)</f>
        <v/>
      </c>
    </row>
    <row r="324" spans="1:37" ht="14.45" customHeight="1" x14ac:dyDescent="0.2">
      <c r="A324" s="62">
        <v>309</v>
      </c>
      <c r="B324" s="63"/>
      <c r="C324" s="64"/>
      <c r="D324" s="63"/>
      <c r="E324" s="65" t="str">
        <f>IFERROR(VLOOKUP($C324,[1]CONSOLIDADO!$C$16:$K$465,9,0),"")</f>
        <v/>
      </c>
      <c r="F324" s="66">
        <f>IFERROR(IF(AND(VLOOKUP($C324,[1]APELACIÓN!$C:$AM,7,0)="SI",VLOOKUP($C324,[1]APELACIÓN!$C:$AM,10,0)&lt;&gt;""),VLOOKUP($C324,[1]APELACIÓN!$C:$AM,20,0),VLOOKUP($C324,[1]CONSOLIDADO!$C$16:$BX$465,39,0)),0)</f>
        <v>0</v>
      </c>
      <c r="G324" s="67">
        <f>ROUND(IFERROR(IF($F324&gt;39,200,VLOOKUP($F324,[1]PARAMETROS!$A$12:$K$55,2,0)),0),2)</f>
        <v>0</v>
      </c>
      <c r="H324" s="67">
        <f t="shared" si="36"/>
        <v>0</v>
      </c>
      <c r="I324" s="66">
        <f>IFERROR(IF(AND(VLOOKUP($C324,[1]APELACIÓN!$C:$AM,7,0)="SI",VLOOKUP($C324,[1]APELACIÓN!$C:$AM,11,0)&lt;&gt;""),VLOOKUP($C324,[1]APELACIÓN!$C:$AM,23,0),VLOOKUP($C324,[1]CONSOLIDADO!$C$16:$BX$465,42,0)),0)</f>
        <v>0</v>
      </c>
      <c r="J324" s="67">
        <f>ROUND(IFERROR(IF($I324&gt;39,200,VLOOKUP($I324,[1]PARAMETROS!$A$12:$K$55,6,0)),0),2)</f>
        <v>0</v>
      </c>
      <c r="K324" s="67">
        <f t="shared" si="37"/>
        <v>0</v>
      </c>
      <c r="L324" s="66">
        <f>IFERROR(IF(AND(VLOOKUP($C324,[1]APELACIÓN!$C:$AM,7,0)="SI",VLOOKUP($C324,[1]APELACIÓN!$C:$AM,12,0)&lt;&gt;""),VLOOKUP($C324,[1]APELACIÓN!$C:$AM,26,0),VLOOKUP($C324,[1]CONSOLIDADO!$C$16:$BX$465,45,0)),0)</f>
        <v>0</v>
      </c>
      <c r="M324" s="68">
        <f>ROUND(IFERROR(IF($L324&gt;39,200,VLOOKUP($L324,[1]PARAMETROS!$A$12:$K$55,10,0)),0),2)</f>
        <v>0</v>
      </c>
      <c r="N324" s="68">
        <f t="shared" si="38"/>
        <v>0</v>
      </c>
      <c r="O324" s="68">
        <f t="shared" si="39"/>
        <v>0</v>
      </c>
      <c r="P324" s="69">
        <f t="shared" si="40"/>
        <v>0</v>
      </c>
      <c r="Q324" s="66">
        <f>IFERROR(IF(AND(VLOOKUP($C324,[1]APELACIÓN!$C:$AM,7,0)="SI",VLOOKUP($C324,[1]APELACIÓN!$C:$AM,13,0)&lt;&gt;""),VLOOKUP($C324,[1]APELACIÓN!$C:$AM,29,0),VLOOKUP($C324,[1]CONSOLIDADO!$C$16:$BX$465,50,0)),0)</f>
        <v>0</v>
      </c>
      <c r="R324" s="68">
        <f>ROUND(IFERROR(IF($Q324&gt;110,100,VLOOKUP($Q324,[1]PARAMETROS!$M$12:$O$122,2,0)),0),2)</f>
        <v>0</v>
      </c>
      <c r="S324" s="69">
        <f t="shared" si="41"/>
        <v>0</v>
      </c>
      <c r="T324" s="70">
        <f>IFERROR(IF(AND(VLOOKUP($C324,[1]APELACIÓN!$C:$AM,7,0)="SI",VLOOKUP($C324,[1]APELACIÓN!$C:$AM,14,0)&lt;&gt;""),VLOOKUP($C324,[1]APELACIÓN!$C:$AM,32,0),VLOOKUP($C324,[1]CONSOLIDADO!$C$16:$BX$465,53,0)),0)</f>
        <v>0</v>
      </c>
      <c r="U324" s="70">
        <f>IFERROR(IF(AND(VLOOKUP($C324,[1]APELACIÓN!$C:$AM,7,0)="SI",VLOOKUP($C324,[1]APELACIÓN!$C:$AM,15,0)&lt;&gt;""),VLOOKUP($C324,[1]APELACIÓN!$C:$AM,33,0),VLOOKUP($C324,[1]CONSOLIDADO!$C$16:$BX$465,54,0)),0)</f>
        <v>0</v>
      </c>
      <c r="V324" s="70">
        <f>IFERROR(IF(AND(VLOOKUP($C324,[1]APELACIÓN!$C:$AM,7,0)="SI",VLOOKUP($C324,[1]APELACIÓN!$C:$AM,16,0)&lt;&gt;""),VLOOKUP($C324,[1]APELACIÓN!$C:$AM,34,0),VLOOKUP($C324,[1]CONSOLIDADO!$C$16:$BX$465,55,0)),0)</f>
        <v>0</v>
      </c>
      <c r="W324" s="70">
        <f t="shared" si="42"/>
        <v>0</v>
      </c>
      <c r="X324" s="68">
        <f>ROUND(IFERROR(VLOOKUP($W324,[1]PARAMETROS!$Q$12:$S$82,2,0),0),2)</f>
        <v>0</v>
      </c>
      <c r="Y324" s="69">
        <f t="shared" si="43"/>
        <v>0</v>
      </c>
      <c r="Z324" s="71">
        <f t="shared" si="44"/>
        <v>0</v>
      </c>
      <c r="AA324" s="72" t="str">
        <f>IFERROR(IF(VLOOKUP($C324,[1]APELACIÓN!$C$16:$I$465,5,0)="","",VLOOKUP($C324,[1]APELACIÓN!$C$16:$I$465,5,0)),0)</f>
        <v/>
      </c>
      <c r="AB324" s="72" t="str">
        <f>IFERROR(IF(VLOOKUP($C324,[1]APELACIÓN!$C$16:$I$465,7,0)="","",VLOOKUP($C324,[1]APELACIÓN!$C$16:$I$465,7,0)),0)</f>
        <v/>
      </c>
      <c r="AC324" s="73" t="str">
        <f>IF($C324="","",[1]CONSOLIDADO!BP324)</f>
        <v/>
      </c>
      <c r="AD324" s="74" t="str">
        <f>IF($C324="","",[1]CONSOLIDADO!BQ324)</f>
        <v/>
      </c>
      <c r="AE324" s="74" t="str">
        <f>IF($C324="","",[1]CONSOLIDADO!BR324)</f>
        <v/>
      </c>
      <c r="AF324" s="74" t="str">
        <f>IF($C324="","",[1]CONSOLIDADO!BS324)</f>
        <v/>
      </c>
      <c r="AG324" s="74" t="str">
        <f>IF($C324="","",[1]CONSOLIDADO!BT324)</f>
        <v/>
      </c>
      <c r="AH324" s="73" t="str">
        <f>IF($C324="","",[1]CONSOLIDADO!BU324)</f>
        <v/>
      </c>
      <c r="AI324" s="73" t="str">
        <f>IF($C324="","",[1]CONSOLIDADO!BV324)</f>
        <v/>
      </c>
      <c r="AJ324" s="74" t="str">
        <f>IF($C324="","",[1]CONSOLIDADO!BW324)</f>
        <v/>
      </c>
      <c r="AK324" s="75" t="str">
        <f>IF($C324="","",[1]CONSOLIDADO!BX324)</f>
        <v/>
      </c>
    </row>
    <row r="325" spans="1:37" ht="14.45" customHeight="1" x14ac:dyDescent="0.2">
      <c r="A325" s="62">
        <v>310</v>
      </c>
      <c r="B325" s="63"/>
      <c r="C325" s="64"/>
      <c r="D325" s="63"/>
      <c r="E325" s="65" t="str">
        <f>IFERROR(VLOOKUP($C325,[1]CONSOLIDADO!$C$16:$K$465,9,0),"")</f>
        <v/>
      </c>
      <c r="F325" s="66">
        <f>IFERROR(IF(AND(VLOOKUP($C325,[1]APELACIÓN!$C:$AM,7,0)="SI",VLOOKUP($C325,[1]APELACIÓN!$C:$AM,10,0)&lt;&gt;""),VLOOKUP($C325,[1]APELACIÓN!$C:$AM,20,0),VLOOKUP($C325,[1]CONSOLIDADO!$C$16:$BX$465,39,0)),0)</f>
        <v>0</v>
      </c>
      <c r="G325" s="67">
        <f>ROUND(IFERROR(IF($F325&gt;39,200,VLOOKUP($F325,[1]PARAMETROS!$A$12:$K$55,2,0)),0),2)</f>
        <v>0</v>
      </c>
      <c r="H325" s="67">
        <f t="shared" si="36"/>
        <v>0</v>
      </c>
      <c r="I325" s="66">
        <f>IFERROR(IF(AND(VLOOKUP($C325,[1]APELACIÓN!$C:$AM,7,0)="SI",VLOOKUP($C325,[1]APELACIÓN!$C:$AM,11,0)&lt;&gt;""),VLOOKUP($C325,[1]APELACIÓN!$C:$AM,23,0),VLOOKUP($C325,[1]CONSOLIDADO!$C$16:$BX$465,42,0)),0)</f>
        <v>0</v>
      </c>
      <c r="J325" s="67">
        <f>ROUND(IFERROR(IF($I325&gt;39,200,VLOOKUP($I325,[1]PARAMETROS!$A$12:$K$55,6,0)),0),2)</f>
        <v>0</v>
      </c>
      <c r="K325" s="67">
        <f t="shared" si="37"/>
        <v>0</v>
      </c>
      <c r="L325" s="66">
        <f>IFERROR(IF(AND(VLOOKUP($C325,[1]APELACIÓN!$C:$AM,7,0)="SI",VLOOKUP($C325,[1]APELACIÓN!$C:$AM,12,0)&lt;&gt;""),VLOOKUP($C325,[1]APELACIÓN!$C:$AM,26,0),VLOOKUP($C325,[1]CONSOLIDADO!$C$16:$BX$465,45,0)),0)</f>
        <v>0</v>
      </c>
      <c r="M325" s="68">
        <f>ROUND(IFERROR(IF($L325&gt;39,200,VLOOKUP($L325,[1]PARAMETROS!$A$12:$K$55,10,0)),0),2)</f>
        <v>0</v>
      </c>
      <c r="N325" s="68">
        <f t="shared" si="38"/>
        <v>0</v>
      </c>
      <c r="O325" s="68">
        <f t="shared" si="39"/>
        <v>0</v>
      </c>
      <c r="P325" s="69">
        <f t="shared" si="40"/>
        <v>0</v>
      </c>
      <c r="Q325" s="66">
        <f>IFERROR(IF(AND(VLOOKUP($C325,[1]APELACIÓN!$C:$AM,7,0)="SI",VLOOKUP($C325,[1]APELACIÓN!$C:$AM,13,0)&lt;&gt;""),VLOOKUP($C325,[1]APELACIÓN!$C:$AM,29,0),VLOOKUP($C325,[1]CONSOLIDADO!$C$16:$BX$465,50,0)),0)</f>
        <v>0</v>
      </c>
      <c r="R325" s="68">
        <f>ROUND(IFERROR(IF($Q325&gt;110,100,VLOOKUP($Q325,[1]PARAMETROS!$M$12:$O$122,2,0)),0),2)</f>
        <v>0</v>
      </c>
      <c r="S325" s="69">
        <f t="shared" si="41"/>
        <v>0</v>
      </c>
      <c r="T325" s="70">
        <f>IFERROR(IF(AND(VLOOKUP($C325,[1]APELACIÓN!$C:$AM,7,0)="SI",VLOOKUP($C325,[1]APELACIÓN!$C:$AM,14,0)&lt;&gt;""),VLOOKUP($C325,[1]APELACIÓN!$C:$AM,32,0),VLOOKUP($C325,[1]CONSOLIDADO!$C$16:$BX$465,53,0)),0)</f>
        <v>0</v>
      </c>
      <c r="U325" s="70">
        <f>IFERROR(IF(AND(VLOOKUP($C325,[1]APELACIÓN!$C:$AM,7,0)="SI",VLOOKUP($C325,[1]APELACIÓN!$C:$AM,15,0)&lt;&gt;""),VLOOKUP($C325,[1]APELACIÓN!$C:$AM,33,0),VLOOKUP($C325,[1]CONSOLIDADO!$C$16:$BX$465,54,0)),0)</f>
        <v>0</v>
      </c>
      <c r="V325" s="70">
        <f>IFERROR(IF(AND(VLOOKUP($C325,[1]APELACIÓN!$C:$AM,7,0)="SI",VLOOKUP($C325,[1]APELACIÓN!$C:$AM,16,0)&lt;&gt;""),VLOOKUP($C325,[1]APELACIÓN!$C:$AM,34,0),VLOOKUP($C325,[1]CONSOLIDADO!$C$16:$BX$465,55,0)),0)</f>
        <v>0</v>
      </c>
      <c r="W325" s="70">
        <f t="shared" si="42"/>
        <v>0</v>
      </c>
      <c r="X325" s="68">
        <f>ROUND(IFERROR(VLOOKUP($W325,[1]PARAMETROS!$Q$12:$S$82,2,0),0),2)</f>
        <v>0</v>
      </c>
      <c r="Y325" s="69">
        <f t="shared" si="43"/>
        <v>0</v>
      </c>
      <c r="Z325" s="71">
        <f t="shared" si="44"/>
        <v>0</v>
      </c>
      <c r="AA325" s="72" t="str">
        <f>IFERROR(IF(VLOOKUP($C325,[1]APELACIÓN!$C$16:$I$465,5,0)="","",VLOOKUP($C325,[1]APELACIÓN!$C$16:$I$465,5,0)),0)</f>
        <v/>
      </c>
      <c r="AB325" s="72" t="str">
        <f>IFERROR(IF(VLOOKUP($C325,[1]APELACIÓN!$C$16:$I$465,7,0)="","",VLOOKUP($C325,[1]APELACIÓN!$C$16:$I$465,7,0)),0)</f>
        <v/>
      </c>
      <c r="AC325" s="73" t="str">
        <f>IF($C325="","",[1]CONSOLIDADO!BP325)</f>
        <v/>
      </c>
      <c r="AD325" s="74" t="str">
        <f>IF($C325="","",[1]CONSOLIDADO!BQ325)</f>
        <v/>
      </c>
      <c r="AE325" s="74" t="str">
        <f>IF($C325="","",[1]CONSOLIDADO!BR325)</f>
        <v/>
      </c>
      <c r="AF325" s="74" t="str">
        <f>IF($C325="","",[1]CONSOLIDADO!BS325)</f>
        <v/>
      </c>
      <c r="AG325" s="74" t="str">
        <f>IF($C325="","",[1]CONSOLIDADO!BT325)</f>
        <v/>
      </c>
      <c r="AH325" s="73" t="str">
        <f>IF($C325="","",[1]CONSOLIDADO!BU325)</f>
        <v/>
      </c>
      <c r="AI325" s="73" t="str">
        <f>IF($C325="","",[1]CONSOLIDADO!BV325)</f>
        <v/>
      </c>
      <c r="AJ325" s="74" t="str">
        <f>IF($C325="","",[1]CONSOLIDADO!BW325)</f>
        <v/>
      </c>
      <c r="AK325" s="75" t="str">
        <f>IF($C325="","",[1]CONSOLIDADO!BX325)</f>
        <v/>
      </c>
    </row>
    <row r="326" spans="1:37" ht="14.45" customHeight="1" x14ac:dyDescent="0.2">
      <c r="A326" s="62">
        <v>311</v>
      </c>
      <c r="B326" s="63"/>
      <c r="C326" s="64"/>
      <c r="D326" s="63"/>
      <c r="E326" s="65" t="str">
        <f>IFERROR(VLOOKUP($C326,[1]CONSOLIDADO!$C$16:$K$465,9,0),"")</f>
        <v/>
      </c>
      <c r="F326" s="66">
        <f>IFERROR(IF(AND(VLOOKUP($C326,[1]APELACIÓN!$C:$AM,7,0)="SI",VLOOKUP($C326,[1]APELACIÓN!$C:$AM,10,0)&lt;&gt;""),VLOOKUP($C326,[1]APELACIÓN!$C:$AM,20,0),VLOOKUP($C326,[1]CONSOLIDADO!$C$16:$BX$465,39,0)),0)</f>
        <v>0</v>
      </c>
      <c r="G326" s="67">
        <f>ROUND(IFERROR(IF($F326&gt;39,200,VLOOKUP($F326,[1]PARAMETROS!$A$12:$K$55,2,0)),0),2)</f>
        <v>0</v>
      </c>
      <c r="H326" s="67">
        <f t="shared" si="36"/>
        <v>0</v>
      </c>
      <c r="I326" s="66">
        <f>IFERROR(IF(AND(VLOOKUP($C326,[1]APELACIÓN!$C:$AM,7,0)="SI",VLOOKUP($C326,[1]APELACIÓN!$C:$AM,11,0)&lt;&gt;""),VLOOKUP($C326,[1]APELACIÓN!$C:$AM,23,0),VLOOKUP($C326,[1]CONSOLIDADO!$C$16:$BX$465,42,0)),0)</f>
        <v>0</v>
      </c>
      <c r="J326" s="67">
        <f>ROUND(IFERROR(IF($I326&gt;39,200,VLOOKUP($I326,[1]PARAMETROS!$A$12:$K$55,6,0)),0),2)</f>
        <v>0</v>
      </c>
      <c r="K326" s="67">
        <f t="shared" si="37"/>
        <v>0</v>
      </c>
      <c r="L326" s="66">
        <f>IFERROR(IF(AND(VLOOKUP($C326,[1]APELACIÓN!$C:$AM,7,0)="SI",VLOOKUP($C326,[1]APELACIÓN!$C:$AM,12,0)&lt;&gt;""),VLOOKUP($C326,[1]APELACIÓN!$C:$AM,26,0),VLOOKUP($C326,[1]CONSOLIDADO!$C$16:$BX$465,45,0)),0)</f>
        <v>0</v>
      </c>
      <c r="M326" s="68">
        <f>ROUND(IFERROR(IF($L326&gt;39,200,VLOOKUP($L326,[1]PARAMETROS!$A$12:$K$55,10,0)),0),2)</f>
        <v>0</v>
      </c>
      <c r="N326" s="68">
        <f t="shared" si="38"/>
        <v>0</v>
      </c>
      <c r="O326" s="68">
        <f t="shared" si="39"/>
        <v>0</v>
      </c>
      <c r="P326" s="69">
        <f t="shared" si="40"/>
        <v>0</v>
      </c>
      <c r="Q326" s="66">
        <f>IFERROR(IF(AND(VLOOKUP($C326,[1]APELACIÓN!$C:$AM,7,0)="SI",VLOOKUP($C326,[1]APELACIÓN!$C:$AM,13,0)&lt;&gt;""),VLOOKUP($C326,[1]APELACIÓN!$C:$AM,29,0),VLOOKUP($C326,[1]CONSOLIDADO!$C$16:$BX$465,50,0)),0)</f>
        <v>0</v>
      </c>
      <c r="R326" s="68">
        <f>ROUND(IFERROR(IF($Q326&gt;110,100,VLOOKUP($Q326,[1]PARAMETROS!$M$12:$O$122,2,0)),0),2)</f>
        <v>0</v>
      </c>
      <c r="S326" s="69">
        <f t="shared" si="41"/>
        <v>0</v>
      </c>
      <c r="T326" s="70">
        <f>IFERROR(IF(AND(VLOOKUP($C326,[1]APELACIÓN!$C:$AM,7,0)="SI",VLOOKUP($C326,[1]APELACIÓN!$C:$AM,14,0)&lt;&gt;""),VLOOKUP($C326,[1]APELACIÓN!$C:$AM,32,0),VLOOKUP($C326,[1]CONSOLIDADO!$C$16:$BX$465,53,0)),0)</f>
        <v>0</v>
      </c>
      <c r="U326" s="70">
        <f>IFERROR(IF(AND(VLOOKUP($C326,[1]APELACIÓN!$C:$AM,7,0)="SI",VLOOKUP($C326,[1]APELACIÓN!$C:$AM,15,0)&lt;&gt;""),VLOOKUP($C326,[1]APELACIÓN!$C:$AM,33,0),VLOOKUP($C326,[1]CONSOLIDADO!$C$16:$BX$465,54,0)),0)</f>
        <v>0</v>
      </c>
      <c r="V326" s="70">
        <f>IFERROR(IF(AND(VLOOKUP($C326,[1]APELACIÓN!$C:$AM,7,0)="SI",VLOOKUP($C326,[1]APELACIÓN!$C:$AM,16,0)&lt;&gt;""),VLOOKUP($C326,[1]APELACIÓN!$C:$AM,34,0),VLOOKUP($C326,[1]CONSOLIDADO!$C$16:$BX$465,55,0)),0)</f>
        <v>0</v>
      </c>
      <c r="W326" s="70">
        <f t="shared" si="42"/>
        <v>0</v>
      </c>
      <c r="X326" s="68">
        <f>ROUND(IFERROR(VLOOKUP($W326,[1]PARAMETROS!$Q$12:$S$82,2,0),0),2)</f>
        <v>0</v>
      </c>
      <c r="Y326" s="69">
        <f t="shared" si="43"/>
        <v>0</v>
      </c>
      <c r="Z326" s="71">
        <f t="shared" si="44"/>
        <v>0</v>
      </c>
      <c r="AA326" s="72" t="str">
        <f>IFERROR(IF(VLOOKUP($C326,[1]APELACIÓN!$C$16:$I$465,5,0)="","",VLOOKUP($C326,[1]APELACIÓN!$C$16:$I$465,5,0)),0)</f>
        <v/>
      </c>
      <c r="AB326" s="72" t="str">
        <f>IFERROR(IF(VLOOKUP($C326,[1]APELACIÓN!$C$16:$I$465,7,0)="","",VLOOKUP($C326,[1]APELACIÓN!$C$16:$I$465,7,0)),0)</f>
        <v/>
      </c>
      <c r="AC326" s="73" t="str">
        <f>IF($C326="","",[1]CONSOLIDADO!BP326)</f>
        <v/>
      </c>
      <c r="AD326" s="74" t="str">
        <f>IF($C326="","",[1]CONSOLIDADO!BQ326)</f>
        <v/>
      </c>
      <c r="AE326" s="74" t="str">
        <f>IF($C326="","",[1]CONSOLIDADO!BR326)</f>
        <v/>
      </c>
      <c r="AF326" s="74" t="str">
        <f>IF($C326="","",[1]CONSOLIDADO!BS326)</f>
        <v/>
      </c>
      <c r="AG326" s="74" t="str">
        <f>IF($C326="","",[1]CONSOLIDADO!BT326)</f>
        <v/>
      </c>
      <c r="AH326" s="73" t="str">
        <f>IF($C326="","",[1]CONSOLIDADO!BU326)</f>
        <v/>
      </c>
      <c r="AI326" s="73" t="str">
        <f>IF($C326="","",[1]CONSOLIDADO!BV326)</f>
        <v/>
      </c>
      <c r="AJ326" s="74" t="str">
        <f>IF($C326="","",[1]CONSOLIDADO!BW326)</f>
        <v/>
      </c>
      <c r="AK326" s="75" t="str">
        <f>IF($C326="","",[1]CONSOLIDADO!BX326)</f>
        <v/>
      </c>
    </row>
    <row r="327" spans="1:37" ht="14.45" customHeight="1" x14ac:dyDescent="0.2">
      <c r="A327" s="62">
        <v>312</v>
      </c>
      <c r="B327" s="63"/>
      <c r="C327" s="64"/>
      <c r="D327" s="63"/>
      <c r="E327" s="65" t="str">
        <f>IFERROR(VLOOKUP($C327,[1]CONSOLIDADO!$C$16:$K$465,9,0),"")</f>
        <v/>
      </c>
      <c r="F327" s="66">
        <f>IFERROR(IF(AND(VLOOKUP($C327,[1]APELACIÓN!$C:$AM,7,0)="SI",VLOOKUP($C327,[1]APELACIÓN!$C:$AM,10,0)&lt;&gt;""),VLOOKUP($C327,[1]APELACIÓN!$C:$AM,20,0),VLOOKUP($C327,[1]CONSOLIDADO!$C$16:$BX$465,39,0)),0)</f>
        <v>0</v>
      </c>
      <c r="G327" s="67">
        <f>ROUND(IFERROR(IF($F327&gt;39,200,VLOOKUP($F327,[1]PARAMETROS!$A$12:$K$55,2,0)),0),2)</f>
        <v>0</v>
      </c>
      <c r="H327" s="67">
        <f t="shared" si="36"/>
        <v>0</v>
      </c>
      <c r="I327" s="66">
        <f>IFERROR(IF(AND(VLOOKUP($C327,[1]APELACIÓN!$C:$AM,7,0)="SI",VLOOKUP($C327,[1]APELACIÓN!$C:$AM,11,0)&lt;&gt;""),VLOOKUP($C327,[1]APELACIÓN!$C:$AM,23,0),VLOOKUP($C327,[1]CONSOLIDADO!$C$16:$BX$465,42,0)),0)</f>
        <v>0</v>
      </c>
      <c r="J327" s="67">
        <f>ROUND(IFERROR(IF($I327&gt;39,200,VLOOKUP($I327,[1]PARAMETROS!$A$12:$K$55,6,0)),0),2)</f>
        <v>0</v>
      </c>
      <c r="K327" s="67">
        <f t="shared" si="37"/>
        <v>0</v>
      </c>
      <c r="L327" s="66">
        <f>IFERROR(IF(AND(VLOOKUP($C327,[1]APELACIÓN!$C:$AM,7,0)="SI",VLOOKUP($C327,[1]APELACIÓN!$C:$AM,12,0)&lt;&gt;""),VLOOKUP($C327,[1]APELACIÓN!$C:$AM,26,0),VLOOKUP($C327,[1]CONSOLIDADO!$C$16:$BX$465,45,0)),0)</f>
        <v>0</v>
      </c>
      <c r="M327" s="68">
        <f>ROUND(IFERROR(IF($L327&gt;39,200,VLOOKUP($L327,[1]PARAMETROS!$A$12:$K$55,10,0)),0),2)</f>
        <v>0</v>
      </c>
      <c r="N327" s="68">
        <f t="shared" si="38"/>
        <v>0</v>
      </c>
      <c r="O327" s="68">
        <f t="shared" si="39"/>
        <v>0</v>
      </c>
      <c r="P327" s="69">
        <f t="shared" si="40"/>
        <v>0</v>
      </c>
      <c r="Q327" s="66">
        <f>IFERROR(IF(AND(VLOOKUP($C327,[1]APELACIÓN!$C:$AM,7,0)="SI",VLOOKUP($C327,[1]APELACIÓN!$C:$AM,13,0)&lt;&gt;""),VLOOKUP($C327,[1]APELACIÓN!$C:$AM,29,0),VLOOKUP($C327,[1]CONSOLIDADO!$C$16:$BX$465,50,0)),0)</f>
        <v>0</v>
      </c>
      <c r="R327" s="68">
        <f>ROUND(IFERROR(IF($Q327&gt;110,100,VLOOKUP($Q327,[1]PARAMETROS!$M$12:$O$122,2,0)),0),2)</f>
        <v>0</v>
      </c>
      <c r="S327" s="69">
        <f t="shared" si="41"/>
        <v>0</v>
      </c>
      <c r="T327" s="70">
        <f>IFERROR(IF(AND(VLOOKUP($C327,[1]APELACIÓN!$C:$AM,7,0)="SI",VLOOKUP($C327,[1]APELACIÓN!$C:$AM,14,0)&lt;&gt;""),VLOOKUP($C327,[1]APELACIÓN!$C:$AM,32,0),VLOOKUP($C327,[1]CONSOLIDADO!$C$16:$BX$465,53,0)),0)</f>
        <v>0</v>
      </c>
      <c r="U327" s="70">
        <f>IFERROR(IF(AND(VLOOKUP($C327,[1]APELACIÓN!$C:$AM,7,0)="SI",VLOOKUP($C327,[1]APELACIÓN!$C:$AM,15,0)&lt;&gt;""),VLOOKUP($C327,[1]APELACIÓN!$C:$AM,33,0),VLOOKUP($C327,[1]CONSOLIDADO!$C$16:$BX$465,54,0)),0)</f>
        <v>0</v>
      </c>
      <c r="V327" s="70">
        <f>IFERROR(IF(AND(VLOOKUP($C327,[1]APELACIÓN!$C:$AM,7,0)="SI",VLOOKUP($C327,[1]APELACIÓN!$C:$AM,16,0)&lt;&gt;""),VLOOKUP($C327,[1]APELACIÓN!$C:$AM,34,0),VLOOKUP($C327,[1]CONSOLIDADO!$C$16:$BX$465,55,0)),0)</f>
        <v>0</v>
      </c>
      <c r="W327" s="70">
        <f t="shared" si="42"/>
        <v>0</v>
      </c>
      <c r="X327" s="68">
        <f>ROUND(IFERROR(VLOOKUP($W327,[1]PARAMETROS!$Q$12:$S$82,2,0),0),2)</f>
        <v>0</v>
      </c>
      <c r="Y327" s="69">
        <f t="shared" si="43"/>
        <v>0</v>
      </c>
      <c r="Z327" s="71">
        <f t="shared" si="44"/>
        <v>0</v>
      </c>
      <c r="AA327" s="72" t="str">
        <f>IFERROR(IF(VLOOKUP($C327,[1]APELACIÓN!$C$16:$I$465,5,0)="","",VLOOKUP($C327,[1]APELACIÓN!$C$16:$I$465,5,0)),0)</f>
        <v/>
      </c>
      <c r="AB327" s="72" t="str">
        <f>IFERROR(IF(VLOOKUP($C327,[1]APELACIÓN!$C$16:$I$465,7,0)="","",VLOOKUP($C327,[1]APELACIÓN!$C$16:$I$465,7,0)),0)</f>
        <v/>
      </c>
      <c r="AC327" s="73" t="str">
        <f>IF($C327="","",[1]CONSOLIDADO!BP327)</f>
        <v/>
      </c>
      <c r="AD327" s="74" t="str">
        <f>IF($C327="","",[1]CONSOLIDADO!BQ327)</f>
        <v/>
      </c>
      <c r="AE327" s="74" t="str">
        <f>IF($C327="","",[1]CONSOLIDADO!BR327)</f>
        <v/>
      </c>
      <c r="AF327" s="74" t="str">
        <f>IF($C327="","",[1]CONSOLIDADO!BS327)</f>
        <v/>
      </c>
      <c r="AG327" s="74" t="str">
        <f>IF($C327="","",[1]CONSOLIDADO!BT327)</f>
        <v/>
      </c>
      <c r="AH327" s="73" t="str">
        <f>IF($C327="","",[1]CONSOLIDADO!BU327)</f>
        <v/>
      </c>
      <c r="AI327" s="73" t="str">
        <f>IF($C327="","",[1]CONSOLIDADO!BV327)</f>
        <v/>
      </c>
      <c r="AJ327" s="74" t="str">
        <f>IF($C327="","",[1]CONSOLIDADO!BW327)</f>
        <v/>
      </c>
      <c r="AK327" s="75" t="str">
        <f>IF($C327="","",[1]CONSOLIDADO!BX327)</f>
        <v/>
      </c>
    </row>
    <row r="328" spans="1:37" ht="14.45" customHeight="1" x14ac:dyDescent="0.2">
      <c r="A328" s="62">
        <v>313</v>
      </c>
      <c r="B328" s="63"/>
      <c r="C328" s="64"/>
      <c r="D328" s="63"/>
      <c r="E328" s="65" t="str">
        <f>IFERROR(VLOOKUP($C328,[1]CONSOLIDADO!$C$16:$K$465,9,0),"")</f>
        <v/>
      </c>
      <c r="F328" s="66">
        <f>IFERROR(IF(AND(VLOOKUP($C328,[1]APELACIÓN!$C:$AM,7,0)="SI",VLOOKUP($C328,[1]APELACIÓN!$C:$AM,10,0)&lt;&gt;""),VLOOKUP($C328,[1]APELACIÓN!$C:$AM,20,0),VLOOKUP($C328,[1]CONSOLIDADO!$C$16:$BX$465,39,0)),0)</f>
        <v>0</v>
      </c>
      <c r="G328" s="67">
        <f>ROUND(IFERROR(IF($F328&gt;39,200,VLOOKUP($F328,[1]PARAMETROS!$A$12:$K$55,2,0)),0),2)</f>
        <v>0</v>
      </c>
      <c r="H328" s="67">
        <f t="shared" si="36"/>
        <v>0</v>
      </c>
      <c r="I328" s="66">
        <f>IFERROR(IF(AND(VLOOKUP($C328,[1]APELACIÓN!$C:$AM,7,0)="SI",VLOOKUP($C328,[1]APELACIÓN!$C:$AM,11,0)&lt;&gt;""),VLOOKUP($C328,[1]APELACIÓN!$C:$AM,23,0),VLOOKUP($C328,[1]CONSOLIDADO!$C$16:$BX$465,42,0)),0)</f>
        <v>0</v>
      </c>
      <c r="J328" s="67">
        <f>ROUND(IFERROR(IF($I328&gt;39,200,VLOOKUP($I328,[1]PARAMETROS!$A$12:$K$55,6,0)),0),2)</f>
        <v>0</v>
      </c>
      <c r="K328" s="67">
        <f t="shared" si="37"/>
        <v>0</v>
      </c>
      <c r="L328" s="66">
        <f>IFERROR(IF(AND(VLOOKUP($C328,[1]APELACIÓN!$C:$AM,7,0)="SI",VLOOKUP($C328,[1]APELACIÓN!$C:$AM,12,0)&lt;&gt;""),VLOOKUP($C328,[1]APELACIÓN!$C:$AM,26,0),VLOOKUP($C328,[1]CONSOLIDADO!$C$16:$BX$465,45,0)),0)</f>
        <v>0</v>
      </c>
      <c r="M328" s="68">
        <f>ROUND(IFERROR(IF($L328&gt;39,200,VLOOKUP($L328,[1]PARAMETROS!$A$12:$K$55,10,0)),0),2)</f>
        <v>0</v>
      </c>
      <c r="N328" s="68">
        <f t="shared" si="38"/>
        <v>0</v>
      </c>
      <c r="O328" s="68">
        <f t="shared" si="39"/>
        <v>0</v>
      </c>
      <c r="P328" s="69">
        <f t="shared" si="40"/>
        <v>0</v>
      </c>
      <c r="Q328" s="66">
        <f>IFERROR(IF(AND(VLOOKUP($C328,[1]APELACIÓN!$C:$AM,7,0)="SI",VLOOKUP($C328,[1]APELACIÓN!$C:$AM,13,0)&lt;&gt;""),VLOOKUP($C328,[1]APELACIÓN!$C:$AM,29,0),VLOOKUP($C328,[1]CONSOLIDADO!$C$16:$BX$465,50,0)),0)</f>
        <v>0</v>
      </c>
      <c r="R328" s="68">
        <f>ROUND(IFERROR(IF($Q328&gt;110,100,VLOOKUP($Q328,[1]PARAMETROS!$M$12:$O$122,2,0)),0),2)</f>
        <v>0</v>
      </c>
      <c r="S328" s="69">
        <f t="shared" si="41"/>
        <v>0</v>
      </c>
      <c r="T328" s="70">
        <f>IFERROR(IF(AND(VLOOKUP($C328,[1]APELACIÓN!$C:$AM,7,0)="SI",VLOOKUP($C328,[1]APELACIÓN!$C:$AM,14,0)&lt;&gt;""),VLOOKUP($C328,[1]APELACIÓN!$C:$AM,32,0),VLOOKUP($C328,[1]CONSOLIDADO!$C$16:$BX$465,53,0)),0)</f>
        <v>0</v>
      </c>
      <c r="U328" s="70">
        <f>IFERROR(IF(AND(VLOOKUP($C328,[1]APELACIÓN!$C:$AM,7,0)="SI",VLOOKUP($C328,[1]APELACIÓN!$C:$AM,15,0)&lt;&gt;""),VLOOKUP($C328,[1]APELACIÓN!$C:$AM,33,0),VLOOKUP($C328,[1]CONSOLIDADO!$C$16:$BX$465,54,0)),0)</f>
        <v>0</v>
      </c>
      <c r="V328" s="70">
        <f>IFERROR(IF(AND(VLOOKUP($C328,[1]APELACIÓN!$C:$AM,7,0)="SI",VLOOKUP($C328,[1]APELACIÓN!$C:$AM,16,0)&lt;&gt;""),VLOOKUP($C328,[1]APELACIÓN!$C:$AM,34,0),VLOOKUP($C328,[1]CONSOLIDADO!$C$16:$BX$465,55,0)),0)</f>
        <v>0</v>
      </c>
      <c r="W328" s="70">
        <f t="shared" si="42"/>
        <v>0</v>
      </c>
      <c r="X328" s="68">
        <f>ROUND(IFERROR(VLOOKUP($W328,[1]PARAMETROS!$Q$12:$S$82,2,0),0),2)</f>
        <v>0</v>
      </c>
      <c r="Y328" s="69">
        <f t="shared" si="43"/>
        <v>0</v>
      </c>
      <c r="Z328" s="71">
        <f t="shared" si="44"/>
        <v>0</v>
      </c>
      <c r="AA328" s="72" t="str">
        <f>IFERROR(IF(VLOOKUP($C328,[1]APELACIÓN!$C$16:$I$465,5,0)="","",VLOOKUP($C328,[1]APELACIÓN!$C$16:$I$465,5,0)),0)</f>
        <v/>
      </c>
      <c r="AB328" s="72" t="str">
        <f>IFERROR(IF(VLOOKUP($C328,[1]APELACIÓN!$C$16:$I$465,7,0)="","",VLOOKUP($C328,[1]APELACIÓN!$C$16:$I$465,7,0)),0)</f>
        <v/>
      </c>
      <c r="AC328" s="73" t="str">
        <f>IF($C328="","",[1]CONSOLIDADO!BP328)</f>
        <v/>
      </c>
      <c r="AD328" s="74" t="str">
        <f>IF($C328="","",[1]CONSOLIDADO!BQ328)</f>
        <v/>
      </c>
      <c r="AE328" s="74" t="str">
        <f>IF($C328="","",[1]CONSOLIDADO!BR328)</f>
        <v/>
      </c>
      <c r="AF328" s="74" t="str">
        <f>IF($C328="","",[1]CONSOLIDADO!BS328)</f>
        <v/>
      </c>
      <c r="AG328" s="74" t="str">
        <f>IF($C328="","",[1]CONSOLIDADO!BT328)</f>
        <v/>
      </c>
      <c r="AH328" s="73" t="str">
        <f>IF($C328="","",[1]CONSOLIDADO!BU328)</f>
        <v/>
      </c>
      <c r="AI328" s="73" t="str">
        <f>IF($C328="","",[1]CONSOLIDADO!BV328)</f>
        <v/>
      </c>
      <c r="AJ328" s="74" t="str">
        <f>IF($C328="","",[1]CONSOLIDADO!BW328)</f>
        <v/>
      </c>
      <c r="AK328" s="75" t="str">
        <f>IF($C328="","",[1]CONSOLIDADO!BX328)</f>
        <v/>
      </c>
    </row>
    <row r="329" spans="1:37" ht="14.45" customHeight="1" x14ac:dyDescent="0.2">
      <c r="A329" s="62">
        <v>314</v>
      </c>
      <c r="B329" s="63"/>
      <c r="C329" s="64"/>
      <c r="D329" s="63"/>
      <c r="E329" s="65" t="str">
        <f>IFERROR(VLOOKUP($C329,[1]CONSOLIDADO!$C$16:$K$465,9,0),"")</f>
        <v/>
      </c>
      <c r="F329" s="66">
        <f>IFERROR(IF(AND(VLOOKUP($C329,[1]APELACIÓN!$C:$AM,7,0)="SI",VLOOKUP($C329,[1]APELACIÓN!$C:$AM,10,0)&lt;&gt;""),VLOOKUP($C329,[1]APELACIÓN!$C:$AM,20,0),VLOOKUP($C329,[1]CONSOLIDADO!$C$16:$BX$465,39,0)),0)</f>
        <v>0</v>
      </c>
      <c r="G329" s="67">
        <f>ROUND(IFERROR(IF($F329&gt;39,200,VLOOKUP($F329,[1]PARAMETROS!$A$12:$K$55,2,0)),0),2)</f>
        <v>0</v>
      </c>
      <c r="H329" s="67">
        <f t="shared" si="36"/>
        <v>0</v>
      </c>
      <c r="I329" s="66">
        <f>IFERROR(IF(AND(VLOOKUP($C329,[1]APELACIÓN!$C:$AM,7,0)="SI",VLOOKUP($C329,[1]APELACIÓN!$C:$AM,11,0)&lt;&gt;""),VLOOKUP($C329,[1]APELACIÓN!$C:$AM,23,0),VLOOKUP($C329,[1]CONSOLIDADO!$C$16:$BX$465,42,0)),0)</f>
        <v>0</v>
      </c>
      <c r="J329" s="67">
        <f>ROUND(IFERROR(IF($I329&gt;39,200,VLOOKUP($I329,[1]PARAMETROS!$A$12:$K$55,6,0)),0),2)</f>
        <v>0</v>
      </c>
      <c r="K329" s="67">
        <f t="shared" si="37"/>
        <v>0</v>
      </c>
      <c r="L329" s="66">
        <f>IFERROR(IF(AND(VLOOKUP($C329,[1]APELACIÓN!$C:$AM,7,0)="SI",VLOOKUP($C329,[1]APELACIÓN!$C:$AM,12,0)&lt;&gt;""),VLOOKUP($C329,[1]APELACIÓN!$C:$AM,26,0),VLOOKUP($C329,[1]CONSOLIDADO!$C$16:$BX$465,45,0)),0)</f>
        <v>0</v>
      </c>
      <c r="M329" s="68">
        <f>ROUND(IFERROR(IF($L329&gt;39,200,VLOOKUP($L329,[1]PARAMETROS!$A$12:$K$55,10,0)),0),2)</f>
        <v>0</v>
      </c>
      <c r="N329" s="68">
        <f t="shared" si="38"/>
        <v>0</v>
      </c>
      <c r="O329" s="68">
        <f t="shared" si="39"/>
        <v>0</v>
      </c>
      <c r="P329" s="69">
        <f t="shared" si="40"/>
        <v>0</v>
      </c>
      <c r="Q329" s="66">
        <f>IFERROR(IF(AND(VLOOKUP($C329,[1]APELACIÓN!$C:$AM,7,0)="SI",VLOOKUP($C329,[1]APELACIÓN!$C:$AM,13,0)&lt;&gt;""),VLOOKUP($C329,[1]APELACIÓN!$C:$AM,29,0),VLOOKUP($C329,[1]CONSOLIDADO!$C$16:$BX$465,50,0)),0)</f>
        <v>0</v>
      </c>
      <c r="R329" s="68">
        <f>ROUND(IFERROR(IF($Q329&gt;110,100,VLOOKUP($Q329,[1]PARAMETROS!$M$12:$O$122,2,0)),0),2)</f>
        <v>0</v>
      </c>
      <c r="S329" s="69">
        <f t="shared" si="41"/>
        <v>0</v>
      </c>
      <c r="T329" s="70">
        <f>IFERROR(IF(AND(VLOOKUP($C329,[1]APELACIÓN!$C:$AM,7,0)="SI",VLOOKUP($C329,[1]APELACIÓN!$C:$AM,14,0)&lt;&gt;""),VLOOKUP($C329,[1]APELACIÓN!$C:$AM,32,0),VLOOKUP($C329,[1]CONSOLIDADO!$C$16:$BX$465,53,0)),0)</f>
        <v>0</v>
      </c>
      <c r="U329" s="70">
        <f>IFERROR(IF(AND(VLOOKUP($C329,[1]APELACIÓN!$C:$AM,7,0)="SI",VLOOKUP($C329,[1]APELACIÓN!$C:$AM,15,0)&lt;&gt;""),VLOOKUP($C329,[1]APELACIÓN!$C:$AM,33,0),VLOOKUP($C329,[1]CONSOLIDADO!$C$16:$BX$465,54,0)),0)</f>
        <v>0</v>
      </c>
      <c r="V329" s="70">
        <f>IFERROR(IF(AND(VLOOKUP($C329,[1]APELACIÓN!$C:$AM,7,0)="SI",VLOOKUP($C329,[1]APELACIÓN!$C:$AM,16,0)&lt;&gt;""),VLOOKUP($C329,[1]APELACIÓN!$C:$AM,34,0),VLOOKUP($C329,[1]CONSOLIDADO!$C$16:$BX$465,55,0)),0)</f>
        <v>0</v>
      </c>
      <c r="W329" s="70">
        <f t="shared" si="42"/>
        <v>0</v>
      </c>
      <c r="X329" s="68">
        <f>ROUND(IFERROR(VLOOKUP($W329,[1]PARAMETROS!$Q$12:$S$82,2,0),0),2)</f>
        <v>0</v>
      </c>
      <c r="Y329" s="69">
        <f t="shared" si="43"/>
        <v>0</v>
      </c>
      <c r="Z329" s="71">
        <f t="shared" si="44"/>
        <v>0</v>
      </c>
      <c r="AA329" s="72" t="str">
        <f>IFERROR(IF(VLOOKUP($C329,[1]APELACIÓN!$C$16:$I$465,5,0)="","",VLOOKUP($C329,[1]APELACIÓN!$C$16:$I$465,5,0)),0)</f>
        <v/>
      </c>
      <c r="AB329" s="72" t="str">
        <f>IFERROR(IF(VLOOKUP($C329,[1]APELACIÓN!$C$16:$I$465,7,0)="","",VLOOKUP($C329,[1]APELACIÓN!$C$16:$I$465,7,0)),0)</f>
        <v/>
      </c>
      <c r="AC329" s="73" t="str">
        <f>IF($C329="","",[1]CONSOLIDADO!BP329)</f>
        <v/>
      </c>
      <c r="AD329" s="74" t="str">
        <f>IF($C329="","",[1]CONSOLIDADO!BQ329)</f>
        <v/>
      </c>
      <c r="AE329" s="74" t="str">
        <f>IF($C329="","",[1]CONSOLIDADO!BR329)</f>
        <v/>
      </c>
      <c r="AF329" s="74" t="str">
        <f>IF($C329="","",[1]CONSOLIDADO!BS329)</f>
        <v/>
      </c>
      <c r="AG329" s="74" t="str">
        <f>IF($C329="","",[1]CONSOLIDADO!BT329)</f>
        <v/>
      </c>
      <c r="AH329" s="73" t="str">
        <f>IF($C329="","",[1]CONSOLIDADO!BU329)</f>
        <v/>
      </c>
      <c r="AI329" s="73" t="str">
        <f>IF($C329="","",[1]CONSOLIDADO!BV329)</f>
        <v/>
      </c>
      <c r="AJ329" s="74" t="str">
        <f>IF($C329="","",[1]CONSOLIDADO!BW329)</f>
        <v/>
      </c>
      <c r="AK329" s="75" t="str">
        <f>IF($C329="","",[1]CONSOLIDADO!BX329)</f>
        <v/>
      </c>
    </row>
    <row r="330" spans="1:37" ht="14.45" customHeight="1" x14ac:dyDescent="0.2">
      <c r="A330" s="62">
        <v>315</v>
      </c>
      <c r="B330" s="63"/>
      <c r="C330" s="64"/>
      <c r="D330" s="63"/>
      <c r="E330" s="65" t="str">
        <f>IFERROR(VLOOKUP($C330,[1]CONSOLIDADO!$C$16:$K$465,9,0),"")</f>
        <v/>
      </c>
      <c r="F330" s="66">
        <f>IFERROR(IF(AND(VLOOKUP($C330,[1]APELACIÓN!$C:$AM,7,0)="SI",VLOOKUP($C330,[1]APELACIÓN!$C:$AM,10,0)&lt;&gt;""),VLOOKUP($C330,[1]APELACIÓN!$C:$AM,20,0),VLOOKUP($C330,[1]CONSOLIDADO!$C$16:$BX$465,39,0)),0)</f>
        <v>0</v>
      </c>
      <c r="G330" s="67">
        <f>ROUND(IFERROR(IF($F330&gt;39,200,VLOOKUP($F330,[1]PARAMETROS!$A$12:$K$55,2,0)),0),2)</f>
        <v>0</v>
      </c>
      <c r="H330" s="67">
        <f t="shared" si="36"/>
        <v>0</v>
      </c>
      <c r="I330" s="66">
        <f>IFERROR(IF(AND(VLOOKUP($C330,[1]APELACIÓN!$C:$AM,7,0)="SI",VLOOKUP($C330,[1]APELACIÓN!$C:$AM,11,0)&lt;&gt;""),VLOOKUP($C330,[1]APELACIÓN!$C:$AM,23,0),VLOOKUP($C330,[1]CONSOLIDADO!$C$16:$BX$465,42,0)),0)</f>
        <v>0</v>
      </c>
      <c r="J330" s="67">
        <f>ROUND(IFERROR(IF($I330&gt;39,200,VLOOKUP($I330,[1]PARAMETROS!$A$12:$K$55,6,0)),0),2)</f>
        <v>0</v>
      </c>
      <c r="K330" s="67">
        <f t="shared" si="37"/>
        <v>0</v>
      </c>
      <c r="L330" s="66">
        <f>IFERROR(IF(AND(VLOOKUP($C330,[1]APELACIÓN!$C:$AM,7,0)="SI",VLOOKUP($C330,[1]APELACIÓN!$C:$AM,12,0)&lt;&gt;""),VLOOKUP($C330,[1]APELACIÓN!$C:$AM,26,0),VLOOKUP($C330,[1]CONSOLIDADO!$C$16:$BX$465,45,0)),0)</f>
        <v>0</v>
      </c>
      <c r="M330" s="68">
        <f>ROUND(IFERROR(IF($L330&gt;39,200,VLOOKUP($L330,[1]PARAMETROS!$A$12:$K$55,10,0)),0),2)</f>
        <v>0</v>
      </c>
      <c r="N330" s="68">
        <f t="shared" si="38"/>
        <v>0</v>
      </c>
      <c r="O330" s="68">
        <f t="shared" si="39"/>
        <v>0</v>
      </c>
      <c r="P330" s="69">
        <f t="shared" si="40"/>
        <v>0</v>
      </c>
      <c r="Q330" s="66">
        <f>IFERROR(IF(AND(VLOOKUP($C330,[1]APELACIÓN!$C:$AM,7,0)="SI",VLOOKUP($C330,[1]APELACIÓN!$C:$AM,13,0)&lt;&gt;""),VLOOKUP($C330,[1]APELACIÓN!$C:$AM,29,0),VLOOKUP($C330,[1]CONSOLIDADO!$C$16:$BX$465,50,0)),0)</f>
        <v>0</v>
      </c>
      <c r="R330" s="68">
        <f>ROUND(IFERROR(IF($Q330&gt;110,100,VLOOKUP($Q330,[1]PARAMETROS!$M$12:$O$122,2,0)),0),2)</f>
        <v>0</v>
      </c>
      <c r="S330" s="69">
        <f t="shared" si="41"/>
        <v>0</v>
      </c>
      <c r="T330" s="70">
        <f>IFERROR(IF(AND(VLOOKUP($C330,[1]APELACIÓN!$C:$AM,7,0)="SI",VLOOKUP($C330,[1]APELACIÓN!$C:$AM,14,0)&lt;&gt;""),VLOOKUP($C330,[1]APELACIÓN!$C:$AM,32,0),VLOOKUP($C330,[1]CONSOLIDADO!$C$16:$BX$465,53,0)),0)</f>
        <v>0</v>
      </c>
      <c r="U330" s="70">
        <f>IFERROR(IF(AND(VLOOKUP($C330,[1]APELACIÓN!$C:$AM,7,0)="SI",VLOOKUP($C330,[1]APELACIÓN!$C:$AM,15,0)&lt;&gt;""),VLOOKUP($C330,[1]APELACIÓN!$C:$AM,33,0),VLOOKUP($C330,[1]CONSOLIDADO!$C$16:$BX$465,54,0)),0)</f>
        <v>0</v>
      </c>
      <c r="V330" s="70">
        <f>IFERROR(IF(AND(VLOOKUP($C330,[1]APELACIÓN!$C:$AM,7,0)="SI",VLOOKUP($C330,[1]APELACIÓN!$C:$AM,16,0)&lt;&gt;""),VLOOKUP($C330,[1]APELACIÓN!$C:$AM,34,0),VLOOKUP($C330,[1]CONSOLIDADO!$C$16:$BX$465,55,0)),0)</f>
        <v>0</v>
      </c>
      <c r="W330" s="70">
        <f t="shared" si="42"/>
        <v>0</v>
      </c>
      <c r="X330" s="68">
        <f>ROUND(IFERROR(VLOOKUP($W330,[1]PARAMETROS!$Q$12:$S$82,2,0),0),2)</f>
        <v>0</v>
      </c>
      <c r="Y330" s="69">
        <f t="shared" si="43"/>
        <v>0</v>
      </c>
      <c r="Z330" s="71">
        <f t="shared" si="44"/>
        <v>0</v>
      </c>
      <c r="AA330" s="72" t="str">
        <f>IFERROR(IF(VLOOKUP($C330,[1]APELACIÓN!$C$16:$I$465,5,0)="","",VLOOKUP($C330,[1]APELACIÓN!$C$16:$I$465,5,0)),0)</f>
        <v/>
      </c>
      <c r="AB330" s="72" t="str">
        <f>IFERROR(IF(VLOOKUP($C330,[1]APELACIÓN!$C$16:$I$465,7,0)="","",VLOOKUP($C330,[1]APELACIÓN!$C$16:$I$465,7,0)),0)</f>
        <v/>
      </c>
      <c r="AC330" s="73" t="str">
        <f>IF($C330="","",[1]CONSOLIDADO!BP330)</f>
        <v/>
      </c>
      <c r="AD330" s="74" t="str">
        <f>IF($C330="","",[1]CONSOLIDADO!BQ330)</f>
        <v/>
      </c>
      <c r="AE330" s="74" t="str">
        <f>IF($C330="","",[1]CONSOLIDADO!BR330)</f>
        <v/>
      </c>
      <c r="AF330" s="74" t="str">
        <f>IF($C330="","",[1]CONSOLIDADO!BS330)</f>
        <v/>
      </c>
      <c r="AG330" s="74" t="str">
        <f>IF($C330="","",[1]CONSOLIDADO!BT330)</f>
        <v/>
      </c>
      <c r="AH330" s="73" t="str">
        <f>IF($C330="","",[1]CONSOLIDADO!BU330)</f>
        <v/>
      </c>
      <c r="AI330" s="73" t="str">
        <f>IF($C330="","",[1]CONSOLIDADO!BV330)</f>
        <v/>
      </c>
      <c r="AJ330" s="74" t="str">
        <f>IF($C330="","",[1]CONSOLIDADO!BW330)</f>
        <v/>
      </c>
      <c r="AK330" s="75" t="str">
        <f>IF($C330="","",[1]CONSOLIDADO!BX330)</f>
        <v/>
      </c>
    </row>
    <row r="331" spans="1:37" ht="14.45" customHeight="1" x14ac:dyDescent="0.2">
      <c r="A331" s="62">
        <v>316</v>
      </c>
      <c r="B331" s="63"/>
      <c r="C331" s="64"/>
      <c r="D331" s="63"/>
      <c r="E331" s="65" t="str">
        <f>IFERROR(VLOOKUP($C331,[1]CONSOLIDADO!$C$16:$K$465,9,0),"")</f>
        <v/>
      </c>
      <c r="F331" s="66">
        <f>IFERROR(IF(AND(VLOOKUP($C331,[1]APELACIÓN!$C:$AM,7,0)="SI",VLOOKUP($C331,[1]APELACIÓN!$C:$AM,10,0)&lt;&gt;""),VLOOKUP($C331,[1]APELACIÓN!$C:$AM,20,0),VLOOKUP($C331,[1]CONSOLIDADO!$C$16:$BX$465,39,0)),0)</f>
        <v>0</v>
      </c>
      <c r="G331" s="67">
        <f>ROUND(IFERROR(IF($F331&gt;39,200,VLOOKUP($F331,[1]PARAMETROS!$A$12:$K$55,2,0)),0),2)</f>
        <v>0</v>
      </c>
      <c r="H331" s="67">
        <f t="shared" si="36"/>
        <v>0</v>
      </c>
      <c r="I331" s="66">
        <f>IFERROR(IF(AND(VLOOKUP($C331,[1]APELACIÓN!$C:$AM,7,0)="SI",VLOOKUP($C331,[1]APELACIÓN!$C:$AM,11,0)&lt;&gt;""),VLOOKUP($C331,[1]APELACIÓN!$C:$AM,23,0),VLOOKUP($C331,[1]CONSOLIDADO!$C$16:$BX$465,42,0)),0)</f>
        <v>0</v>
      </c>
      <c r="J331" s="67">
        <f>ROUND(IFERROR(IF($I331&gt;39,200,VLOOKUP($I331,[1]PARAMETROS!$A$12:$K$55,6,0)),0),2)</f>
        <v>0</v>
      </c>
      <c r="K331" s="67">
        <f t="shared" si="37"/>
        <v>0</v>
      </c>
      <c r="L331" s="66">
        <f>IFERROR(IF(AND(VLOOKUP($C331,[1]APELACIÓN!$C:$AM,7,0)="SI",VLOOKUP($C331,[1]APELACIÓN!$C:$AM,12,0)&lt;&gt;""),VLOOKUP($C331,[1]APELACIÓN!$C:$AM,26,0),VLOOKUP($C331,[1]CONSOLIDADO!$C$16:$BX$465,45,0)),0)</f>
        <v>0</v>
      </c>
      <c r="M331" s="68">
        <f>ROUND(IFERROR(IF($L331&gt;39,200,VLOOKUP($L331,[1]PARAMETROS!$A$12:$K$55,10,0)),0),2)</f>
        <v>0</v>
      </c>
      <c r="N331" s="68">
        <f t="shared" si="38"/>
        <v>0</v>
      </c>
      <c r="O331" s="68">
        <f t="shared" si="39"/>
        <v>0</v>
      </c>
      <c r="P331" s="69">
        <f t="shared" si="40"/>
        <v>0</v>
      </c>
      <c r="Q331" s="66">
        <f>IFERROR(IF(AND(VLOOKUP($C331,[1]APELACIÓN!$C:$AM,7,0)="SI",VLOOKUP($C331,[1]APELACIÓN!$C:$AM,13,0)&lt;&gt;""),VLOOKUP($C331,[1]APELACIÓN!$C:$AM,29,0),VLOOKUP($C331,[1]CONSOLIDADO!$C$16:$BX$465,50,0)),0)</f>
        <v>0</v>
      </c>
      <c r="R331" s="68">
        <f>ROUND(IFERROR(IF($Q331&gt;110,100,VLOOKUP($Q331,[1]PARAMETROS!$M$12:$O$122,2,0)),0),2)</f>
        <v>0</v>
      </c>
      <c r="S331" s="69">
        <f t="shared" si="41"/>
        <v>0</v>
      </c>
      <c r="T331" s="70">
        <f>IFERROR(IF(AND(VLOOKUP($C331,[1]APELACIÓN!$C:$AM,7,0)="SI",VLOOKUP($C331,[1]APELACIÓN!$C:$AM,14,0)&lt;&gt;""),VLOOKUP($C331,[1]APELACIÓN!$C:$AM,32,0),VLOOKUP($C331,[1]CONSOLIDADO!$C$16:$BX$465,53,0)),0)</f>
        <v>0</v>
      </c>
      <c r="U331" s="70">
        <f>IFERROR(IF(AND(VLOOKUP($C331,[1]APELACIÓN!$C:$AM,7,0)="SI",VLOOKUP($C331,[1]APELACIÓN!$C:$AM,15,0)&lt;&gt;""),VLOOKUP($C331,[1]APELACIÓN!$C:$AM,33,0),VLOOKUP($C331,[1]CONSOLIDADO!$C$16:$BX$465,54,0)),0)</f>
        <v>0</v>
      </c>
      <c r="V331" s="70">
        <f>IFERROR(IF(AND(VLOOKUP($C331,[1]APELACIÓN!$C:$AM,7,0)="SI",VLOOKUP($C331,[1]APELACIÓN!$C:$AM,16,0)&lt;&gt;""),VLOOKUP($C331,[1]APELACIÓN!$C:$AM,34,0),VLOOKUP($C331,[1]CONSOLIDADO!$C$16:$BX$465,55,0)),0)</f>
        <v>0</v>
      </c>
      <c r="W331" s="70">
        <f t="shared" si="42"/>
        <v>0</v>
      </c>
      <c r="X331" s="68">
        <f>ROUND(IFERROR(VLOOKUP($W331,[1]PARAMETROS!$Q$12:$S$82,2,0),0),2)</f>
        <v>0</v>
      </c>
      <c r="Y331" s="69">
        <f t="shared" si="43"/>
        <v>0</v>
      </c>
      <c r="Z331" s="71">
        <f t="shared" si="44"/>
        <v>0</v>
      </c>
      <c r="AA331" s="72" t="str">
        <f>IFERROR(IF(VLOOKUP($C331,[1]APELACIÓN!$C$16:$I$465,5,0)="","",VLOOKUP($C331,[1]APELACIÓN!$C$16:$I$465,5,0)),0)</f>
        <v/>
      </c>
      <c r="AB331" s="72" t="str">
        <f>IFERROR(IF(VLOOKUP($C331,[1]APELACIÓN!$C$16:$I$465,7,0)="","",VLOOKUP($C331,[1]APELACIÓN!$C$16:$I$465,7,0)),0)</f>
        <v/>
      </c>
      <c r="AC331" s="73" t="str">
        <f>IF($C331="","",[1]CONSOLIDADO!BP331)</f>
        <v/>
      </c>
      <c r="AD331" s="74" t="str">
        <f>IF($C331="","",[1]CONSOLIDADO!BQ331)</f>
        <v/>
      </c>
      <c r="AE331" s="74" t="str">
        <f>IF($C331="","",[1]CONSOLIDADO!BR331)</f>
        <v/>
      </c>
      <c r="AF331" s="74" t="str">
        <f>IF($C331="","",[1]CONSOLIDADO!BS331)</f>
        <v/>
      </c>
      <c r="AG331" s="74" t="str">
        <f>IF($C331="","",[1]CONSOLIDADO!BT331)</f>
        <v/>
      </c>
      <c r="AH331" s="73" t="str">
        <f>IF($C331="","",[1]CONSOLIDADO!BU331)</f>
        <v/>
      </c>
      <c r="AI331" s="73" t="str">
        <f>IF($C331="","",[1]CONSOLIDADO!BV331)</f>
        <v/>
      </c>
      <c r="AJ331" s="74" t="str">
        <f>IF($C331="","",[1]CONSOLIDADO!BW331)</f>
        <v/>
      </c>
      <c r="AK331" s="75" t="str">
        <f>IF($C331="","",[1]CONSOLIDADO!BX331)</f>
        <v/>
      </c>
    </row>
    <row r="332" spans="1:37" ht="14.45" customHeight="1" x14ac:dyDescent="0.2">
      <c r="A332" s="62">
        <v>317</v>
      </c>
      <c r="B332" s="63"/>
      <c r="C332" s="64"/>
      <c r="D332" s="63"/>
      <c r="E332" s="65" t="str">
        <f>IFERROR(VLOOKUP($C332,[1]CONSOLIDADO!$C$16:$K$465,9,0),"")</f>
        <v/>
      </c>
      <c r="F332" s="66">
        <f>IFERROR(IF(AND(VLOOKUP($C332,[1]APELACIÓN!$C:$AM,7,0)="SI",VLOOKUP($C332,[1]APELACIÓN!$C:$AM,10,0)&lt;&gt;""),VLOOKUP($C332,[1]APELACIÓN!$C:$AM,20,0),VLOOKUP($C332,[1]CONSOLIDADO!$C$16:$BX$465,39,0)),0)</f>
        <v>0</v>
      </c>
      <c r="G332" s="67">
        <f>ROUND(IFERROR(IF($F332&gt;39,200,VLOOKUP($F332,[1]PARAMETROS!$A$12:$K$55,2,0)),0),2)</f>
        <v>0</v>
      </c>
      <c r="H332" s="67">
        <f t="shared" si="36"/>
        <v>0</v>
      </c>
      <c r="I332" s="66">
        <f>IFERROR(IF(AND(VLOOKUP($C332,[1]APELACIÓN!$C:$AM,7,0)="SI",VLOOKUP($C332,[1]APELACIÓN!$C:$AM,11,0)&lt;&gt;""),VLOOKUP($C332,[1]APELACIÓN!$C:$AM,23,0),VLOOKUP($C332,[1]CONSOLIDADO!$C$16:$BX$465,42,0)),0)</f>
        <v>0</v>
      </c>
      <c r="J332" s="67">
        <f>ROUND(IFERROR(IF($I332&gt;39,200,VLOOKUP($I332,[1]PARAMETROS!$A$12:$K$55,6,0)),0),2)</f>
        <v>0</v>
      </c>
      <c r="K332" s="67">
        <f t="shared" si="37"/>
        <v>0</v>
      </c>
      <c r="L332" s="66">
        <f>IFERROR(IF(AND(VLOOKUP($C332,[1]APELACIÓN!$C:$AM,7,0)="SI",VLOOKUP($C332,[1]APELACIÓN!$C:$AM,12,0)&lt;&gt;""),VLOOKUP($C332,[1]APELACIÓN!$C:$AM,26,0),VLOOKUP($C332,[1]CONSOLIDADO!$C$16:$BX$465,45,0)),0)</f>
        <v>0</v>
      </c>
      <c r="M332" s="68">
        <f>ROUND(IFERROR(IF($L332&gt;39,200,VLOOKUP($L332,[1]PARAMETROS!$A$12:$K$55,10,0)),0),2)</f>
        <v>0</v>
      </c>
      <c r="N332" s="68">
        <f t="shared" si="38"/>
        <v>0</v>
      </c>
      <c r="O332" s="68">
        <f t="shared" si="39"/>
        <v>0</v>
      </c>
      <c r="P332" s="69">
        <f t="shared" si="40"/>
        <v>0</v>
      </c>
      <c r="Q332" s="66">
        <f>IFERROR(IF(AND(VLOOKUP($C332,[1]APELACIÓN!$C:$AM,7,0)="SI",VLOOKUP($C332,[1]APELACIÓN!$C:$AM,13,0)&lt;&gt;""),VLOOKUP($C332,[1]APELACIÓN!$C:$AM,29,0),VLOOKUP($C332,[1]CONSOLIDADO!$C$16:$BX$465,50,0)),0)</f>
        <v>0</v>
      </c>
      <c r="R332" s="68">
        <f>ROUND(IFERROR(IF($Q332&gt;110,100,VLOOKUP($Q332,[1]PARAMETROS!$M$12:$O$122,2,0)),0),2)</f>
        <v>0</v>
      </c>
      <c r="S332" s="69">
        <f t="shared" si="41"/>
        <v>0</v>
      </c>
      <c r="T332" s="70">
        <f>IFERROR(IF(AND(VLOOKUP($C332,[1]APELACIÓN!$C:$AM,7,0)="SI",VLOOKUP($C332,[1]APELACIÓN!$C:$AM,14,0)&lt;&gt;""),VLOOKUP($C332,[1]APELACIÓN!$C:$AM,32,0),VLOOKUP($C332,[1]CONSOLIDADO!$C$16:$BX$465,53,0)),0)</f>
        <v>0</v>
      </c>
      <c r="U332" s="70">
        <f>IFERROR(IF(AND(VLOOKUP($C332,[1]APELACIÓN!$C:$AM,7,0)="SI",VLOOKUP($C332,[1]APELACIÓN!$C:$AM,15,0)&lt;&gt;""),VLOOKUP($C332,[1]APELACIÓN!$C:$AM,33,0),VLOOKUP($C332,[1]CONSOLIDADO!$C$16:$BX$465,54,0)),0)</f>
        <v>0</v>
      </c>
      <c r="V332" s="70">
        <f>IFERROR(IF(AND(VLOOKUP($C332,[1]APELACIÓN!$C:$AM,7,0)="SI",VLOOKUP($C332,[1]APELACIÓN!$C:$AM,16,0)&lt;&gt;""),VLOOKUP($C332,[1]APELACIÓN!$C:$AM,34,0),VLOOKUP($C332,[1]CONSOLIDADO!$C$16:$BX$465,55,0)),0)</f>
        <v>0</v>
      </c>
      <c r="W332" s="70">
        <f t="shared" si="42"/>
        <v>0</v>
      </c>
      <c r="X332" s="68">
        <f>ROUND(IFERROR(VLOOKUP($W332,[1]PARAMETROS!$Q$12:$S$82,2,0),0),2)</f>
        <v>0</v>
      </c>
      <c r="Y332" s="69">
        <f t="shared" si="43"/>
        <v>0</v>
      </c>
      <c r="Z332" s="71">
        <f t="shared" si="44"/>
        <v>0</v>
      </c>
      <c r="AA332" s="72" t="str">
        <f>IFERROR(IF(VLOOKUP($C332,[1]APELACIÓN!$C$16:$I$465,5,0)="","",VLOOKUP($C332,[1]APELACIÓN!$C$16:$I$465,5,0)),0)</f>
        <v/>
      </c>
      <c r="AB332" s="72" t="str">
        <f>IFERROR(IF(VLOOKUP($C332,[1]APELACIÓN!$C$16:$I$465,7,0)="","",VLOOKUP($C332,[1]APELACIÓN!$C$16:$I$465,7,0)),0)</f>
        <v/>
      </c>
      <c r="AC332" s="73" t="str">
        <f>IF($C332="","",[1]CONSOLIDADO!BP332)</f>
        <v/>
      </c>
      <c r="AD332" s="74" t="str">
        <f>IF($C332="","",[1]CONSOLIDADO!BQ332)</f>
        <v/>
      </c>
      <c r="AE332" s="74" t="str">
        <f>IF($C332="","",[1]CONSOLIDADO!BR332)</f>
        <v/>
      </c>
      <c r="AF332" s="74" t="str">
        <f>IF($C332="","",[1]CONSOLIDADO!BS332)</f>
        <v/>
      </c>
      <c r="AG332" s="74" t="str">
        <f>IF($C332="","",[1]CONSOLIDADO!BT332)</f>
        <v/>
      </c>
      <c r="AH332" s="73" t="str">
        <f>IF($C332="","",[1]CONSOLIDADO!BU332)</f>
        <v/>
      </c>
      <c r="AI332" s="73" t="str">
        <f>IF($C332="","",[1]CONSOLIDADO!BV332)</f>
        <v/>
      </c>
      <c r="AJ332" s="74" t="str">
        <f>IF($C332="","",[1]CONSOLIDADO!BW332)</f>
        <v/>
      </c>
      <c r="AK332" s="75" t="str">
        <f>IF($C332="","",[1]CONSOLIDADO!BX332)</f>
        <v/>
      </c>
    </row>
    <row r="333" spans="1:37" ht="14.45" customHeight="1" x14ac:dyDescent="0.2">
      <c r="A333" s="62">
        <v>318</v>
      </c>
      <c r="B333" s="63"/>
      <c r="C333" s="64"/>
      <c r="D333" s="63"/>
      <c r="E333" s="65" t="str">
        <f>IFERROR(VLOOKUP($C333,[1]CONSOLIDADO!$C$16:$K$465,9,0),"")</f>
        <v/>
      </c>
      <c r="F333" s="66">
        <f>IFERROR(IF(AND(VLOOKUP($C333,[1]APELACIÓN!$C:$AM,7,0)="SI",VLOOKUP($C333,[1]APELACIÓN!$C:$AM,10,0)&lt;&gt;""),VLOOKUP($C333,[1]APELACIÓN!$C:$AM,20,0),VLOOKUP($C333,[1]CONSOLIDADO!$C$16:$BX$465,39,0)),0)</f>
        <v>0</v>
      </c>
      <c r="G333" s="67">
        <f>ROUND(IFERROR(IF($F333&gt;39,200,VLOOKUP($F333,[1]PARAMETROS!$A$12:$K$55,2,0)),0),2)</f>
        <v>0</v>
      </c>
      <c r="H333" s="67">
        <f t="shared" si="36"/>
        <v>0</v>
      </c>
      <c r="I333" s="66">
        <f>IFERROR(IF(AND(VLOOKUP($C333,[1]APELACIÓN!$C:$AM,7,0)="SI",VLOOKUP($C333,[1]APELACIÓN!$C:$AM,11,0)&lt;&gt;""),VLOOKUP($C333,[1]APELACIÓN!$C:$AM,23,0),VLOOKUP($C333,[1]CONSOLIDADO!$C$16:$BX$465,42,0)),0)</f>
        <v>0</v>
      </c>
      <c r="J333" s="67">
        <f>ROUND(IFERROR(IF($I333&gt;39,200,VLOOKUP($I333,[1]PARAMETROS!$A$12:$K$55,6,0)),0),2)</f>
        <v>0</v>
      </c>
      <c r="K333" s="67">
        <f t="shared" si="37"/>
        <v>0</v>
      </c>
      <c r="L333" s="66">
        <f>IFERROR(IF(AND(VLOOKUP($C333,[1]APELACIÓN!$C:$AM,7,0)="SI",VLOOKUP($C333,[1]APELACIÓN!$C:$AM,12,0)&lt;&gt;""),VLOOKUP($C333,[1]APELACIÓN!$C:$AM,26,0),VLOOKUP($C333,[1]CONSOLIDADO!$C$16:$BX$465,45,0)),0)</f>
        <v>0</v>
      </c>
      <c r="M333" s="68">
        <f>ROUND(IFERROR(IF($L333&gt;39,200,VLOOKUP($L333,[1]PARAMETROS!$A$12:$K$55,10,0)),0),2)</f>
        <v>0</v>
      </c>
      <c r="N333" s="68">
        <f t="shared" si="38"/>
        <v>0</v>
      </c>
      <c r="O333" s="68">
        <f t="shared" si="39"/>
        <v>0</v>
      </c>
      <c r="P333" s="69">
        <f t="shared" si="40"/>
        <v>0</v>
      </c>
      <c r="Q333" s="66">
        <f>IFERROR(IF(AND(VLOOKUP($C333,[1]APELACIÓN!$C:$AM,7,0)="SI",VLOOKUP($C333,[1]APELACIÓN!$C:$AM,13,0)&lt;&gt;""),VLOOKUP($C333,[1]APELACIÓN!$C:$AM,29,0),VLOOKUP($C333,[1]CONSOLIDADO!$C$16:$BX$465,50,0)),0)</f>
        <v>0</v>
      </c>
      <c r="R333" s="68">
        <f>ROUND(IFERROR(IF($Q333&gt;110,100,VLOOKUP($Q333,[1]PARAMETROS!$M$12:$O$122,2,0)),0),2)</f>
        <v>0</v>
      </c>
      <c r="S333" s="69">
        <f t="shared" si="41"/>
        <v>0</v>
      </c>
      <c r="T333" s="70">
        <f>IFERROR(IF(AND(VLOOKUP($C333,[1]APELACIÓN!$C:$AM,7,0)="SI",VLOOKUP($C333,[1]APELACIÓN!$C:$AM,14,0)&lt;&gt;""),VLOOKUP($C333,[1]APELACIÓN!$C:$AM,32,0),VLOOKUP($C333,[1]CONSOLIDADO!$C$16:$BX$465,53,0)),0)</f>
        <v>0</v>
      </c>
      <c r="U333" s="70">
        <f>IFERROR(IF(AND(VLOOKUP($C333,[1]APELACIÓN!$C:$AM,7,0)="SI",VLOOKUP($C333,[1]APELACIÓN!$C:$AM,15,0)&lt;&gt;""),VLOOKUP($C333,[1]APELACIÓN!$C:$AM,33,0),VLOOKUP($C333,[1]CONSOLIDADO!$C$16:$BX$465,54,0)),0)</f>
        <v>0</v>
      </c>
      <c r="V333" s="70">
        <f>IFERROR(IF(AND(VLOOKUP($C333,[1]APELACIÓN!$C:$AM,7,0)="SI",VLOOKUP($C333,[1]APELACIÓN!$C:$AM,16,0)&lt;&gt;""),VLOOKUP($C333,[1]APELACIÓN!$C:$AM,34,0),VLOOKUP($C333,[1]CONSOLIDADO!$C$16:$BX$465,55,0)),0)</f>
        <v>0</v>
      </c>
      <c r="W333" s="70">
        <f t="shared" si="42"/>
        <v>0</v>
      </c>
      <c r="X333" s="68">
        <f>ROUND(IFERROR(VLOOKUP($W333,[1]PARAMETROS!$Q$12:$S$82,2,0),0),2)</f>
        <v>0</v>
      </c>
      <c r="Y333" s="69">
        <f t="shared" si="43"/>
        <v>0</v>
      </c>
      <c r="Z333" s="71">
        <f t="shared" si="44"/>
        <v>0</v>
      </c>
      <c r="AA333" s="72" t="str">
        <f>IFERROR(IF(VLOOKUP($C333,[1]APELACIÓN!$C$16:$I$465,5,0)="","",VLOOKUP($C333,[1]APELACIÓN!$C$16:$I$465,5,0)),0)</f>
        <v/>
      </c>
      <c r="AB333" s="72" t="str">
        <f>IFERROR(IF(VLOOKUP($C333,[1]APELACIÓN!$C$16:$I$465,7,0)="","",VLOOKUP($C333,[1]APELACIÓN!$C$16:$I$465,7,0)),0)</f>
        <v/>
      </c>
      <c r="AC333" s="73" t="str">
        <f>IF($C333="","",[1]CONSOLIDADO!BP333)</f>
        <v/>
      </c>
      <c r="AD333" s="74" t="str">
        <f>IF($C333="","",[1]CONSOLIDADO!BQ333)</f>
        <v/>
      </c>
      <c r="AE333" s="74" t="str">
        <f>IF($C333="","",[1]CONSOLIDADO!BR333)</f>
        <v/>
      </c>
      <c r="AF333" s="74" t="str">
        <f>IF($C333="","",[1]CONSOLIDADO!BS333)</f>
        <v/>
      </c>
      <c r="AG333" s="74" t="str">
        <f>IF($C333="","",[1]CONSOLIDADO!BT333)</f>
        <v/>
      </c>
      <c r="AH333" s="73" t="str">
        <f>IF($C333="","",[1]CONSOLIDADO!BU333)</f>
        <v/>
      </c>
      <c r="AI333" s="73" t="str">
        <f>IF($C333="","",[1]CONSOLIDADO!BV333)</f>
        <v/>
      </c>
      <c r="AJ333" s="74" t="str">
        <f>IF($C333="","",[1]CONSOLIDADO!BW333)</f>
        <v/>
      </c>
      <c r="AK333" s="75" t="str">
        <f>IF($C333="","",[1]CONSOLIDADO!BX333)</f>
        <v/>
      </c>
    </row>
    <row r="334" spans="1:37" ht="14.45" customHeight="1" x14ac:dyDescent="0.2">
      <c r="A334" s="62">
        <v>319</v>
      </c>
      <c r="B334" s="63"/>
      <c r="C334" s="64"/>
      <c r="D334" s="63"/>
      <c r="E334" s="65" t="str">
        <f>IFERROR(VLOOKUP($C334,[1]CONSOLIDADO!$C$16:$K$465,9,0),"")</f>
        <v/>
      </c>
      <c r="F334" s="66">
        <f>IFERROR(IF(AND(VLOOKUP($C334,[1]APELACIÓN!$C:$AM,7,0)="SI",VLOOKUP($C334,[1]APELACIÓN!$C:$AM,10,0)&lt;&gt;""),VLOOKUP($C334,[1]APELACIÓN!$C:$AM,20,0),VLOOKUP($C334,[1]CONSOLIDADO!$C$16:$BX$465,39,0)),0)</f>
        <v>0</v>
      </c>
      <c r="G334" s="67">
        <f>ROUND(IFERROR(IF($F334&gt;39,200,VLOOKUP($F334,[1]PARAMETROS!$A$12:$K$55,2,0)),0),2)</f>
        <v>0</v>
      </c>
      <c r="H334" s="67">
        <f t="shared" si="36"/>
        <v>0</v>
      </c>
      <c r="I334" s="66">
        <f>IFERROR(IF(AND(VLOOKUP($C334,[1]APELACIÓN!$C:$AM,7,0)="SI",VLOOKUP($C334,[1]APELACIÓN!$C:$AM,11,0)&lt;&gt;""),VLOOKUP($C334,[1]APELACIÓN!$C:$AM,23,0),VLOOKUP($C334,[1]CONSOLIDADO!$C$16:$BX$465,42,0)),0)</f>
        <v>0</v>
      </c>
      <c r="J334" s="67">
        <f>ROUND(IFERROR(IF($I334&gt;39,200,VLOOKUP($I334,[1]PARAMETROS!$A$12:$K$55,6,0)),0),2)</f>
        <v>0</v>
      </c>
      <c r="K334" s="67">
        <f t="shared" si="37"/>
        <v>0</v>
      </c>
      <c r="L334" s="66">
        <f>IFERROR(IF(AND(VLOOKUP($C334,[1]APELACIÓN!$C:$AM,7,0)="SI",VLOOKUP($C334,[1]APELACIÓN!$C:$AM,12,0)&lt;&gt;""),VLOOKUP($C334,[1]APELACIÓN!$C:$AM,26,0),VLOOKUP($C334,[1]CONSOLIDADO!$C$16:$BX$465,45,0)),0)</f>
        <v>0</v>
      </c>
      <c r="M334" s="68">
        <f>ROUND(IFERROR(IF($L334&gt;39,200,VLOOKUP($L334,[1]PARAMETROS!$A$12:$K$55,10,0)),0),2)</f>
        <v>0</v>
      </c>
      <c r="N334" s="68">
        <f t="shared" si="38"/>
        <v>0</v>
      </c>
      <c r="O334" s="68">
        <f t="shared" si="39"/>
        <v>0</v>
      </c>
      <c r="P334" s="69">
        <f t="shared" si="40"/>
        <v>0</v>
      </c>
      <c r="Q334" s="66">
        <f>IFERROR(IF(AND(VLOOKUP($C334,[1]APELACIÓN!$C:$AM,7,0)="SI",VLOOKUP($C334,[1]APELACIÓN!$C:$AM,13,0)&lt;&gt;""),VLOOKUP($C334,[1]APELACIÓN!$C:$AM,29,0),VLOOKUP($C334,[1]CONSOLIDADO!$C$16:$BX$465,50,0)),0)</f>
        <v>0</v>
      </c>
      <c r="R334" s="68">
        <f>ROUND(IFERROR(IF($Q334&gt;110,100,VLOOKUP($Q334,[1]PARAMETROS!$M$12:$O$122,2,0)),0),2)</f>
        <v>0</v>
      </c>
      <c r="S334" s="69">
        <f t="shared" si="41"/>
        <v>0</v>
      </c>
      <c r="T334" s="70">
        <f>IFERROR(IF(AND(VLOOKUP($C334,[1]APELACIÓN!$C:$AM,7,0)="SI",VLOOKUP($C334,[1]APELACIÓN!$C:$AM,14,0)&lt;&gt;""),VLOOKUP($C334,[1]APELACIÓN!$C:$AM,32,0),VLOOKUP($C334,[1]CONSOLIDADO!$C$16:$BX$465,53,0)),0)</f>
        <v>0</v>
      </c>
      <c r="U334" s="70">
        <f>IFERROR(IF(AND(VLOOKUP($C334,[1]APELACIÓN!$C:$AM,7,0)="SI",VLOOKUP($C334,[1]APELACIÓN!$C:$AM,15,0)&lt;&gt;""),VLOOKUP($C334,[1]APELACIÓN!$C:$AM,33,0),VLOOKUP($C334,[1]CONSOLIDADO!$C$16:$BX$465,54,0)),0)</f>
        <v>0</v>
      </c>
      <c r="V334" s="70">
        <f>IFERROR(IF(AND(VLOOKUP($C334,[1]APELACIÓN!$C:$AM,7,0)="SI",VLOOKUP($C334,[1]APELACIÓN!$C:$AM,16,0)&lt;&gt;""),VLOOKUP($C334,[1]APELACIÓN!$C:$AM,34,0),VLOOKUP($C334,[1]CONSOLIDADO!$C$16:$BX$465,55,0)),0)</f>
        <v>0</v>
      </c>
      <c r="W334" s="70">
        <f t="shared" si="42"/>
        <v>0</v>
      </c>
      <c r="X334" s="68">
        <f>ROUND(IFERROR(VLOOKUP($W334,[1]PARAMETROS!$Q$12:$S$82,2,0),0),2)</f>
        <v>0</v>
      </c>
      <c r="Y334" s="69">
        <f t="shared" si="43"/>
        <v>0</v>
      </c>
      <c r="Z334" s="71">
        <f t="shared" si="44"/>
        <v>0</v>
      </c>
      <c r="AA334" s="72" t="str">
        <f>IFERROR(IF(VLOOKUP($C334,[1]APELACIÓN!$C$16:$I$465,5,0)="","",VLOOKUP($C334,[1]APELACIÓN!$C$16:$I$465,5,0)),0)</f>
        <v/>
      </c>
      <c r="AB334" s="72" t="str">
        <f>IFERROR(IF(VLOOKUP($C334,[1]APELACIÓN!$C$16:$I$465,7,0)="","",VLOOKUP($C334,[1]APELACIÓN!$C$16:$I$465,7,0)),0)</f>
        <v/>
      </c>
      <c r="AC334" s="73" t="str">
        <f>IF($C334="","",[1]CONSOLIDADO!BP334)</f>
        <v/>
      </c>
      <c r="AD334" s="74" t="str">
        <f>IF($C334="","",[1]CONSOLIDADO!BQ334)</f>
        <v/>
      </c>
      <c r="AE334" s="74" t="str">
        <f>IF($C334="","",[1]CONSOLIDADO!BR334)</f>
        <v/>
      </c>
      <c r="AF334" s="74" t="str">
        <f>IF($C334="","",[1]CONSOLIDADO!BS334)</f>
        <v/>
      </c>
      <c r="AG334" s="74" t="str">
        <f>IF($C334="","",[1]CONSOLIDADO!BT334)</f>
        <v/>
      </c>
      <c r="AH334" s="73" t="str">
        <f>IF($C334="","",[1]CONSOLIDADO!BU334)</f>
        <v/>
      </c>
      <c r="AI334" s="73" t="str">
        <f>IF($C334="","",[1]CONSOLIDADO!BV334)</f>
        <v/>
      </c>
      <c r="AJ334" s="74" t="str">
        <f>IF($C334="","",[1]CONSOLIDADO!BW334)</f>
        <v/>
      </c>
      <c r="AK334" s="75" t="str">
        <f>IF($C334="","",[1]CONSOLIDADO!BX334)</f>
        <v/>
      </c>
    </row>
    <row r="335" spans="1:37" ht="14.45" customHeight="1" x14ac:dyDescent="0.2">
      <c r="A335" s="62">
        <v>320</v>
      </c>
      <c r="B335" s="63"/>
      <c r="C335" s="64"/>
      <c r="D335" s="63"/>
      <c r="E335" s="65" t="str">
        <f>IFERROR(VLOOKUP($C335,[1]CONSOLIDADO!$C$16:$K$465,9,0),"")</f>
        <v/>
      </c>
      <c r="F335" s="66">
        <f>IFERROR(IF(AND(VLOOKUP($C335,[1]APELACIÓN!$C:$AM,7,0)="SI",VLOOKUP($C335,[1]APELACIÓN!$C:$AM,10,0)&lt;&gt;""),VLOOKUP($C335,[1]APELACIÓN!$C:$AM,20,0),VLOOKUP($C335,[1]CONSOLIDADO!$C$16:$BX$465,39,0)),0)</f>
        <v>0</v>
      </c>
      <c r="G335" s="67">
        <f>ROUND(IFERROR(IF($F335&gt;39,200,VLOOKUP($F335,[1]PARAMETROS!$A$12:$K$55,2,0)),0),2)</f>
        <v>0</v>
      </c>
      <c r="H335" s="67">
        <f t="shared" si="36"/>
        <v>0</v>
      </c>
      <c r="I335" s="66">
        <f>IFERROR(IF(AND(VLOOKUP($C335,[1]APELACIÓN!$C:$AM,7,0)="SI",VLOOKUP($C335,[1]APELACIÓN!$C:$AM,11,0)&lt;&gt;""),VLOOKUP($C335,[1]APELACIÓN!$C:$AM,23,0),VLOOKUP($C335,[1]CONSOLIDADO!$C$16:$BX$465,42,0)),0)</f>
        <v>0</v>
      </c>
      <c r="J335" s="67">
        <f>ROUND(IFERROR(IF($I335&gt;39,200,VLOOKUP($I335,[1]PARAMETROS!$A$12:$K$55,6,0)),0),2)</f>
        <v>0</v>
      </c>
      <c r="K335" s="67">
        <f t="shared" si="37"/>
        <v>0</v>
      </c>
      <c r="L335" s="66">
        <f>IFERROR(IF(AND(VLOOKUP($C335,[1]APELACIÓN!$C:$AM,7,0)="SI",VLOOKUP($C335,[1]APELACIÓN!$C:$AM,12,0)&lt;&gt;""),VLOOKUP($C335,[1]APELACIÓN!$C:$AM,26,0),VLOOKUP($C335,[1]CONSOLIDADO!$C$16:$BX$465,45,0)),0)</f>
        <v>0</v>
      </c>
      <c r="M335" s="68">
        <f>ROUND(IFERROR(IF($L335&gt;39,200,VLOOKUP($L335,[1]PARAMETROS!$A$12:$K$55,10,0)),0),2)</f>
        <v>0</v>
      </c>
      <c r="N335" s="68">
        <f t="shared" si="38"/>
        <v>0</v>
      </c>
      <c r="O335" s="68">
        <f t="shared" si="39"/>
        <v>0</v>
      </c>
      <c r="P335" s="69">
        <f t="shared" si="40"/>
        <v>0</v>
      </c>
      <c r="Q335" s="66">
        <f>IFERROR(IF(AND(VLOOKUP($C335,[1]APELACIÓN!$C:$AM,7,0)="SI",VLOOKUP($C335,[1]APELACIÓN!$C:$AM,13,0)&lt;&gt;""),VLOOKUP($C335,[1]APELACIÓN!$C:$AM,29,0),VLOOKUP($C335,[1]CONSOLIDADO!$C$16:$BX$465,50,0)),0)</f>
        <v>0</v>
      </c>
      <c r="R335" s="68">
        <f>ROUND(IFERROR(IF($Q335&gt;110,100,VLOOKUP($Q335,[1]PARAMETROS!$M$12:$O$122,2,0)),0),2)</f>
        <v>0</v>
      </c>
      <c r="S335" s="69">
        <f t="shared" si="41"/>
        <v>0</v>
      </c>
      <c r="T335" s="70">
        <f>IFERROR(IF(AND(VLOOKUP($C335,[1]APELACIÓN!$C:$AM,7,0)="SI",VLOOKUP($C335,[1]APELACIÓN!$C:$AM,14,0)&lt;&gt;""),VLOOKUP($C335,[1]APELACIÓN!$C:$AM,32,0),VLOOKUP($C335,[1]CONSOLIDADO!$C$16:$BX$465,53,0)),0)</f>
        <v>0</v>
      </c>
      <c r="U335" s="70">
        <f>IFERROR(IF(AND(VLOOKUP($C335,[1]APELACIÓN!$C:$AM,7,0)="SI",VLOOKUP($C335,[1]APELACIÓN!$C:$AM,15,0)&lt;&gt;""),VLOOKUP($C335,[1]APELACIÓN!$C:$AM,33,0),VLOOKUP($C335,[1]CONSOLIDADO!$C$16:$BX$465,54,0)),0)</f>
        <v>0</v>
      </c>
      <c r="V335" s="70">
        <f>IFERROR(IF(AND(VLOOKUP($C335,[1]APELACIÓN!$C:$AM,7,0)="SI",VLOOKUP($C335,[1]APELACIÓN!$C:$AM,16,0)&lt;&gt;""),VLOOKUP($C335,[1]APELACIÓN!$C:$AM,34,0),VLOOKUP($C335,[1]CONSOLIDADO!$C$16:$BX$465,55,0)),0)</f>
        <v>0</v>
      </c>
      <c r="W335" s="70">
        <f t="shared" si="42"/>
        <v>0</v>
      </c>
      <c r="X335" s="68">
        <f>ROUND(IFERROR(VLOOKUP($W335,[1]PARAMETROS!$Q$12:$S$82,2,0),0),2)</f>
        <v>0</v>
      </c>
      <c r="Y335" s="69">
        <f t="shared" si="43"/>
        <v>0</v>
      </c>
      <c r="Z335" s="71">
        <f t="shared" si="44"/>
        <v>0</v>
      </c>
      <c r="AA335" s="72" t="str">
        <f>IFERROR(IF(VLOOKUP($C335,[1]APELACIÓN!$C$16:$I$465,5,0)="","",VLOOKUP($C335,[1]APELACIÓN!$C$16:$I$465,5,0)),0)</f>
        <v/>
      </c>
      <c r="AB335" s="72" t="str">
        <f>IFERROR(IF(VLOOKUP($C335,[1]APELACIÓN!$C$16:$I$465,7,0)="","",VLOOKUP($C335,[1]APELACIÓN!$C$16:$I$465,7,0)),0)</f>
        <v/>
      </c>
      <c r="AC335" s="73" t="str">
        <f>IF($C335="","",[1]CONSOLIDADO!BP335)</f>
        <v/>
      </c>
      <c r="AD335" s="74" t="str">
        <f>IF($C335="","",[1]CONSOLIDADO!BQ335)</f>
        <v/>
      </c>
      <c r="AE335" s="74" t="str">
        <f>IF($C335="","",[1]CONSOLIDADO!BR335)</f>
        <v/>
      </c>
      <c r="AF335" s="74" t="str">
        <f>IF($C335="","",[1]CONSOLIDADO!BS335)</f>
        <v/>
      </c>
      <c r="AG335" s="74" t="str">
        <f>IF($C335="","",[1]CONSOLIDADO!BT335)</f>
        <v/>
      </c>
      <c r="AH335" s="73" t="str">
        <f>IF($C335="","",[1]CONSOLIDADO!BU335)</f>
        <v/>
      </c>
      <c r="AI335" s="73" t="str">
        <f>IF($C335="","",[1]CONSOLIDADO!BV335)</f>
        <v/>
      </c>
      <c r="AJ335" s="74" t="str">
        <f>IF($C335="","",[1]CONSOLIDADO!BW335)</f>
        <v/>
      </c>
      <c r="AK335" s="75" t="str">
        <f>IF($C335="","",[1]CONSOLIDADO!BX335)</f>
        <v/>
      </c>
    </row>
    <row r="336" spans="1:37" ht="14.45" customHeight="1" x14ac:dyDescent="0.2">
      <c r="A336" s="62">
        <v>321</v>
      </c>
      <c r="B336" s="63"/>
      <c r="C336" s="64"/>
      <c r="D336" s="63"/>
      <c r="E336" s="65" t="str">
        <f>IFERROR(VLOOKUP($C336,[1]CONSOLIDADO!$C$16:$K$465,9,0),"")</f>
        <v/>
      </c>
      <c r="F336" s="66">
        <f>IFERROR(IF(AND(VLOOKUP($C336,[1]APELACIÓN!$C:$AM,7,0)="SI",VLOOKUP($C336,[1]APELACIÓN!$C:$AM,10,0)&lt;&gt;""),VLOOKUP($C336,[1]APELACIÓN!$C:$AM,20,0),VLOOKUP($C336,[1]CONSOLIDADO!$C$16:$BX$465,39,0)),0)</f>
        <v>0</v>
      </c>
      <c r="G336" s="67">
        <f>ROUND(IFERROR(IF($F336&gt;39,200,VLOOKUP($F336,[1]PARAMETROS!$A$12:$K$55,2,0)),0),2)</f>
        <v>0</v>
      </c>
      <c r="H336" s="67">
        <f t="shared" si="36"/>
        <v>0</v>
      </c>
      <c r="I336" s="66">
        <f>IFERROR(IF(AND(VLOOKUP($C336,[1]APELACIÓN!$C:$AM,7,0)="SI",VLOOKUP($C336,[1]APELACIÓN!$C:$AM,11,0)&lt;&gt;""),VLOOKUP($C336,[1]APELACIÓN!$C:$AM,23,0),VLOOKUP($C336,[1]CONSOLIDADO!$C$16:$BX$465,42,0)),0)</f>
        <v>0</v>
      </c>
      <c r="J336" s="67">
        <f>ROUND(IFERROR(IF($I336&gt;39,200,VLOOKUP($I336,[1]PARAMETROS!$A$12:$K$55,6,0)),0),2)</f>
        <v>0</v>
      </c>
      <c r="K336" s="67">
        <f t="shared" si="37"/>
        <v>0</v>
      </c>
      <c r="L336" s="66">
        <f>IFERROR(IF(AND(VLOOKUP($C336,[1]APELACIÓN!$C:$AM,7,0)="SI",VLOOKUP($C336,[1]APELACIÓN!$C:$AM,12,0)&lt;&gt;""),VLOOKUP($C336,[1]APELACIÓN!$C:$AM,26,0),VLOOKUP($C336,[1]CONSOLIDADO!$C$16:$BX$465,45,0)),0)</f>
        <v>0</v>
      </c>
      <c r="M336" s="68">
        <f>ROUND(IFERROR(IF($L336&gt;39,200,VLOOKUP($L336,[1]PARAMETROS!$A$12:$K$55,10,0)),0),2)</f>
        <v>0</v>
      </c>
      <c r="N336" s="68">
        <f t="shared" si="38"/>
        <v>0</v>
      </c>
      <c r="O336" s="68">
        <f t="shared" si="39"/>
        <v>0</v>
      </c>
      <c r="P336" s="69">
        <f t="shared" si="40"/>
        <v>0</v>
      </c>
      <c r="Q336" s="66">
        <f>IFERROR(IF(AND(VLOOKUP($C336,[1]APELACIÓN!$C:$AM,7,0)="SI",VLOOKUP($C336,[1]APELACIÓN!$C:$AM,13,0)&lt;&gt;""),VLOOKUP($C336,[1]APELACIÓN!$C:$AM,29,0),VLOOKUP($C336,[1]CONSOLIDADO!$C$16:$BX$465,50,0)),0)</f>
        <v>0</v>
      </c>
      <c r="R336" s="68">
        <f>ROUND(IFERROR(IF($Q336&gt;110,100,VLOOKUP($Q336,[1]PARAMETROS!$M$12:$O$122,2,0)),0),2)</f>
        <v>0</v>
      </c>
      <c r="S336" s="69">
        <f t="shared" si="41"/>
        <v>0</v>
      </c>
      <c r="T336" s="70">
        <f>IFERROR(IF(AND(VLOOKUP($C336,[1]APELACIÓN!$C:$AM,7,0)="SI",VLOOKUP($C336,[1]APELACIÓN!$C:$AM,14,0)&lt;&gt;""),VLOOKUP($C336,[1]APELACIÓN!$C:$AM,32,0),VLOOKUP($C336,[1]CONSOLIDADO!$C$16:$BX$465,53,0)),0)</f>
        <v>0</v>
      </c>
      <c r="U336" s="70">
        <f>IFERROR(IF(AND(VLOOKUP($C336,[1]APELACIÓN!$C:$AM,7,0)="SI",VLOOKUP($C336,[1]APELACIÓN!$C:$AM,15,0)&lt;&gt;""),VLOOKUP($C336,[1]APELACIÓN!$C:$AM,33,0),VLOOKUP($C336,[1]CONSOLIDADO!$C$16:$BX$465,54,0)),0)</f>
        <v>0</v>
      </c>
      <c r="V336" s="70">
        <f>IFERROR(IF(AND(VLOOKUP($C336,[1]APELACIÓN!$C:$AM,7,0)="SI",VLOOKUP($C336,[1]APELACIÓN!$C:$AM,16,0)&lt;&gt;""),VLOOKUP($C336,[1]APELACIÓN!$C:$AM,34,0),VLOOKUP($C336,[1]CONSOLIDADO!$C$16:$BX$465,55,0)),0)</f>
        <v>0</v>
      </c>
      <c r="W336" s="70">
        <f t="shared" si="42"/>
        <v>0</v>
      </c>
      <c r="X336" s="68">
        <f>ROUND(IFERROR(VLOOKUP($W336,[1]PARAMETROS!$Q$12:$S$82,2,0),0),2)</f>
        <v>0</v>
      </c>
      <c r="Y336" s="69">
        <f t="shared" si="43"/>
        <v>0</v>
      </c>
      <c r="Z336" s="71">
        <f t="shared" si="44"/>
        <v>0</v>
      </c>
      <c r="AA336" s="72" t="str">
        <f>IFERROR(IF(VLOOKUP($C336,[1]APELACIÓN!$C$16:$I$465,5,0)="","",VLOOKUP($C336,[1]APELACIÓN!$C$16:$I$465,5,0)),0)</f>
        <v/>
      </c>
      <c r="AB336" s="72" t="str">
        <f>IFERROR(IF(VLOOKUP($C336,[1]APELACIÓN!$C$16:$I$465,7,0)="","",VLOOKUP($C336,[1]APELACIÓN!$C$16:$I$465,7,0)),0)</f>
        <v/>
      </c>
      <c r="AC336" s="73" t="str">
        <f>IF($C336="","",[1]CONSOLIDADO!BP336)</f>
        <v/>
      </c>
      <c r="AD336" s="74" t="str">
        <f>IF($C336="","",[1]CONSOLIDADO!BQ336)</f>
        <v/>
      </c>
      <c r="AE336" s="74" t="str">
        <f>IF($C336="","",[1]CONSOLIDADO!BR336)</f>
        <v/>
      </c>
      <c r="AF336" s="74" t="str">
        <f>IF($C336="","",[1]CONSOLIDADO!BS336)</f>
        <v/>
      </c>
      <c r="AG336" s="74" t="str">
        <f>IF($C336="","",[1]CONSOLIDADO!BT336)</f>
        <v/>
      </c>
      <c r="AH336" s="73" t="str">
        <f>IF($C336="","",[1]CONSOLIDADO!BU336)</f>
        <v/>
      </c>
      <c r="AI336" s="73" t="str">
        <f>IF($C336="","",[1]CONSOLIDADO!BV336)</f>
        <v/>
      </c>
      <c r="AJ336" s="74" t="str">
        <f>IF($C336="","",[1]CONSOLIDADO!BW336)</f>
        <v/>
      </c>
      <c r="AK336" s="75" t="str">
        <f>IF($C336="","",[1]CONSOLIDADO!BX336)</f>
        <v/>
      </c>
    </row>
    <row r="337" spans="1:37" ht="14.45" customHeight="1" x14ac:dyDescent="0.2">
      <c r="A337" s="62">
        <v>322</v>
      </c>
      <c r="B337" s="63"/>
      <c r="C337" s="64"/>
      <c r="D337" s="63"/>
      <c r="E337" s="65" t="str">
        <f>IFERROR(VLOOKUP($C337,[1]CONSOLIDADO!$C$16:$K$465,9,0),"")</f>
        <v/>
      </c>
      <c r="F337" s="66">
        <f>IFERROR(IF(AND(VLOOKUP($C337,[1]APELACIÓN!$C:$AM,7,0)="SI",VLOOKUP($C337,[1]APELACIÓN!$C:$AM,10,0)&lt;&gt;""),VLOOKUP($C337,[1]APELACIÓN!$C:$AM,20,0),VLOOKUP($C337,[1]CONSOLIDADO!$C$16:$BX$465,39,0)),0)</f>
        <v>0</v>
      </c>
      <c r="G337" s="67">
        <f>ROUND(IFERROR(IF($F337&gt;39,200,VLOOKUP($F337,[1]PARAMETROS!$A$12:$K$55,2,0)),0),2)</f>
        <v>0</v>
      </c>
      <c r="H337" s="67">
        <f t="shared" ref="H337:H400" si="45">ROUND(G337*$F$12,2)</f>
        <v>0</v>
      </c>
      <c r="I337" s="66">
        <f>IFERROR(IF(AND(VLOOKUP($C337,[1]APELACIÓN!$C:$AM,7,0)="SI",VLOOKUP($C337,[1]APELACIÓN!$C:$AM,11,0)&lt;&gt;""),VLOOKUP($C337,[1]APELACIÓN!$C:$AM,23,0),VLOOKUP($C337,[1]CONSOLIDADO!$C$16:$BX$465,42,0)),0)</f>
        <v>0</v>
      </c>
      <c r="J337" s="67">
        <f>ROUND(IFERROR(IF($I337&gt;39,200,VLOOKUP($I337,[1]PARAMETROS!$A$12:$K$55,6,0)),0),2)</f>
        <v>0</v>
      </c>
      <c r="K337" s="67">
        <f t="shared" ref="K337:K400" si="46">ROUND(J337*$I$12,2)</f>
        <v>0</v>
      </c>
      <c r="L337" s="66">
        <f>IFERROR(IF(AND(VLOOKUP($C337,[1]APELACIÓN!$C:$AM,7,0)="SI",VLOOKUP($C337,[1]APELACIÓN!$C:$AM,12,0)&lt;&gt;""),VLOOKUP($C337,[1]APELACIÓN!$C:$AM,26,0),VLOOKUP($C337,[1]CONSOLIDADO!$C$16:$BX$465,45,0)),0)</f>
        <v>0</v>
      </c>
      <c r="M337" s="68">
        <f>ROUND(IFERROR(IF($L337&gt;39,200,VLOOKUP($L337,[1]PARAMETROS!$A$12:$K$55,10,0)),0),2)</f>
        <v>0</v>
      </c>
      <c r="N337" s="68">
        <f t="shared" ref="N337:N400" si="47">ROUND(M337*$L$12,2)</f>
        <v>0</v>
      </c>
      <c r="O337" s="68">
        <f t="shared" ref="O337:O400" si="48">ROUND(IFERROR(IF(H337+K337+N337&gt;100,100,H337+K337+N337),0),2)</f>
        <v>0</v>
      </c>
      <c r="P337" s="69">
        <f t="shared" ref="P337:P400" si="49">ROUND(O337*$F$6,2)</f>
        <v>0</v>
      </c>
      <c r="Q337" s="66">
        <f>IFERROR(IF(AND(VLOOKUP($C337,[1]APELACIÓN!$C:$AM,7,0)="SI",VLOOKUP($C337,[1]APELACIÓN!$C:$AM,13,0)&lt;&gt;""),VLOOKUP($C337,[1]APELACIÓN!$C:$AM,29,0),VLOOKUP($C337,[1]CONSOLIDADO!$C$16:$BX$465,50,0)),0)</f>
        <v>0</v>
      </c>
      <c r="R337" s="68">
        <f>ROUND(IFERROR(IF($Q337&gt;110,100,VLOOKUP($Q337,[1]PARAMETROS!$M$12:$O$122,2,0)),0),2)</f>
        <v>0</v>
      </c>
      <c r="S337" s="69">
        <f t="shared" ref="S337:S400" si="50">ROUND(R337*$Q$12,2)</f>
        <v>0</v>
      </c>
      <c r="T337" s="70">
        <f>IFERROR(IF(AND(VLOOKUP($C337,[1]APELACIÓN!$C:$AM,7,0)="SI",VLOOKUP($C337,[1]APELACIÓN!$C:$AM,14,0)&lt;&gt;""),VLOOKUP($C337,[1]APELACIÓN!$C:$AM,32,0),VLOOKUP($C337,[1]CONSOLIDADO!$C$16:$BX$465,53,0)),0)</f>
        <v>0</v>
      </c>
      <c r="U337" s="70">
        <f>IFERROR(IF(AND(VLOOKUP($C337,[1]APELACIÓN!$C:$AM,7,0)="SI",VLOOKUP($C337,[1]APELACIÓN!$C:$AM,15,0)&lt;&gt;""),VLOOKUP($C337,[1]APELACIÓN!$C:$AM,33,0),VLOOKUP($C337,[1]CONSOLIDADO!$C$16:$BX$465,54,0)),0)</f>
        <v>0</v>
      </c>
      <c r="V337" s="70">
        <f>IFERROR(IF(AND(VLOOKUP($C337,[1]APELACIÓN!$C:$AM,7,0)="SI",VLOOKUP($C337,[1]APELACIÓN!$C:$AM,16,0)&lt;&gt;""),VLOOKUP($C337,[1]APELACIÓN!$C:$AM,34,0),VLOOKUP($C337,[1]CONSOLIDADO!$C$16:$BX$465,55,0)),0)</f>
        <v>0</v>
      </c>
      <c r="W337" s="70">
        <f t="shared" ref="W337:W400" si="51">IFERROR(ROUND(AVERAGE(T337:V337),0),0)</f>
        <v>0</v>
      </c>
      <c r="X337" s="68">
        <f>ROUND(IFERROR(VLOOKUP($W337,[1]PARAMETROS!$Q$12:$S$82,2,0),0),2)</f>
        <v>0</v>
      </c>
      <c r="Y337" s="69">
        <f t="shared" ref="Y337:Y400" si="52">ROUND(X337*$T$12,2)</f>
        <v>0</v>
      </c>
      <c r="Z337" s="71">
        <f t="shared" ref="Z337:Z400" si="53">ROUND(P337+S337+Y337,2)</f>
        <v>0</v>
      </c>
      <c r="AA337" s="72" t="str">
        <f>IFERROR(IF(VLOOKUP($C337,[1]APELACIÓN!$C$16:$I$465,5,0)="","",VLOOKUP($C337,[1]APELACIÓN!$C$16:$I$465,5,0)),0)</f>
        <v/>
      </c>
      <c r="AB337" s="72" t="str">
        <f>IFERROR(IF(VLOOKUP($C337,[1]APELACIÓN!$C$16:$I$465,7,0)="","",VLOOKUP($C337,[1]APELACIÓN!$C$16:$I$465,7,0)),0)</f>
        <v/>
      </c>
      <c r="AC337" s="73" t="str">
        <f>IF($C337="","",[1]CONSOLIDADO!BP337)</f>
        <v/>
      </c>
      <c r="AD337" s="74" t="str">
        <f>IF($C337="","",[1]CONSOLIDADO!BQ337)</f>
        <v/>
      </c>
      <c r="AE337" s="74" t="str">
        <f>IF($C337="","",[1]CONSOLIDADO!BR337)</f>
        <v/>
      </c>
      <c r="AF337" s="74" t="str">
        <f>IF($C337="","",[1]CONSOLIDADO!BS337)</f>
        <v/>
      </c>
      <c r="AG337" s="74" t="str">
        <f>IF($C337="","",[1]CONSOLIDADO!BT337)</f>
        <v/>
      </c>
      <c r="AH337" s="73" t="str">
        <f>IF($C337="","",[1]CONSOLIDADO!BU337)</f>
        <v/>
      </c>
      <c r="AI337" s="73" t="str">
        <f>IF($C337="","",[1]CONSOLIDADO!BV337)</f>
        <v/>
      </c>
      <c r="AJ337" s="74" t="str">
        <f>IF($C337="","",[1]CONSOLIDADO!BW337)</f>
        <v/>
      </c>
      <c r="AK337" s="75" t="str">
        <f>IF($C337="","",[1]CONSOLIDADO!BX337)</f>
        <v/>
      </c>
    </row>
    <row r="338" spans="1:37" ht="14.45" customHeight="1" x14ac:dyDescent="0.2">
      <c r="A338" s="62">
        <v>323</v>
      </c>
      <c r="B338" s="63"/>
      <c r="C338" s="64"/>
      <c r="D338" s="63"/>
      <c r="E338" s="65" t="str">
        <f>IFERROR(VLOOKUP($C338,[1]CONSOLIDADO!$C$16:$K$465,9,0),"")</f>
        <v/>
      </c>
      <c r="F338" s="66">
        <f>IFERROR(IF(AND(VLOOKUP($C338,[1]APELACIÓN!$C:$AM,7,0)="SI",VLOOKUP($C338,[1]APELACIÓN!$C:$AM,10,0)&lt;&gt;""),VLOOKUP($C338,[1]APELACIÓN!$C:$AM,20,0),VLOOKUP($C338,[1]CONSOLIDADO!$C$16:$BX$465,39,0)),0)</f>
        <v>0</v>
      </c>
      <c r="G338" s="67">
        <f>ROUND(IFERROR(IF($F338&gt;39,200,VLOOKUP($F338,[1]PARAMETROS!$A$12:$K$55,2,0)),0),2)</f>
        <v>0</v>
      </c>
      <c r="H338" s="67">
        <f t="shared" si="45"/>
        <v>0</v>
      </c>
      <c r="I338" s="66">
        <f>IFERROR(IF(AND(VLOOKUP($C338,[1]APELACIÓN!$C:$AM,7,0)="SI",VLOOKUP($C338,[1]APELACIÓN!$C:$AM,11,0)&lt;&gt;""),VLOOKUP($C338,[1]APELACIÓN!$C:$AM,23,0),VLOOKUP($C338,[1]CONSOLIDADO!$C$16:$BX$465,42,0)),0)</f>
        <v>0</v>
      </c>
      <c r="J338" s="67">
        <f>ROUND(IFERROR(IF($I338&gt;39,200,VLOOKUP($I338,[1]PARAMETROS!$A$12:$K$55,6,0)),0),2)</f>
        <v>0</v>
      </c>
      <c r="K338" s="67">
        <f t="shared" si="46"/>
        <v>0</v>
      </c>
      <c r="L338" s="66">
        <f>IFERROR(IF(AND(VLOOKUP($C338,[1]APELACIÓN!$C:$AM,7,0)="SI",VLOOKUP($C338,[1]APELACIÓN!$C:$AM,12,0)&lt;&gt;""),VLOOKUP($C338,[1]APELACIÓN!$C:$AM,26,0),VLOOKUP($C338,[1]CONSOLIDADO!$C$16:$BX$465,45,0)),0)</f>
        <v>0</v>
      </c>
      <c r="M338" s="68">
        <f>ROUND(IFERROR(IF($L338&gt;39,200,VLOOKUP($L338,[1]PARAMETROS!$A$12:$K$55,10,0)),0),2)</f>
        <v>0</v>
      </c>
      <c r="N338" s="68">
        <f t="shared" si="47"/>
        <v>0</v>
      </c>
      <c r="O338" s="68">
        <f t="shared" si="48"/>
        <v>0</v>
      </c>
      <c r="P338" s="69">
        <f t="shared" si="49"/>
        <v>0</v>
      </c>
      <c r="Q338" s="66">
        <f>IFERROR(IF(AND(VLOOKUP($C338,[1]APELACIÓN!$C:$AM,7,0)="SI",VLOOKUP($C338,[1]APELACIÓN!$C:$AM,13,0)&lt;&gt;""),VLOOKUP($C338,[1]APELACIÓN!$C:$AM,29,0),VLOOKUP($C338,[1]CONSOLIDADO!$C$16:$BX$465,50,0)),0)</f>
        <v>0</v>
      </c>
      <c r="R338" s="68">
        <f>ROUND(IFERROR(IF($Q338&gt;110,100,VLOOKUP($Q338,[1]PARAMETROS!$M$12:$O$122,2,0)),0),2)</f>
        <v>0</v>
      </c>
      <c r="S338" s="69">
        <f t="shared" si="50"/>
        <v>0</v>
      </c>
      <c r="T338" s="70">
        <f>IFERROR(IF(AND(VLOOKUP($C338,[1]APELACIÓN!$C:$AM,7,0)="SI",VLOOKUP($C338,[1]APELACIÓN!$C:$AM,14,0)&lt;&gt;""),VLOOKUP($C338,[1]APELACIÓN!$C:$AM,32,0),VLOOKUP($C338,[1]CONSOLIDADO!$C$16:$BX$465,53,0)),0)</f>
        <v>0</v>
      </c>
      <c r="U338" s="70">
        <f>IFERROR(IF(AND(VLOOKUP($C338,[1]APELACIÓN!$C:$AM,7,0)="SI",VLOOKUP($C338,[1]APELACIÓN!$C:$AM,15,0)&lt;&gt;""),VLOOKUP($C338,[1]APELACIÓN!$C:$AM,33,0),VLOOKUP($C338,[1]CONSOLIDADO!$C$16:$BX$465,54,0)),0)</f>
        <v>0</v>
      </c>
      <c r="V338" s="70">
        <f>IFERROR(IF(AND(VLOOKUP($C338,[1]APELACIÓN!$C:$AM,7,0)="SI",VLOOKUP($C338,[1]APELACIÓN!$C:$AM,16,0)&lt;&gt;""),VLOOKUP($C338,[1]APELACIÓN!$C:$AM,34,0),VLOOKUP($C338,[1]CONSOLIDADO!$C$16:$BX$465,55,0)),0)</f>
        <v>0</v>
      </c>
      <c r="W338" s="70">
        <f t="shared" si="51"/>
        <v>0</v>
      </c>
      <c r="X338" s="68">
        <f>ROUND(IFERROR(VLOOKUP($W338,[1]PARAMETROS!$Q$12:$S$82,2,0),0),2)</f>
        <v>0</v>
      </c>
      <c r="Y338" s="69">
        <f t="shared" si="52"/>
        <v>0</v>
      </c>
      <c r="Z338" s="71">
        <f t="shared" si="53"/>
        <v>0</v>
      </c>
      <c r="AA338" s="72" t="str">
        <f>IFERROR(IF(VLOOKUP($C338,[1]APELACIÓN!$C$16:$I$465,5,0)="","",VLOOKUP($C338,[1]APELACIÓN!$C$16:$I$465,5,0)),0)</f>
        <v/>
      </c>
      <c r="AB338" s="72" t="str">
        <f>IFERROR(IF(VLOOKUP($C338,[1]APELACIÓN!$C$16:$I$465,7,0)="","",VLOOKUP($C338,[1]APELACIÓN!$C$16:$I$465,7,0)),0)</f>
        <v/>
      </c>
      <c r="AC338" s="73" t="str">
        <f>IF($C338="","",[1]CONSOLIDADO!BP338)</f>
        <v/>
      </c>
      <c r="AD338" s="74" t="str">
        <f>IF($C338="","",[1]CONSOLIDADO!BQ338)</f>
        <v/>
      </c>
      <c r="AE338" s="74" t="str">
        <f>IF($C338="","",[1]CONSOLIDADO!BR338)</f>
        <v/>
      </c>
      <c r="AF338" s="74" t="str">
        <f>IF($C338="","",[1]CONSOLIDADO!BS338)</f>
        <v/>
      </c>
      <c r="AG338" s="74" t="str">
        <f>IF($C338="","",[1]CONSOLIDADO!BT338)</f>
        <v/>
      </c>
      <c r="AH338" s="73" t="str">
        <f>IF($C338="","",[1]CONSOLIDADO!BU338)</f>
        <v/>
      </c>
      <c r="AI338" s="73" t="str">
        <f>IF($C338="","",[1]CONSOLIDADO!BV338)</f>
        <v/>
      </c>
      <c r="AJ338" s="74" t="str">
        <f>IF($C338="","",[1]CONSOLIDADO!BW338)</f>
        <v/>
      </c>
      <c r="AK338" s="75" t="str">
        <f>IF($C338="","",[1]CONSOLIDADO!BX338)</f>
        <v/>
      </c>
    </row>
    <row r="339" spans="1:37" ht="14.45" customHeight="1" x14ac:dyDescent="0.2">
      <c r="A339" s="62">
        <v>324</v>
      </c>
      <c r="B339" s="63"/>
      <c r="C339" s="64"/>
      <c r="D339" s="63"/>
      <c r="E339" s="65" t="str">
        <f>IFERROR(VLOOKUP($C339,[1]CONSOLIDADO!$C$16:$K$465,9,0),"")</f>
        <v/>
      </c>
      <c r="F339" s="66">
        <f>IFERROR(IF(AND(VLOOKUP($C339,[1]APELACIÓN!$C:$AM,7,0)="SI",VLOOKUP($C339,[1]APELACIÓN!$C:$AM,10,0)&lt;&gt;""),VLOOKUP($C339,[1]APELACIÓN!$C:$AM,20,0),VLOOKUP($C339,[1]CONSOLIDADO!$C$16:$BX$465,39,0)),0)</f>
        <v>0</v>
      </c>
      <c r="G339" s="67">
        <f>ROUND(IFERROR(IF($F339&gt;39,200,VLOOKUP($F339,[1]PARAMETROS!$A$12:$K$55,2,0)),0),2)</f>
        <v>0</v>
      </c>
      <c r="H339" s="67">
        <f t="shared" si="45"/>
        <v>0</v>
      </c>
      <c r="I339" s="66">
        <f>IFERROR(IF(AND(VLOOKUP($C339,[1]APELACIÓN!$C:$AM,7,0)="SI",VLOOKUP($C339,[1]APELACIÓN!$C:$AM,11,0)&lt;&gt;""),VLOOKUP($C339,[1]APELACIÓN!$C:$AM,23,0),VLOOKUP($C339,[1]CONSOLIDADO!$C$16:$BX$465,42,0)),0)</f>
        <v>0</v>
      </c>
      <c r="J339" s="67">
        <f>ROUND(IFERROR(IF($I339&gt;39,200,VLOOKUP($I339,[1]PARAMETROS!$A$12:$K$55,6,0)),0),2)</f>
        <v>0</v>
      </c>
      <c r="K339" s="67">
        <f t="shared" si="46"/>
        <v>0</v>
      </c>
      <c r="L339" s="66">
        <f>IFERROR(IF(AND(VLOOKUP($C339,[1]APELACIÓN!$C:$AM,7,0)="SI",VLOOKUP($C339,[1]APELACIÓN!$C:$AM,12,0)&lt;&gt;""),VLOOKUP($C339,[1]APELACIÓN!$C:$AM,26,0),VLOOKUP($C339,[1]CONSOLIDADO!$C$16:$BX$465,45,0)),0)</f>
        <v>0</v>
      </c>
      <c r="M339" s="68">
        <f>ROUND(IFERROR(IF($L339&gt;39,200,VLOOKUP($L339,[1]PARAMETROS!$A$12:$K$55,10,0)),0),2)</f>
        <v>0</v>
      </c>
      <c r="N339" s="68">
        <f t="shared" si="47"/>
        <v>0</v>
      </c>
      <c r="O339" s="68">
        <f t="shared" si="48"/>
        <v>0</v>
      </c>
      <c r="P339" s="69">
        <f t="shared" si="49"/>
        <v>0</v>
      </c>
      <c r="Q339" s="66">
        <f>IFERROR(IF(AND(VLOOKUP($C339,[1]APELACIÓN!$C:$AM,7,0)="SI",VLOOKUP($C339,[1]APELACIÓN!$C:$AM,13,0)&lt;&gt;""),VLOOKUP($C339,[1]APELACIÓN!$C:$AM,29,0),VLOOKUP($C339,[1]CONSOLIDADO!$C$16:$BX$465,50,0)),0)</f>
        <v>0</v>
      </c>
      <c r="R339" s="68">
        <f>ROUND(IFERROR(IF($Q339&gt;110,100,VLOOKUP($Q339,[1]PARAMETROS!$M$12:$O$122,2,0)),0),2)</f>
        <v>0</v>
      </c>
      <c r="S339" s="69">
        <f t="shared" si="50"/>
        <v>0</v>
      </c>
      <c r="T339" s="70">
        <f>IFERROR(IF(AND(VLOOKUP($C339,[1]APELACIÓN!$C:$AM,7,0)="SI",VLOOKUP($C339,[1]APELACIÓN!$C:$AM,14,0)&lt;&gt;""),VLOOKUP($C339,[1]APELACIÓN!$C:$AM,32,0),VLOOKUP($C339,[1]CONSOLIDADO!$C$16:$BX$465,53,0)),0)</f>
        <v>0</v>
      </c>
      <c r="U339" s="70">
        <f>IFERROR(IF(AND(VLOOKUP($C339,[1]APELACIÓN!$C:$AM,7,0)="SI",VLOOKUP($C339,[1]APELACIÓN!$C:$AM,15,0)&lt;&gt;""),VLOOKUP($C339,[1]APELACIÓN!$C:$AM,33,0),VLOOKUP($C339,[1]CONSOLIDADO!$C$16:$BX$465,54,0)),0)</f>
        <v>0</v>
      </c>
      <c r="V339" s="70">
        <f>IFERROR(IF(AND(VLOOKUP($C339,[1]APELACIÓN!$C:$AM,7,0)="SI",VLOOKUP($C339,[1]APELACIÓN!$C:$AM,16,0)&lt;&gt;""),VLOOKUP($C339,[1]APELACIÓN!$C:$AM,34,0),VLOOKUP($C339,[1]CONSOLIDADO!$C$16:$BX$465,55,0)),0)</f>
        <v>0</v>
      </c>
      <c r="W339" s="70">
        <f t="shared" si="51"/>
        <v>0</v>
      </c>
      <c r="X339" s="68">
        <f>ROUND(IFERROR(VLOOKUP($W339,[1]PARAMETROS!$Q$12:$S$82,2,0),0),2)</f>
        <v>0</v>
      </c>
      <c r="Y339" s="69">
        <f t="shared" si="52"/>
        <v>0</v>
      </c>
      <c r="Z339" s="71">
        <f t="shared" si="53"/>
        <v>0</v>
      </c>
      <c r="AA339" s="72" t="str">
        <f>IFERROR(IF(VLOOKUP($C339,[1]APELACIÓN!$C$16:$I$465,5,0)="","",VLOOKUP($C339,[1]APELACIÓN!$C$16:$I$465,5,0)),0)</f>
        <v/>
      </c>
      <c r="AB339" s="72" t="str">
        <f>IFERROR(IF(VLOOKUP($C339,[1]APELACIÓN!$C$16:$I$465,7,0)="","",VLOOKUP($C339,[1]APELACIÓN!$C$16:$I$465,7,0)),0)</f>
        <v/>
      </c>
      <c r="AC339" s="73" t="str">
        <f>IF($C339="","",[1]CONSOLIDADO!BP339)</f>
        <v/>
      </c>
      <c r="AD339" s="74" t="str">
        <f>IF($C339="","",[1]CONSOLIDADO!BQ339)</f>
        <v/>
      </c>
      <c r="AE339" s="74" t="str">
        <f>IF($C339="","",[1]CONSOLIDADO!BR339)</f>
        <v/>
      </c>
      <c r="AF339" s="74" t="str">
        <f>IF($C339="","",[1]CONSOLIDADO!BS339)</f>
        <v/>
      </c>
      <c r="AG339" s="74" t="str">
        <f>IF($C339="","",[1]CONSOLIDADO!BT339)</f>
        <v/>
      </c>
      <c r="AH339" s="73" t="str">
        <f>IF($C339="","",[1]CONSOLIDADO!BU339)</f>
        <v/>
      </c>
      <c r="AI339" s="73" t="str">
        <f>IF($C339="","",[1]CONSOLIDADO!BV339)</f>
        <v/>
      </c>
      <c r="AJ339" s="74" t="str">
        <f>IF($C339="","",[1]CONSOLIDADO!BW339)</f>
        <v/>
      </c>
      <c r="AK339" s="75" t="str">
        <f>IF($C339="","",[1]CONSOLIDADO!BX339)</f>
        <v/>
      </c>
    </row>
    <row r="340" spans="1:37" ht="14.45" customHeight="1" x14ac:dyDescent="0.2">
      <c r="A340" s="62">
        <v>325</v>
      </c>
      <c r="B340" s="63"/>
      <c r="C340" s="64"/>
      <c r="D340" s="63"/>
      <c r="E340" s="65" t="str">
        <f>IFERROR(VLOOKUP($C340,[1]CONSOLIDADO!$C$16:$K$465,9,0),"")</f>
        <v/>
      </c>
      <c r="F340" s="66">
        <f>IFERROR(IF(AND(VLOOKUP($C340,[1]APELACIÓN!$C:$AM,7,0)="SI",VLOOKUP($C340,[1]APELACIÓN!$C:$AM,10,0)&lt;&gt;""),VLOOKUP($C340,[1]APELACIÓN!$C:$AM,20,0),VLOOKUP($C340,[1]CONSOLIDADO!$C$16:$BX$465,39,0)),0)</f>
        <v>0</v>
      </c>
      <c r="G340" s="67">
        <f>ROUND(IFERROR(IF($F340&gt;39,200,VLOOKUP($F340,[1]PARAMETROS!$A$12:$K$55,2,0)),0),2)</f>
        <v>0</v>
      </c>
      <c r="H340" s="67">
        <f t="shared" si="45"/>
        <v>0</v>
      </c>
      <c r="I340" s="66">
        <f>IFERROR(IF(AND(VLOOKUP($C340,[1]APELACIÓN!$C:$AM,7,0)="SI",VLOOKUP($C340,[1]APELACIÓN!$C:$AM,11,0)&lt;&gt;""),VLOOKUP($C340,[1]APELACIÓN!$C:$AM,23,0),VLOOKUP($C340,[1]CONSOLIDADO!$C$16:$BX$465,42,0)),0)</f>
        <v>0</v>
      </c>
      <c r="J340" s="67">
        <f>ROUND(IFERROR(IF($I340&gt;39,200,VLOOKUP($I340,[1]PARAMETROS!$A$12:$K$55,6,0)),0),2)</f>
        <v>0</v>
      </c>
      <c r="K340" s="67">
        <f t="shared" si="46"/>
        <v>0</v>
      </c>
      <c r="L340" s="66">
        <f>IFERROR(IF(AND(VLOOKUP($C340,[1]APELACIÓN!$C:$AM,7,0)="SI",VLOOKUP($C340,[1]APELACIÓN!$C:$AM,12,0)&lt;&gt;""),VLOOKUP($C340,[1]APELACIÓN!$C:$AM,26,0),VLOOKUP($C340,[1]CONSOLIDADO!$C$16:$BX$465,45,0)),0)</f>
        <v>0</v>
      </c>
      <c r="M340" s="68">
        <f>ROUND(IFERROR(IF($L340&gt;39,200,VLOOKUP($L340,[1]PARAMETROS!$A$12:$K$55,10,0)),0),2)</f>
        <v>0</v>
      </c>
      <c r="N340" s="68">
        <f t="shared" si="47"/>
        <v>0</v>
      </c>
      <c r="O340" s="68">
        <f t="shared" si="48"/>
        <v>0</v>
      </c>
      <c r="P340" s="69">
        <f t="shared" si="49"/>
        <v>0</v>
      </c>
      <c r="Q340" s="66">
        <f>IFERROR(IF(AND(VLOOKUP($C340,[1]APELACIÓN!$C:$AM,7,0)="SI",VLOOKUP($C340,[1]APELACIÓN!$C:$AM,13,0)&lt;&gt;""),VLOOKUP($C340,[1]APELACIÓN!$C:$AM,29,0),VLOOKUP($C340,[1]CONSOLIDADO!$C$16:$BX$465,50,0)),0)</f>
        <v>0</v>
      </c>
      <c r="R340" s="68">
        <f>ROUND(IFERROR(IF($Q340&gt;110,100,VLOOKUP($Q340,[1]PARAMETROS!$M$12:$O$122,2,0)),0),2)</f>
        <v>0</v>
      </c>
      <c r="S340" s="69">
        <f t="shared" si="50"/>
        <v>0</v>
      </c>
      <c r="T340" s="70">
        <f>IFERROR(IF(AND(VLOOKUP($C340,[1]APELACIÓN!$C:$AM,7,0)="SI",VLOOKUP($C340,[1]APELACIÓN!$C:$AM,14,0)&lt;&gt;""),VLOOKUP($C340,[1]APELACIÓN!$C:$AM,32,0),VLOOKUP($C340,[1]CONSOLIDADO!$C$16:$BX$465,53,0)),0)</f>
        <v>0</v>
      </c>
      <c r="U340" s="70">
        <f>IFERROR(IF(AND(VLOOKUP($C340,[1]APELACIÓN!$C:$AM,7,0)="SI",VLOOKUP($C340,[1]APELACIÓN!$C:$AM,15,0)&lt;&gt;""),VLOOKUP($C340,[1]APELACIÓN!$C:$AM,33,0),VLOOKUP($C340,[1]CONSOLIDADO!$C$16:$BX$465,54,0)),0)</f>
        <v>0</v>
      </c>
      <c r="V340" s="70">
        <f>IFERROR(IF(AND(VLOOKUP($C340,[1]APELACIÓN!$C:$AM,7,0)="SI",VLOOKUP($C340,[1]APELACIÓN!$C:$AM,16,0)&lt;&gt;""),VLOOKUP($C340,[1]APELACIÓN!$C:$AM,34,0),VLOOKUP($C340,[1]CONSOLIDADO!$C$16:$BX$465,55,0)),0)</f>
        <v>0</v>
      </c>
      <c r="W340" s="70">
        <f t="shared" si="51"/>
        <v>0</v>
      </c>
      <c r="X340" s="68">
        <f>ROUND(IFERROR(VLOOKUP($W340,[1]PARAMETROS!$Q$12:$S$82,2,0),0),2)</f>
        <v>0</v>
      </c>
      <c r="Y340" s="69">
        <f t="shared" si="52"/>
        <v>0</v>
      </c>
      <c r="Z340" s="71">
        <f t="shared" si="53"/>
        <v>0</v>
      </c>
      <c r="AA340" s="72" t="str">
        <f>IFERROR(IF(VLOOKUP($C340,[1]APELACIÓN!$C$16:$I$465,5,0)="","",VLOOKUP($C340,[1]APELACIÓN!$C$16:$I$465,5,0)),0)</f>
        <v/>
      </c>
      <c r="AB340" s="72" t="str">
        <f>IFERROR(IF(VLOOKUP($C340,[1]APELACIÓN!$C$16:$I$465,7,0)="","",VLOOKUP($C340,[1]APELACIÓN!$C$16:$I$465,7,0)),0)</f>
        <v/>
      </c>
      <c r="AC340" s="73" t="str">
        <f>IF($C340="","",[1]CONSOLIDADO!BP340)</f>
        <v/>
      </c>
      <c r="AD340" s="74" t="str">
        <f>IF($C340="","",[1]CONSOLIDADO!BQ340)</f>
        <v/>
      </c>
      <c r="AE340" s="74" t="str">
        <f>IF($C340="","",[1]CONSOLIDADO!BR340)</f>
        <v/>
      </c>
      <c r="AF340" s="74" t="str">
        <f>IF($C340="","",[1]CONSOLIDADO!BS340)</f>
        <v/>
      </c>
      <c r="AG340" s="74" t="str">
        <f>IF($C340="","",[1]CONSOLIDADO!BT340)</f>
        <v/>
      </c>
      <c r="AH340" s="73" t="str">
        <f>IF($C340="","",[1]CONSOLIDADO!BU340)</f>
        <v/>
      </c>
      <c r="AI340" s="73" t="str">
        <f>IF($C340="","",[1]CONSOLIDADO!BV340)</f>
        <v/>
      </c>
      <c r="AJ340" s="74" t="str">
        <f>IF($C340="","",[1]CONSOLIDADO!BW340)</f>
        <v/>
      </c>
      <c r="AK340" s="75" t="str">
        <f>IF($C340="","",[1]CONSOLIDADO!BX340)</f>
        <v/>
      </c>
    </row>
    <row r="341" spans="1:37" ht="14.45" customHeight="1" x14ac:dyDescent="0.2">
      <c r="A341" s="62">
        <v>326</v>
      </c>
      <c r="B341" s="63"/>
      <c r="C341" s="64"/>
      <c r="D341" s="63"/>
      <c r="E341" s="65" t="str">
        <f>IFERROR(VLOOKUP($C341,[1]CONSOLIDADO!$C$16:$K$465,9,0),"")</f>
        <v/>
      </c>
      <c r="F341" s="66">
        <f>IFERROR(IF(AND(VLOOKUP($C341,[1]APELACIÓN!$C:$AM,7,0)="SI",VLOOKUP($C341,[1]APELACIÓN!$C:$AM,10,0)&lt;&gt;""),VLOOKUP($C341,[1]APELACIÓN!$C:$AM,20,0),VLOOKUP($C341,[1]CONSOLIDADO!$C$16:$BX$465,39,0)),0)</f>
        <v>0</v>
      </c>
      <c r="G341" s="67">
        <f>ROUND(IFERROR(IF($F341&gt;39,200,VLOOKUP($F341,[1]PARAMETROS!$A$12:$K$55,2,0)),0),2)</f>
        <v>0</v>
      </c>
      <c r="H341" s="67">
        <f t="shared" si="45"/>
        <v>0</v>
      </c>
      <c r="I341" s="66">
        <f>IFERROR(IF(AND(VLOOKUP($C341,[1]APELACIÓN!$C:$AM,7,0)="SI",VLOOKUP($C341,[1]APELACIÓN!$C:$AM,11,0)&lt;&gt;""),VLOOKUP($C341,[1]APELACIÓN!$C:$AM,23,0),VLOOKUP($C341,[1]CONSOLIDADO!$C$16:$BX$465,42,0)),0)</f>
        <v>0</v>
      </c>
      <c r="J341" s="67">
        <f>ROUND(IFERROR(IF($I341&gt;39,200,VLOOKUP($I341,[1]PARAMETROS!$A$12:$K$55,6,0)),0),2)</f>
        <v>0</v>
      </c>
      <c r="K341" s="67">
        <f t="shared" si="46"/>
        <v>0</v>
      </c>
      <c r="L341" s="66">
        <f>IFERROR(IF(AND(VLOOKUP($C341,[1]APELACIÓN!$C:$AM,7,0)="SI",VLOOKUP($C341,[1]APELACIÓN!$C:$AM,12,0)&lt;&gt;""),VLOOKUP($C341,[1]APELACIÓN!$C:$AM,26,0),VLOOKUP($C341,[1]CONSOLIDADO!$C$16:$BX$465,45,0)),0)</f>
        <v>0</v>
      </c>
      <c r="M341" s="68">
        <f>ROUND(IFERROR(IF($L341&gt;39,200,VLOOKUP($L341,[1]PARAMETROS!$A$12:$K$55,10,0)),0),2)</f>
        <v>0</v>
      </c>
      <c r="N341" s="68">
        <f t="shared" si="47"/>
        <v>0</v>
      </c>
      <c r="O341" s="68">
        <f t="shared" si="48"/>
        <v>0</v>
      </c>
      <c r="P341" s="69">
        <f t="shared" si="49"/>
        <v>0</v>
      </c>
      <c r="Q341" s="66">
        <f>IFERROR(IF(AND(VLOOKUP($C341,[1]APELACIÓN!$C:$AM,7,0)="SI",VLOOKUP($C341,[1]APELACIÓN!$C:$AM,13,0)&lt;&gt;""),VLOOKUP($C341,[1]APELACIÓN!$C:$AM,29,0),VLOOKUP($C341,[1]CONSOLIDADO!$C$16:$BX$465,50,0)),0)</f>
        <v>0</v>
      </c>
      <c r="R341" s="68">
        <f>ROUND(IFERROR(IF($Q341&gt;110,100,VLOOKUP($Q341,[1]PARAMETROS!$M$12:$O$122,2,0)),0),2)</f>
        <v>0</v>
      </c>
      <c r="S341" s="69">
        <f t="shared" si="50"/>
        <v>0</v>
      </c>
      <c r="T341" s="70">
        <f>IFERROR(IF(AND(VLOOKUP($C341,[1]APELACIÓN!$C:$AM,7,0)="SI",VLOOKUP($C341,[1]APELACIÓN!$C:$AM,14,0)&lt;&gt;""),VLOOKUP($C341,[1]APELACIÓN!$C:$AM,32,0),VLOOKUP($C341,[1]CONSOLIDADO!$C$16:$BX$465,53,0)),0)</f>
        <v>0</v>
      </c>
      <c r="U341" s="70">
        <f>IFERROR(IF(AND(VLOOKUP($C341,[1]APELACIÓN!$C:$AM,7,0)="SI",VLOOKUP($C341,[1]APELACIÓN!$C:$AM,15,0)&lt;&gt;""),VLOOKUP($C341,[1]APELACIÓN!$C:$AM,33,0),VLOOKUP($C341,[1]CONSOLIDADO!$C$16:$BX$465,54,0)),0)</f>
        <v>0</v>
      </c>
      <c r="V341" s="70">
        <f>IFERROR(IF(AND(VLOOKUP($C341,[1]APELACIÓN!$C:$AM,7,0)="SI",VLOOKUP($C341,[1]APELACIÓN!$C:$AM,16,0)&lt;&gt;""),VLOOKUP($C341,[1]APELACIÓN!$C:$AM,34,0),VLOOKUP($C341,[1]CONSOLIDADO!$C$16:$BX$465,55,0)),0)</f>
        <v>0</v>
      </c>
      <c r="W341" s="70">
        <f t="shared" si="51"/>
        <v>0</v>
      </c>
      <c r="X341" s="68">
        <f>ROUND(IFERROR(VLOOKUP($W341,[1]PARAMETROS!$Q$12:$S$82,2,0),0),2)</f>
        <v>0</v>
      </c>
      <c r="Y341" s="69">
        <f t="shared" si="52"/>
        <v>0</v>
      </c>
      <c r="Z341" s="71">
        <f t="shared" si="53"/>
        <v>0</v>
      </c>
      <c r="AA341" s="72" t="str">
        <f>IFERROR(IF(VLOOKUP($C341,[1]APELACIÓN!$C$16:$I$465,5,0)="","",VLOOKUP($C341,[1]APELACIÓN!$C$16:$I$465,5,0)),0)</f>
        <v/>
      </c>
      <c r="AB341" s="72" t="str">
        <f>IFERROR(IF(VLOOKUP($C341,[1]APELACIÓN!$C$16:$I$465,7,0)="","",VLOOKUP($C341,[1]APELACIÓN!$C$16:$I$465,7,0)),0)</f>
        <v/>
      </c>
      <c r="AC341" s="73" t="str">
        <f>IF($C341="","",[1]CONSOLIDADO!BP341)</f>
        <v/>
      </c>
      <c r="AD341" s="74" t="str">
        <f>IF($C341="","",[1]CONSOLIDADO!BQ341)</f>
        <v/>
      </c>
      <c r="AE341" s="74" t="str">
        <f>IF($C341="","",[1]CONSOLIDADO!BR341)</f>
        <v/>
      </c>
      <c r="AF341" s="74" t="str">
        <f>IF($C341="","",[1]CONSOLIDADO!BS341)</f>
        <v/>
      </c>
      <c r="AG341" s="74" t="str">
        <f>IF($C341="","",[1]CONSOLIDADO!BT341)</f>
        <v/>
      </c>
      <c r="AH341" s="73" t="str">
        <f>IF($C341="","",[1]CONSOLIDADO!BU341)</f>
        <v/>
      </c>
      <c r="AI341" s="73" t="str">
        <f>IF($C341="","",[1]CONSOLIDADO!BV341)</f>
        <v/>
      </c>
      <c r="AJ341" s="74" t="str">
        <f>IF($C341="","",[1]CONSOLIDADO!BW341)</f>
        <v/>
      </c>
      <c r="AK341" s="75" t="str">
        <f>IF($C341="","",[1]CONSOLIDADO!BX341)</f>
        <v/>
      </c>
    </row>
    <row r="342" spans="1:37" ht="14.45" customHeight="1" x14ac:dyDescent="0.2">
      <c r="A342" s="62">
        <v>327</v>
      </c>
      <c r="B342" s="63"/>
      <c r="C342" s="64"/>
      <c r="D342" s="63"/>
      <c r="E342" s="65" t="str">
        <f>IFERROR(VLOOKUP($C342,[1]CONSOLIDADO!$C$16:$K$465,9,0),"")</f>
        <v/>
      </c>
      <c r="F342" s="66">
        <f>IFERROR(IF(AND(VLOOKUP($C342,[1]APELACIÓN!$C:$AM,7,0)="SI",VLOOKUP($C342,[1]APELACIÓN!$C:$AM,10,0)&lt;&gt;""),VLOOKUP($C342,[1]APELACIÓN!$C:$AM,20,0),VLOOKUP($C342,[1]CONSOLIDADO!$C$16:$BX$465,39,0)),0)</f>
        <v>0</v>
      </c>
      <c r="G342" s="67">
        <f>ROUND(IFERROR(IF($F342&gt;39,200,VLOOKUP($F342,[1]PARAMETROS!$A$12:$K$55,2,0)),0),2)</f>
        <v>0</v>
      </c>
      <c r="H342" s="67">
        <f t="shared" si="45"/>
        <v>0</v>
      </c>
      <c r="I342" s="66">
        <f>IFERROR(IF(AND(VLOOKUP($C342,[1]APELACIÓN!$C:$AM,7,0)="SI",VLOOKUP($C342,[1]APELACIÓN!$C:$AM,11,0)&lt;&gt;""),VLOOKUP($C342,[1]APELACIÓN!$C:$AM,23,0),VLOOKUP($C342,[1]CONSOLIDADO!$C$16:$BX$465,42,0)),0)</f>
        <v>0</v>
      </c>
      <c r="J342" s="67">
        <f>ROUND(IFERROR(IF($I342&gt;39,200,VLOOKUP($I342,[1]PARAMETROS!$A$12:$K$55,6,0)),0),2)</f>
        <v>0</v>
      </c>
      <c r="K342" s="67">
        <f t="shared" si="46"/>
        <v>0</v>
      </c>
      <c r="L342" s="66">
        <f>IFERROR(IF(AND(VLOOKUP($C342,[1]APELACIÓN!$C:$AM,7,0)="SI",VLOOKUP($C342,[1]APELACIÓN!$C:$AM,12,0)&lt;&gt;""),VLOOKUP($C342,[1]APELACIÓN!$C:$AM,26,0),VLOOKUP($C342,[1]CONSOLIDADO!$C$16:$BX$465,45,0)),0)</f>
        <v>0</v>
      </c>
      <c r="M342" s="68">
        <f>ROUND(IFERROR(IF($L342&gt;39,200,VLOOKUP($L342,[1]PARAMETROS!$A$12:$K$55,10,0)),0),2)</f>
        <v>0</v>
      </c>
      <c r="N342" s="68">
        <f t="shared" si="47"/>
        <v>0</v>
      </c>
      <c r="O342" s="68">
        <f t="shared" si="48"/>
        <v>0</v>
      </c>
      <c r="P342" s="69">
        <f t="shared" si="49"/>
        <v>0</v>
      </c>
      <c r="Q342" s="66">
        <f>IFERROR(IF(AND(VLOOKUP($C342,[1]APELACIÓN!$C:$AM,7,0)="SI",VLOOKUP($C342,[1]APELACIÓN!$C:$AM,13,0)&lt;&gt;""),VLOOKUP($C342,[1]APELACIÓN!$C:$AM,29,0),VLOOKUP($C342,[1]CONSOLIDADO!$C$16:$BX$465,50,0)),0)</f>
        <v>0</v>
      </c>
      <c r="R342" s="68">
        <f>ROUND(IFERROR(IF($Q342&gt;110,100,VLOOKUP($Q342,[1]PARAMETROS!$M$12:$O$122,2,0)),0),2)</f>
        <v>0</v>
      </c>
      <c r="S342" s="69">
        <f t="shared" si="50"/>
        <v>0</v>
      </c>
      <c r="T342" s="70">
        <f>IFERROR(IF(AND(VLOOKUP($C342,[1]APELACIÓN!$C:$AM,7,0)="SI",VLOOKUP($C342,[1]APELACIÓN!$C:$AM,14,0)&lt;&gt;""),VLOOKUP($C342,[1]APELACIÓN!$C:$AM,32,0),VLOOKUP($C342,[1]CONSOLIDADO!$C$16:$BX$465,53,0)),0)</f>
        <v>0</v>
      </c>
      <c r="U342" s="70">
        <f>IFERROR(IF(AND(VLOOKUP($C342,[1]APELACIÓN!$C:$AM,7,0)="SI",VLOOKUP($C342,[1]APELACIÓN!$C:$AM,15,0)&lt;&gt;""),VLOOKUP($C342,[1]APELACIÓN!$C:$AM,33,0),VLOOKUP($C342,[1]CONSOLIDADO!$C$16:$BX$465,54,0)),0)</f>
        <v>0</v>
      </c>
      <c r="V342" s="70">
        <f>IFERROR(IF(AND(VLOOKUP($C342,[1]APELACIÓN!$C:$AM,7,0)="SI",VLOOKUP($C342,[1]APELACIÓN!$C:$AM,16,0)&lt;&gt;""),VLOOKUP($C342,[1]APELACIÓN!$C:$AM,34,0),VLOOKUP($C342,[1]CONSOLIDADO!$C$16:$BX$465,55,0)),0)</f>
        <v>0</v>
      </c>
      <c r="W342" s="70">
        <f t="shared" si="51"/>
        <v>0</v>
      </c>
      <c r="X342" s="68">
        <f>ROUND(IFERROR(VLOOKUP($W342,[1]PARAMETROS!$Q$12:$S$82,2,0),0),2)</f>
        <v>0</v>
      </c>
      <c r="Y342" s="69">
        <f t="shared" si="52"/>
        <v>0</v>
      </c>
      <c r="Z342" s="71">
        <f t="shared" si="53"/>
        <v>0</v>
      </c>
      <c r="AA342" s="72" t="str">
        <f>IFERROR(IF(VLOOKUP($C342,[1]APELACIÓN!$C$16:$I$465,5,0)="","",VLOOKUP($C342,[1]APELACIÓN!$C$16:$I$465,5,0)),0)</f>
        <v/>
      </c>
      <c r="AB342" s="72" t="str">
        <f>IFERROR(IF(VLOOKUP($C342,[1]APELACIÓN!$C$16:$I$465,7,0)="","",VLOOKUP($C342,[1]APELACIÓN!$C$16:$I$465,7,0)),0)</f>
        <v/>
      </c>
      <c r="AC342" s="73" t="str">
        <f>IF($C342="","",[1]CONSOLIDADO!BP342)</f>
        <v/>
      </c>
      <c r="AD342" s="74" t="str">
        <f>IF($C342="","",[1]CONSOLIDADO!BQ342)</f>
        <v/>
      </c>
      <c r="AE342" s="74" t="str">
        <f>IF($C342="","",[1]CONSOLIDADO!BR342)</f>
        <v/>
      </c>
      <c r="AF342" s="74" t="str">
        <f>IF($C342="","",[1]CONSOLIDADO!BS342)</f>
        <v/>
      </c>
      <c r="AG342" s="74" t="str">
        <f>IF($C342="","",[1]CONSOLIDADO!BT342)</f>
        <v/>
      </c>
      <c r="AH342" s="73" t="str">
        <f>IF($C342="","",[1]CONSOLIDADO!BU342)</f>
        <v/>
      </c>
      <c r="AI342" s="73" t="str">
        <f>IF($C342="","",[1]CONSOLIDADO!BV342)</f>
        <v/>
      </c>
      <c r="AJ342" s="74" t="str">
        <f>IF($C342="","",[1]CONSOLIDADO!BW342)</f>
        <v/>
      </c>
      <c r="AK342" s="75" t="str">
        <f>IF($C342="","",[1]CONSOLIDADO!BX342)</f>
        <v/>
      </c>
    </row>
    <row r="343" spans="1:37" ht="14.45" customHeight="1" x14ac:dyDescent="0.2">
      <c r="A343" s="62">
        <v>328</v>
      </c>
      <c r="B343" s="63"/>
      <c r="C343" s="64"/>
      <c r="D343" s="63"/>
      <c r="E343" s="65" t="str">
        <f>IFERROR(VLOOKUP($C343,[1]CONSOLIDADO!$C$16:$K$465,9,0),"")</f>
        <v/>
      </c>
      <c r="F343" s="66">
        <f>IFERROR(IF(AND(VLOOKUP($C343,[1]APELACIÓN!$C:$AM,7,0)="SI",VLOOKUP($C343,[1]APELACIÓN!$C:$AM,10,0)&lt;&gt;""),VLOOKUP($C343,[1]APELACIÓN!$C:$AM,20,0),VLOOKUP($C343,[1]CONSOLIDADO!$C$16:$BX$465,39,0)),0)</f>
        <v>0</v>
      </c>
      <c r="G343" s="67">
        <f>ROUND(IFERROR(IF($F343&gt;39,200,VLOOKUP($F343,[1]PARAMETROS!$A$12:$K$55,2,0)),0),2)</f>
        <v>0</v>
      </c>
      <c r="H343" s="67">
        <f t="shared" si="45"/>
        <v>0</v>
      </c>
      <c r="I343" s="66">
        <f>IFERROR(IF(AND(VLOOKUP($C343,[1]APELACIÓN!$C:$AM,7,0)="SI",VLOOKUP($C343,[1]APELACIÓN!$C:$AM,11,0)&lt;&gt;""),VLOOKUP($C343,[1]APELACIÓN!$C:$AM,23,0),VLOOKUP($C343,[1]CONSOLIDADO!$C$16:$BX$465,42,0)),0)</f>
        <v>0</v>
      </c>
      <c r="J343" s="67">
        <f>ROUND(IFERROR(IF($I343&gt;39,200,VLOOKUP($I343,[1]PARAMETROS!$A$12:$K$55,6,0)),0),2)</f>
        <v>0</v>
      </c>
      <c r="K343" s="67">
        <f t="shared" si="46"/>
        <v>0</v>
      </c>
      <c r="L343" s="66">
        <f>IFERROR(IF(AND(VLOOKUP($C343,[1]APELACIÓN!$C:$AM,7,0)="SI",VLOOKUP($C343,[1]APELACIÓN!$C:$AM,12,0)&lt;&gt;""),VLOOKUP($C343,[1]APELACIÓN!$C:$AM,26,0),VLOOKUP($C343,[1]CONSOLIDADO!$C$16:$BX$465,45,0)),0)</f>
        <v>0</v>
      </c>
      <c r="M343" s="68">
        <f>ROUND(IFERROR(IF($L343&gt;39,200,VLOOKUP($L343,[1]PARAMETROS!$A$12:$K$55,10,0)),0),2)</f>
        <v>0</v>
      </c>
      <c r="N343" s="68">
        <f t="shared" si="47"/>
        <v>0</v>
      </c>
      <c r="O343" s="68">
        <f t="shared" si="48"/>
        <v>0</v>
      </c>
      <c r="P343" s="69">
        <f t="shared" si="49"/>
        <v>0</v>
      </c>
      <c r="Q343" s="66">
        <f>IFERROR(IF(AND(VLOOKUP($C343,[1]APELACIÓN!$C:$AM,7,0)="SI",VLOOKUP($C343,[1]APELACIÓN!$C:$AM,13,0)&lt;&gt;""),VLOOKUP($C343,[1]APELACIÓN!$C:$AM,29,0),VLOOKUP($C343,[1]CONSOLIDADO!$C$16:$BX$465,50,0)),0)</f>
        <v>0</v>
      </c>
      <c r="R343" s="68">
        <f>ROUND(IFERROR(IF($Q343&gt;110,100,VLOOKUP($Q343,[1]PARAMETROS!$M$12:$O$122,2,0)),0),2)</f>
        <v>0</v>
      </c>
      <c r="S343" s="69">
        <f t="shared" si="50"/>
        <v>0</v>
      </c>
      <c r="T343" s="70">
        <f>IFERROR(IF(AND(VLOOKUP($C343,[1]APELACIÓN!$C:$AM,7,0)="SI",VLOOKUP($C343,[1]APELACIÓN!$C:$AM,14,0)&lt;&gt;""),VLOOKUP($C343,[1]APELACIÓN!$C:$AM,32,0),VLOOKUP($C343,[1]CONSOLIDADO!$C$16:$BX$465,53,0)),0)</f>
        <v>0</v>
      </c>
      <c r="U343" s="70">
        <f>IFERROR(IF(AND(VLOOKUP($C343,[1]APELACIÓN!$C:$AM,7,0)="SI",VLOOKUP($C343,[1]APELACIÓN!$C:$AM,15,0)&lt;&gt;""),VLOOKUP($C343,[1]APELACIÓN!$C:$AM,33,0),VLOOKUP($C343,[1]CONSOLIDADO!$C$16:$BX$465,54,0)),0)</f>
        <v>0</v>
      </c>
      <c r="V343" s="70">
        <f>IFERROR(IF(AND(VLOOKUP($C343,[1]APELACIÓN!$C:$AM,7,0)="SI",VLOOKUP($C343,[1]APELACIÓN!$C:$AM,16,0)&lt;&gt;""),VLOOKUP($C343,[1]APELACIÓN!$C:$AM,34,0),VLOOKUP($C343,[1]CONSOLIDADO!$C$16:$BX$465,55,0)),0)</f>
        <v>0</v>
      </c>
      <c r="W343" s="70">
        <f t="shared" si="51"/>
        <v>0</v>
      </c>
      <c r="X343" s="68">
        <f>ROUND(IFERROR(VLOOKUP($W343,[1]PARAMETROS!$Q$12:$S$82,2,0),0),2)</f>
        <v>0</v>
      </c>
      <c r="Y343" s="69">
        <f t="shared" si="52"/>
        <v>0</v>
      </c>
      <c r="Z343" s="71">
        <f t="shared" si="53"/>
        <v>0</v>
      </c>
      <c r="AA343" s="72" t="str">
        <f>IFERROR(IF(VLOOKUP($C343,[1]APELACIÓN!$C$16:$I$465,5,0)="","",VLOOKUP($C343,[1]APELACIÓN!$C$16:$I$465,5,0)),0)</f>
        <v/>
      </c>
      <c r="AB343" s="72" t="str">
        <f>IFERROR(IF(VLOOKUP($C343,[1]APELACIÓN!$C$16:$I$465,7,0)="","",VLOOKUP($C343,[1]APELACIÓN!$C$16:$I$465,7,0)),0)</f>
        <v/>
      </c>
      <c r="AC343" s="73" t="str">
        <f>IF($C343="","",[1]CONSOLIDADO!BP343)</f>
        <v/>
      </c>
      <c r="AD343" s="74" t="str">
        <f>IF($C343="","",[1]CONSOLIDADO!BQ343)</f>
        <v/>
      </c>
      <c r="AE343" s="74" t="str">
        <f>IF($C343="","",[1]CONSOLIDADO!BR343)</f>
        <v/>
      </c>
      <c r="AF343" s="74" t="str">
        <f>IF($C343="","",[1]CONSOLIDADO!BS343)</f>
        <v/>
      </c>
      <c r="AG343" s="74" t="str">
        <f>IF($C343="","",[1]CONSOLIDADO!BT343)</f>
        <v/>
      </c>
      <c r="AH343" s="73" t="str">
        <f>IF($C343="","",[1]CONSOLIDADO!BU343)</f>
        <v/>
      </c>
      <c r="AI343" s="73" t="str">
        <f>IF($C343="","",[1]CONSOLIDADO!BV343)</f>
        <v/>
      </c>
      <c r="AJ343" s="74" t="str">
        <f>IF($C343="","",[1]CONSOLIDADO!BW343)</f>
        <v/>
      </c>
      <c r="AK343" s="75" t="str">
        <f>IF($C343="","",[1]CONSOLIDADO!BX343)</f>
        <v/>
      </c>
    </row>
    <row r="344" spans="1:37" ht="14.45" customHeight="1" x14ac:dyDescent="0.2">
      <c r="A344" s="62">
        <v>329</v>
      </c>
      <c r="B344" s="63"/>
      <c r="C344" s="64"/>
      <c r="D344" s="63"/>
      <c r="E344" s="65" t="str">
        <f>IFERROR(VLOOKUP($C344,[1]CONSOLIDADO!$C$16:$K$465,9,0),"")</f>
        <v/>
      </c>
      <c r="F344" s="66">
        <f>IFERROR(IF(AND(VLOOKUP($C344,[1]APELACIÓN!$C:$AM,7,0)="SI",VLOOKUP($C344,[1]APELACIÓN!$C:$AM,10,0)&lt;&gt;""),VLOOKUP($C344,[1]APELACIÓN!$C:$AM,20,0),VLOOKUP($C344,[1]CONSOLIDADO!$C$16:$BX$465,39,0)),0)</f>
        <v>0</v>
      </c>
      <c r="G344" s="67">
        <f>ROUND(IFERROR(IF($F344&gt;39,200,VLOOKUP($F344,[1]PARAMETROS!$A$12:$K$55,2,0)),0),2)</f>
        <v>0</v>
      </c>
      <c r="H344" s="67">
        <f t="shared" si="45"/>
        <v>0</v>
      </c>
      <c r="I344" s="66">
        <f>IFERROR(IF(AND(VLOOKUP($C344,[1]APELACIÓN!$C:$AM,7,0)="SI",VLOOKUP($C344,[1]APELACIÓN!$C:$AM,11,0)&lt;&gt;""),VLOOKUP($C344,[1]APELACIÓN!$C:$AM,23,0),VLOOKUP($C344,[1]CONSOLIDADO!$C$16:$BX$465,42,0)),0)</f>
        <v>0</v>
      </c>
      <c r="J344" s="67">
        <f>ROUND(IFERROR(IF($I344&gt;39,200,VLOOKUP($I344,[1]PARAMETROS!$A$12:$K$55,6,0)),0),2)</f>
        <v>0</v>
      </c>
      <c r="K344" s="67">
        <f t="shared" si="46"/>
        <v>0</v>
      </c>
      <c r="L344" s="66">
        <f>IFERROR(IF(AND(VLOOKUP($C344,[1]APELACIÓN!$C:$AM,7,0)="SI",VLOOKUP($C344,[1]APELACIÓN!$C:$AM,12,0)&lt;&gt;""),VLOOKUP($C344,[1]APELACIÓN!$C:$AM,26,0),VLOOKUP($C344,[1]CONSOLIDADO!$C$16:$BX$465,45,0)),0)</f>
        <v>0</v>
      </c>
      <c r="M344" s="68">
        <f>ROUND(IFERROR(IF($L344&gt;39,200,VLOOKUP($L344,[1]PARAMETROS!$A$12:$K$55,10,0)),0),2)</f>
        <v>0</v>
      </c>
      <c r="N344" s="68">
        <f t="shared" si="47"/>
        <v>0</v>
      </c>
      <c r="O344" s="68">
        <f t="shared" si="48"/>
        <v>0</v>
      </c>
      <c r="P344" s="69">
        <f t="shared" si="49"/>
        <v>0</v>
      </c>
      <c r="Q344" s="66">
        <f>IFERROR(IF(AND(VLOOKUP($C344,[1]APELACIÓN!$C:$AM,7,0)="SI",VLOOKUP($C344,[1]APELACIÓN!$C:$AM,13,0)&lt;&gt;""),VLOOKUP($C344,[1]APELACIÓN!$C:$AM,29,0),VLOOKUP($C344,[1]CONSOLIDADO!$C$16:$BX$465,50,0)),0)</f>
        <v>0</v>
      </c>
      <c r="R344" s="68">
        <f>ROUND(IFERROR(IF($Q344&gt;110,100,VLOOKUP($Q344,[1]PARAMETROS!$M$12:$O$122,2,0)),0),2)</f>
        <v>0</v>
      </c>
      <c r="S344" s="69">
        <f t="shared" si="50"/>
        <v>0</v>
      </c>
      <c r="T344" s="70">
        <f>IFERROR(IF(AND(VLOOKUP($C344,[1]APELACIÓN!$C:$AM,7,0)="SI",VLOOKUP($C344,[1]APELACIÓN!$C:$AM,14,0)&lt;&gt;""),VLOOKUP($C344,[1]APELACIÓN!$C:$AM,32,0),VLOOKUP($C344,[1]CONSOLIDADO!$C$16:$BX$465,53,0)),0)</f>
        <v>0</v>
      </c>
      <c r="U344" s="70">
        <f>IFERROR(IF(AND(VLOOKUP($C344,[1]APELACIÓN!$C:$AM,7,0)="SI",VLOOKUP($C344,[1]APELACIÓN!$C:$AM,15,0)&lt;&gt;""),VLOOKUP($C344,[1]APELACIÓN!$C:$AM,33,0),VLOOKUP($C344,[1]CONSOLIDADO!$C$16:$BX$465,54,0)),0)</f>
        <v>0</v>
      </c>
      <c r="V344" s="70">
        <f>IFERROR(IF(AND(VLOOKUP($C344,[1]APELACIÓN!$C:$AM,7,0)="SI",VLOOKUP($C344,[1]APELACIÓN!$C:$AM,16,0)&lt;&gt;""),VLOOKUP($C344,[1]APELACIÓN!$C:$AM,34,0),VLOOKUP($C344,[1]CONSOLIDADO!$C$16:$BX$465,55,0)),0)</f>
        <v>0</v>
      </c>
      <c r="W344" s="70">
        <f t="shared" si="51"/>
        <v>0</v>
      </c>
      <c r="X344" s="68">
        <f>ROUND(IFERROR(VLOOKUP($W344,[1]PARAMETROS!$Q$12:$S$82,2,0),0),2)</f>
        <v>0</v>
      </c>
      <c r="Y344" s="69">
        <f t="shared" si="52"/>
        <v>0</v>
      </c>
      <c r="Z344" s="71">
        <f t="shared" si="53"/>
        <v>0</v>
      </c>
      <c r="AA344" s="72" t="str">
        <f>IFERROR(IF(VLOOKUP($C344,[1]APELACIÓN!$C$16:$I$465,5,0)="","",VLOOKUP($C344,[1]APELACIÓN!$C$16:$I$465,5,0)),0)</f>
        <v/>
      </c>
      <c r="AB344" s="72" t="str">
        <f>IFERROR(IF(VLOOKUP($C344,[1]APELACIÓN!$C$16:$I$465,7,0)="","",VLOOKUP($C344,[1]APELACIÓN!$C$16:$I$465,7,0)),0)</f>
        <v/>
      </c>
      <c r="AC344" s="73" t="str">
        <f>IF($C344="","",[1]CONSOLIDADO!BP344)</f>
        <v/>
      </c>
      <c r="AD344" s="74" t="str">
        <f>IF($C344="","",[1]CONSOLIDADO!BQ344)</f>
        <v/>
      </c>
      <c r="AE344" s="74" t="str">
        <f>IF($C344="","",[1]CONSOLIDADO!BR344)</f>
        <v/>
      </c>
      <c r="AF344" s="74" t="str">
        <f>IF($C344="","",[1]CONSOLIDADO!BS344)</f>
        <v/>
      </c>
      <c r="AG344" s="74" t="str">
        <f>IF($C344="","",[1]CONSOLIDADO!BT344)</f>
        <v/>
      </c>
      <c r="AH344" s="73" t="str">
        <f>IF($C344="","",[1]CONSOLIDADO!BU344)</f>
        <v/>
      </c>
      <c r="AI344" s="73" t="str">
        <f>IF($C344="","",[1]CONSOLIDADO!BV344)</f>
        <v/>
      </c>
      <c r="AJ344" s="74" t="str">
        <f>IF($C344="","",[1]CONSOLIDADO!BW344)</f>
        <v/>
      </c>
      <c r="AK344" s="75" t="str">
        <f>IF($C344="","",[1]CONSOLIDADO!BX344)</f>
        <v/>
      </c>
    </row>
    <row r="345" spans="1:37" ht="14.45" customHeight="1" x14ac:dyDescent="0.2">
      <c r="A345" s="62">
        <v>330</v>
      </c>
      <c r="B345" s="63"/>
      <c r="C345" s="64"/>
      <c r="D345" s="63"/>
      <c r="E345" s="65" t="str">
        <f>IFERROR(VLOOKUP($C345,[1]CONSOLIDADO!$C$16:$K$465,9,0),"")</f>
        <v/>
      </c>
      <c r="F345" s="66">
        <f>IFERROR(IF(AND(VLOOKUP($C345,[1]APELACIÓN!$C:$AM,7,0)="SI",VLOOKUP($C345,[1]APELACIÓN!$C:$AM,10,0)&lt;&gt;""),VLOOKUP($C345,[1]APELACIÓN!$C:$AM,20,0),VLOOKUP($C345,[1]CONSOLIDADO!$C$16:$BX$465,39,0)),0)</f>
        <v>0</v>
      </c>
      <c r="G345" s="67">
        <f>ROUND(IFERROR(IF($F345&gt;39,200,VLOOKUP($F345,[1]PARAMETROS!$A$12:$K$55,2,0)),0),2)</f>
        <v>0</v>
      </c>
      <c r="H345" s="67">
        <f t="shared" si="45"/>
        <v>0</v>
      </c>
      <c r="I345" s="66">
        <f>IFERROR(IF(AND(VLOOKUP($C345,[1]APELACIÓN!$C:$AM,7,0)="SI",VLOOKUP($C345,[1]APELACIÓN!$C:$AM,11,0)&lt;&gt;""),VLOOKUP($C345,[1]APELACIÓN!$C:$AM,23,0),VLOOKUP($C345,[1]CONSOLIDADO!$C$16:$BX$465,42,0)),0)</f>
        <v>0</v>
      </c>
      <c r="J345" s="67">
        <f>ROUND(IFERROR(IF($I345&gt;39,200,VLOOKUP($I345,[1]PARAMETROS!$A$12:$K$55,6,0)),0),2)</f>
        <v>0</v>
      </c>
      <c r="K345" s="67">
        <f t="shared" si="46"/>
        <v>0</v>
      </c>
      <c r="L345" s="66">
        <f>IFERROR(IF(AND(VLOOKUP($C345,[1]APELACIÓN!$C:$AM,7,0)="SI",VLOOKUP($C345,[1]APELACIÓN!$C:$AM,12,0)&lt;&gt;""),VLOOKUP($C345,[1]APELACIÓN!$C:$AM,26,0),VLOOKUP($C345,[1]CONSOLIDADO!$C$16:$BX$465,45,0)),0)</f>
        <v>0</v>
      </c>
      <c r="M345" s="68">
        <f>ROUND(IFERROR(IF($L345&gt;39,200,VLOOKUP($L345,[1]PARAMETROS!$A$12:$K$55,10,0)),0),2)</f>
        <v>0</v>
      </c>
      <c r="N345" s="68">
        <f t="shared" si="47"/>
        <v>0</v>
      </c>
      <c r="O345" s="68">
        <f t="shared" si="48"/>
        <v>0</v>
      </c>
      <c r="P345" s="69">
        <f t="shared" si="49"/>
        <v>0</v>
      </c>
      <c r="Q345" s="66">
        <f>IFERROR(IF(AND(VLOOKUP($C345,[1]APELACIÓN!$C:$AM,7,0)="SI",VLOOKUP($C345,[1]APELACIÓN!$C:$AM,13,0)&lt;&gt;""),VLOOKUP($C345,[1]APELACIÓN!$C:$AM,29,0),VLOOKUP($C345,[1]CONSOLIDADO!$C$16:$BX$465,50,0)),0)</f>
        <v>0</v>
      </c>
      <c r="R345" s="68">
        <f>ROUND(IFERROR(IF($Q345&gt;110,100,VLOOKUP($Q345,[1]PARAMETROS!$M$12:$O$122,2,0)),0),2)</f>
        <v>0</v>
      </c>
      <c r="S345" s="69">
        <f t="shared" si="50"/>
        <v>0</v>
      </c>
      <c r="T345" s="70">
        <f>IFERROR(IF(AND(VLOOKUP($C345,[1]APELACIÓN!$C:$AM,7,0)="SI",VLOOKUP($C345,[1]APELACIÓN!$C:$AM,14,0)&lt;&gt;""),VLOOKUP($C345,[1]APELACIÓN!$C:$AM,32,0),VLOOKUP($C345,[1]CONSOLIDADO!$C$16:$BX$465,53,0)),0)</f>
        <v>0</v>
      </c>
      <c r="U345" s="70">
        <f>IFERROR(IF(AND(VLOOKUP($C345,[1]APELACIÓN!$C:$AM,7,0)="SI",VLOOKUP($C345,[1]APELACIÓN!$C:$AM,15,0)&lt;&gt;""),VLOOKUP($C345,[1]APELACIÓN!$C:$AM,33,0),VLOOKUP($C345,[1]CONSOLIDADO!$C$16:$BX$465,54,0)),0)</f>
        <v>0</v>
      </c>
      <c r="V345" s="70">
        <f>IFERROR(IF(AND(VLOOKUP($C345,[1]APELACIÓN!$C:$AM,7,0)="SI",VLOOKUP($C345,[1]APELACIÓN!$C:$AM,16,0)&lt;&gt;""),VLOOKUP($C345,[1]APELACIÓN!$C:$AM,34,0),VLOOKUP($C345,[1]CONSOLIDADO!$C$16:$BX$465,55,0)),0)</f>
        <v>0</v>
      </c>
      <c r="W345" s="70">
        <f t="shared" si="51"/>
        <v>0</v>
      </c>
      <c r="X345" s="68">
        <f>ROUND(IFERROR(VLOOKUP($W345,[1]PARAMETROS!$Q$12:$S$82,2,0),0),2)</f>
        <v>0</v>
      </c>
      <c r="Y345" s="69">
        <f t="shared" si="52"/>
        <v>0</v>
      </c>
      <c r="Z345" s="71">
        <f t="shared" si="53"/>
        <v>0</v>
      </c>
      <c r="AA345" s="72" t="str">
        <f>IFERROR(IF(VLOOKUP($C345,[1]APELACIÓN!$C$16:$I$465,5,0)="","",VLOOKUP($C345,[1]APELACIÓN!$C$16:$I$465,5,0)),0)</f>
        <v/>
      </c>
      <c r="AB345" s="72" t="str">
        <f>IFERROR(IF(VLOOKUP($C345,[1]APELACIÓN!$C$16:$I$465,7,0)="","",VLOOKUP($C345,[1]APELACIÓN!$C$16:$I$465,7,0)),0)</f>
        <v/>
      </c>
      <c r="AC345" s="73" t="str">
        <f>IF($C345="","",[1]CONSOLIDADO!BP345)</f>
        <v/>
      </c>
      <c r="AD345" s="74" t="str">
        <f>IF($C345="","",[1]CONSOLIDADO!BQ345)</f>
        <v/>
      </c>
      <c r="AE345" s="74" t="str">
        <f>IF($C345="","",[1]CONSOLIDADO!BR345)</f>
        <v/>
      </c>
      <c r="AF345" s="74" t="str">
        <f>IF($C345="","",[1]CONSOLIDADO!BS345)</f>
        <v/>
      </c>
      <c r="AG345" s="74" t="str">
        <f>IF($C345="","",[1]CONSOLIDADO!BT345)</f>
        <v/>
      </c>
      <c r="AH345" s="73" t="str">
        <f>IF($C345="","",[1]CONSOLIDADO!BU345)</f>
        <v/>
      </c>
      <c r="AI345" s="73" t="str">
        <f>IF($C345="","",[1]CONSOLIDADO!BV345)</f>
        <v/>
      </c>
      <c r="AJ345" s="74" t="str">
        <f>IF($C345="","",[1]CONSOLIDADO!BW345)</f>
        <v/>
      </c>
      <c r="AK345" s="75" t="str">
        <f>IF($C345="","",[1]CONSOLIDADO!BX345)</f>
        <v/>
      </c>
    </row>
    <row r="346" spans="1:37" ht="14.45" customHeight="1" x14ac:dyDescent="0.2">
      <c r="A346" s="62">
        <v>331</v>
      </c>
      <c r="B346" s="63"/>
      <c r="C346" s="64"/>
      <c r="D346" s="63"/>
      <c r="E346" s="65" t="str">
        <f>IFERROR(VLOOKUP($C346,[1]CONSOLIDADO!$C$16:$K$465,9,0),"")</f>
        <v/>
      </c>
      <c r="F346" s="66">
        <f>IFERROR(IF(AND(VLOOKUP($C346,[1]APELACIÓN!$C:$AM,7,0)="SI",VLOOKUP($C346,[1]APELACIÓN!$C:$AM,10,0)&lt;&gt;""),VLOOKUP($C346,[1]APELACIÓN!$C:$AM,20,0),VLOOKUP($C346,[1]CONSOLIDADO!$C$16:$BX$465,39,0)),0)</f>
        <v>0</v>
      </c>
      <c r="G346" s="67">
        <f>ROUND(IFERROR(IF($F346&gt;39,200,VLOOKUP($F346,[1]PARAMETROS!$A$12:$K$55,2,0)),0),2)</f>
        <v>0</v>
      </c>
      <c r="H346" s="67">
        <f t="shared" si="45"/>
        <v>0</v>
      </c>
      <c r="I346" s="66">
        <f>IFERROR(IF(AND(VLOOKUP($C346,[1]APELACIÓN!$C:$AM,7,0)="SI",VLOOKUP($C346,[1]APELACIÓN!$C:$AM,11,0)&lt;&gt;""),VLOOKUP($C346,[1]APELACIÓN!$C:$AM,23,0),VLOOKUP($C346,[1]CONSOLIDADO!$C$16:$BX$465,42,0)),0)</f>
        <v>0</v>
      </c>
      <c r="J346" s="67">
        <f>ROUND(IFERROR(IF($I346&gt;39,200,VLOOKUP($I346,[1]PARAMETROS!$A$12:$K$55,6,0)),0),2)</f>
        <v>0</v>
      </c>
      <c r="K346" s="67">
        <f t="shared" si="46"/>
        <v>0</v>
      </c>
      <c r="L346" s="66">
        <f>IFERROR(IF(AND(VLOOKUP($C346,[1]APELACIÓN!$C:$AM,7,0)="SI",VLOOKUP($C346,[1]APELACIÓN!$C:$AM,12,0)&lt;&gt;""),VLOOKUP($C346,[1]APELACIÓN!$C:$AM,26,0),VLOOKUP($C346,[1]CONSOLIDADO!$C$16:$BX$465,45,0)),0)</f>
        <v>0</v>
      </c>
      <c r="M346" s="68">
        <f>ROUND(IFERROR(IF($L346&gt;39,200,VLOOKUP($L346,[1]PARAMETROS!$A$12:$K$55,10,0)),0),2)</f>
        <v>0</v>
      </c>
      <c r="N346" s="68">
        <f t="shared" si="47"/>
        <v>0</v>
      </c>
      <c r="O346" s="68">
        <f t="shared" si="48"/>
        <v>0</v>
      </c>
      <c r="P346" s="69">
        <f t="shared" si="49"/>
        <v>0</v>
      </c>
      <c r="Q346" s="66">
        <f>IFERROR(IF(AND(VLOOKUP($C346,[1]APELACIÓN!$C:$AM,7,0)="SI",VLOOKUP($C346,[1]APELACIÓN!$C:$AM,13,0)&lt;&gt;""),VLOOKUP($C346,[1]APELACIÓN!$C:$AM,29,0),VLOOKUP($C346,[1]CONSOLIDADO!$C$16:$BX$465,50,0)),0)</f>
        <v>0</v>
      </c>
      <c r="R346" s="68">
        <f>ROUND(IFERROR(IF($Q346&gt;110,100,VLOOKUP($Q346,[1]PARAMETROS!$M$12:$O$122,2,0)),0),2)</f>
        <v>0</v>
      </c>
      <c r="S346" s="69">
        <f t="shared" si="50"/>
        <v>0</v>
      </c>
      <c r="T346" s="70">
        <f>IFERROR(IF(AND(VLOOKUP($C346,[1]APELACIÓN!$C:$AM,7,0)="SI",VLOOKUP($C346,[1]APELACIÓN!$C:$AM,14,0)&lt;&gt;""),VLOOKUP($C346,[1]APELACIÓN!$C:$AM,32,0),VLOOKUP($C346,[1]CONSOLIDADO!$C$16:$BX$465,53,0)),0)</f>
        <v>0</v>
      </c>
      <c r="U346" s="70">
        <f>IFERROR(IF(AND(VLOOKUP($C346,[1]APELACIÓN!$C:$AM,7,0)="SI",VLOOKUP($C346,[1]APELACIÓN!$C:$AM,15,0)&lt;&gt;""),VLOOKUP($C346,[1]APELACIÓN!$C:$AM,33,0),VLOOKUP($C346,[1]CONSOLIDADO!$C$16:$BX$465,54,0)),0)</f>
        <v>0</v>
      </c>
      <c r="V346" s="70">
        <f>IFERROR(IF(AND(VLOOKUP($C346,[1]APELACIÓN!$C:$AM,7,0)="SI",VLOOKUP($C346,[1]APELACIÓN!$C:$AM,16,0)&lt;&gt;""),VLOOKUP($C346,[1]APELACIÓN!$C:$AM,34,0),VLOOKUP($C346,[1]CONSOLIDADO!$C$16:$BX$465,55,0)),0)</f>
        <v>0</v>
      </c>
      <c r="W346" s="70">
        <f t="shared" si="51"/>
        <v>0</v>
      </c>
      <c r="X346" s="68">
        <f>ROUND(IFERROR(VLOOKUP($W346,[1]PARAMETROS!$Q$12:$S$82,2,0),0),2)</f>
        <v>0</v>
      </c>
      <c r="Y346" s="69">
        <f t="shared" si="52"/>
        <v>0</v>
      </c>
      <c r="Z346" s="71">
        <f t="shared" si="53"/>
        <v>0</v>
      </c>
      <c r="AA346" s="72" t="str">
        <f>IFERROR(IF(VLOOKUP($C346,[1]APELACIÓN!$C$16:$I$465,5,0)="","",VLOOKUP($C346,[1]APELACIÓN!$C$16:$I$465,5,0)),0)</f>
        <v/>
      </c>
      <c r="AB346" s="72" t="str">
        <f>IFERROR(IF(VLOOKUP($C346,[1]APELACIÓN!$C$16:$I$465,7,0)="","",VLOOKUP($C346,[1]APELACIÓN!$C$16:$I$465,7,0)),0)</f>
        <v/>
      </c>
      <c r="AC346" s="73" t="str">
        <f>IF($C346="","",[1]CONSOLIDADO!BP346)</f>
        <v/>
      </c>
      <c r="AD346" s="74" t="str">
        <f>IF($C346="","",[1]CONSOLIDADO!BQ346)</f>
        <v/>
      </c>
      <c r="AE346" s="74" t="str">
        <f>IF($C346="","",[1]CONSOLIDADO!BR346)</f>
        <v/>
      </c>
      <c r="AF346" s="74" t="str">
        <f>IF($C346="","",[1]CONSOLIDADO!BS346)</f>
        <v/>
      </c>
      <c r="AG346" s="74" t="str">
        <f>IF($C346="","",[1]CONSOLIDADO!BT346)</f>
        <v/>
      </c>
      <c r="AH346" s="73" t="str">
        <f>IF($C346="","",[1]CONSOLIDADO!BU346)</f>
        <v/>
      </c>
      <c r="AI346" s="73" t="str">
        <f>IF($C346="","",[1]CONSOLIDADO!BV346)</f>
        <v/>
      </c>
      <c r="AJ346" s="74" t="str">
        <f>IF($C346="","",[1]CONSOLIDADO!BW346)</f>
        <v/>
      </c>
      <c r="AK346" s="75" t="str">
        <f>IF($C346="","",[1]CONSOLIDADO!BX346)</f>
        <v/>
      </c>
    </row>
    <row r="347" spans="1:37" ht="14.45" customHeight="1" x14ac:dyDescent="0.2">
      <c r="A347" s="62">
        <v>332</v>
      </c>
      <c r="B347" s="63"/>
      <c r="C347" s="64"/>
      <c r="D347" s="63"/>
      <c r="E347" s="65" t="str">
        <f>IFERROR(VLOOKUP($C347,[1]CONSOLIDADO!$C$16:$K$465,9,0),"")</f>
        <v/>
      </c>
      <c r="F347" s="66">
        <f>IFERROR(IF(AND(VLOOKUP($C347,[1]APELACIÓN!$C:$AM,7,0)="SI",VLOOKUP($C347,[1]APELACIÓN!$C:$AM,10,0)&lt;&gt;""),VLOOKUP($C347,[1]APELACIÓN!$C:$AM,20,0),VLOOKUP($C347,[1]CONSOLIDADO!$C$16:$BX$465,39,0)),0)</f>
        <v>0</v>
      </c>
      <c r="G347" s="67">
        <f>ROUND(IFERROR(IF($F347&gt;39,200,VLOOKUP($F347,[1]PARAMETROS!$A$12:$K$55,2,0)),0),2)</f>
        <v>0</v>
      </c>
      <c r="H347" s="67">
        <f t="shared" si="45"/>
        <v>0</v>
      </c>
      <c r="I347" s="66">
        <f>IFERROR(IF(AND(VLOOKUP($C347,[1]APELACIÓN!$C:$AM,7,0)="SI",VLOOKUP($C347,[1]APELACIÓN!$C:$AM,11,0)&lt;&gt;""),VLOOKUP($C347,[1]APELACIÓN!$C:$AM,23,0),VLOOKUP($C347,[1]CONSOLIDADO!$C$16:$BX$465,42,0)),0)</f>
        <v>0</v>
      </c>
      <c r="J347" s="67">
        <f>ROUND(IFERROR(IF($I347&gt;39,200,VLOOKUP($I347,[1]PARAMETROS!$A$12:$K$55,6,0)),0),2)</f>
        <v>0</v>
      </c>
      <c r="K347" s="67">
        <f t="shared" si="46"/>
        <v>0</v>
      </c>
      <c r="L347" s="66">
        <f>IFERROR(IF(AND(VLOOKUP($C347,[1]APELACIÓN!$C:$AM,7,0)="SI",VLOOKUP($C347,[1]APELACIÓN!$C:$AM,12,0)&lt;&gt;""),VLOOKUP($C347,[1]APELACIÓN!$C:$AM,26,0),VLOOKUP($C347,[1]CONSOLIDADO!$C$16:$BX$465,45,0)),0)</f>
        <v>0</v>
      </c>
      <c r="M347" s="68">
        <f>ROUND(IFERROR(IF($L347&gt;39,200,VLOOKUP($L347,[1]PARAMETROS!$A$12:$K$55,10,0)),0),2)</f>
        <v>0</v>
      </c>
      <c r="N347" s="68">
        <f t="shared" si="47"/>
        <v>0</v>
      </c>
      <c r="O347" s="68">
        <f t="shared" si="48"/>
        <v>0</v>
      </c>
      <c r="P347" s="69">
        <f t="shared" si="49"/>
        <v>0</v>
      </c>
      <c r="Q347" s="66">
        <f>IFERROR(IF(AND(VLOOKUP($C347,[1]APELACIÓN!$C:$AM,7,0)="SI",VLOOKUP($C347,[1]APELACIÓN!$C:$AM,13,0)&lt;&gt;""),VLOOKUP($C347,[1]APELACIÓN!$C:$AM,29,0),VLOOKUP($C347,[1]CONSOLIDADO!$C$16:$BX$465,50,0)),0)</f>
        <v>0</v>
      </c>
      <c r="R347" s="68">
        <f>ROUND(IFERROR(IF($Q347&gt;110,100,VLOOKUP($Q347,[1]PARAMETROS!$M$12:$O$122,2,0)),0),2)</f>
        <v>0</v>
      </c>
      <c r="S347" s="69">
        <f t="shared" si="50"/>
        <v>0</v>
      </c>
      <c r="T347" s="70">
        <f>IFERROR(IF(AND(VLOOKUP($C347,[1]APELACIÓN!$C:$AM,7,0)="SI",VLOOKUP($C347,[1]APELACIÓN!$C:$AM,14,0)&lt;&gt;""),VLOOKUP($C347,[1]APELACIÓN!$C:$AM,32,0),VLOOKUP($C347,[1]CONSOLIDADO!$C$16:$BX$465,53,0)),0)</f>
        <v>0</v>
      </c>
      <c r="U347" s="70">
        <f>IFERROR(IF(AND(VLOOKUP($C347,[1]APELACIÓN!$C:$AM,7,0)="SI",VLOOKUP($C347,[1]APELACIÓN!$C:$AM,15,0)&lt;&gt;""),VLOOKUP($C347,[1]APELACIÓN!$C:$AM,33,0),VLOOKUP($C347,[1]CONSOLIDADO!$C$16:$BX$465,54,0)),0)</f>
        <v>0</v>
      </c>
      <c r="V347" s="70">
        <f>IFERROR(IF(AND(VLOOKUP($C347,[1]APELACIÓN!$C:$AM,7,0)="SI",VLOOKUP($C347,[1]APELACIÓN!$C:$AM,16,0)&lt;&gt;""),VLOOKUP($C347,[1]APELACIÓN!$C:$AM,34,0),VLOOKUP($C347,[1]CONSOLIDADO!$C$16:$BX$465,55,0)),0)</f>
        <v>0</v>
      </c>
      <c r="W347" s="70">
        <f t="shared" si="51"/>
        <v>0</v>
      </c>
      <c r="X347" s="68">
        <f>ROUND(IFERROR(VLOOKUP($W347,[1]PARAMETROS!$Q$12:$S$82,2,0),0),2)</f>
        <v>0</v>
      </c>
      <c r="Y347" s="69">
        <f t="shared" si="52"/>
        <v>0</v>
      </c>
      <c r="Z347" s="71">
        <f t="shared" si="53"/>
        <v>0</v>
      </c>
      <c r="AA347" s="72" t="str">
        <f>IFERROR(IF(VLOOKUP($C347,[1]APELACIÓN!$C$16:$I$465,5,0)="","",VLOOKUP($C347,[1]APELACIÓN!$C$16:$I$465,5,0)),0)</f>
        <v/>
      </c>
      <c r="AB347" s="72" t="str">
        <f>IFERROR(IF(VLOOKUP($C347,[1]APELACIÓN!$C$16:$I$465,7,0)="","",VLOOKUP($C347,[1]APELACIÓN!$C$16:$I$465,7,0)),0)</f>
        <v/>
      </c>
      <c r="AC347" s="73" t="str">
        <f>IF($C347="","",[1]CONSOLIDADO!BP347)</f>
        <v/>
      </c>
      <c r="AD347" s="74" t="str">
        <f>IF($C347="","",[1]CONSOLIDADO!BQ347)</f>
        <v/>
      </c>
      <c r="AE347" s="74" t="str">
        <f>IF($C347="","",[1]CONSOLIDADO!BR347)</f>
        <v/>
      </c>
      <c r="AF347" s="74" t="str">
        <f>IF($C347="","",[1]CONSOLIDADO!BS347)</f>
        <v/>
      </c>
      <c r="AG347" s="74" t="str">
        <f>IF($C347="","",[1]CONSOLIDADO!BT347)</f>
        <v/>
      </c>
      <c r="AH347" s="73" t="str">
        <f>IF($C347="","",[1]CONSOLIDADO!BU347)</f>
        <v/>
      </c>
      <c r="AI347" s="73" t="str">
        <f>IF($C347="","",[1]CONSOLIDADO!BV347)</f>
        <v/>
      </c>
      <c r="AJ347" s="74" t="str">
        <f>IF($C347="","",[1]CONSOLIDADO!BW347)</f>
        <v/>
      </c>
      <c r="AK347" s="75" t="str">
        <f>IF($C347="","",[1]CONSOLIDADO!BX347)</f>
        <v/>
      </c>
    </row>
    <row r="348" spans="1:37" ht="14.45" customHeight="1" x14ac:dyDescent="0.2">
      <c r="A348" s="62">
        <v>333</v>
      </c>
      <c r="B348" s="63"/>
      <c r="C348" s="64"/>
      <c r="D348" s="63"/>
      <c r="E348" s="65" t="str">
        <f>IFERROR(VLOOKUP($C348,[1]CONSOLIDADO!$C$16:$K$465,9,0),"")</f>
        <v/>
      </c>
      <c r="F348" s="66">
        <f>IFERROR(IF(AND(VLOOKUP($C348,[1]APELACIÓN!$C:$AM,7,0)="SI",VLOOKUP($C348,[1]APELACIÓN!$C:$AM,10,0)&lt;&gt;""),VLOOKUP($C348,[1]APELACIÓN!$C:$AM,20,0),VLOOKUP($C348,[1]CONSOLIDADO!$C$16:$BX$465,39,0)),0)</f>
        <v>0</v>
      </c>
      <c r="G348" s="67">
        <f>ROUND(IFERROR(IF($F348&gt;39,200,VLOOKUP($F348,[1]PARAMETROS!$A$12:$K$55,2,0)),0),2)</f>
        <v>0</v>
      </c>
      <c r="H348" s="67">
        <f t="shared" si="45"/>
        <v>0</v>
      </c>
      <c r="I348" s="66">
        <f>IFERROR(IF(AND(VLOOKUP($C348,[1]APELACIÓN!$C:$AM,7,0)="SI",VLOOKUP($C348,[1]APELACIÓN!$C:$AM,11,0)&lt;&gt;""),VLOOKUP($C348,[1]APELACIÓN!$C:$AM,23,0),VLOOKUP($C348,[1]CONSOLIDADO!$C$16:$BX$465,42,0)),0)</f>
        <v>0</v>
      </c>
      <c r="J348" s="67">
        <f>ROUND(IFERROR(IF($I348&gt;39,200,VLOOKUP($I348,[1]PARAMETROS!$A$12:$K$55,6,0)),0),2)</f>
        <v>0</v>
      </c>
      <c r="K348" s="67">
        <f t="shared" si="46"/>
        <v>0</v>
      </c>
      <c r="L348" s="66">
        <f>IFERROR(IF(AND(VLOOKUP($C348,[1]APELACIÓN!$C:$AM,7,0)="SI",VLOOKUP($C348,[1]APELACIÓN!$C:$AM,12,0)&lt;&gt;""),VLOOKUP($C348,[1]APELACIÓN!$C:$AM,26,0),VLOOKUP($C348,[1]CONSOLIDADO!$C$16:$BX$465,45,0)),0)</f>
        <v>0</v>
      </c>
      <c r="M348" s="68">
        <f>ROUND(IFERROR(IF($L348&gt;39,200,VLOOKUP($L348,[1]PARAMETROS!$A$12:$K$55,10,0)),0),2)</f>
        <v>0</v>
      </c>
      <c r="N348" s="68">
        <f t="shared" si="47"/>
        <v>0</v>
      </c>
      <c r="O348" s="68">
        <f t="shared" si="48"/>
        <v>0</v>
      </c>
      <c r="P348" s="69">
        <f t="shared" si="49"/>
        <v>0</v>
      </c>
      <c r="Q348" s="66">
        <f>IFERROR(IF(AND(VLOOKUP($C348,[1]APELACIÓN!$C:$AM,7,0)="SI",VLOOKUP($C348,[1]APELACIÓN!$C:$AM,13,0)&lt;&gt;""),VLOOKUP($C348,[1]APELACIÓN!$C:$AM,29,0),VLOOKUP($C348,[1]CONSOLIDADO!$C$16:$BX$465,50,0)),0)</f>
        <v>0</v>
      </c>
      <c r="R348" s="68">
        <f>ROUND(IFERROR(IF($Q348&gt;110,100,VLOOKUP($Q348,[1]PARAMETROS!$M$12:$O$122,2,0)),0),2)</f>
        <v>0</v>
      </c>
      <c r="S348" s="69">
        <f t="shared" si="50"/>
        <v>0</v>
      </c>
      <c r="T348" s="70">
        <f>IFERROR(IF(AND(VLOOKUP($C348,[1]APELACIÓN!$C:$AM,7,0)="SI",VLOOKUP($C348,[1]APELACIÓN!$C:$AM,14,0)&lt;&gt;""),VLOOKUP($C348,[1]APELACIÓN!$C:$AM,32,0),VLOOKUP($C348,[1]CONSOLIDADO!$C$16:$BX$465,53,0)),0)</f>
        <v>0</v>
      </c>
      <c r="U348" s="70">
        <f>IFERROR(IF(AND(VLOOKUP($C348,[1]APELACIÓN!$C:$AM,7,0)="SI",VLOOKUP($C348,[1]APELACIÓN!$C:$AM,15,0)&lt;&gt;""),VLOOKUP($C348,[1]APELACIÓN!$C:$AM,33,0),VLOOKUP($C348,[1]CONSOLIDADO!$C$16:$BX$465,54,0)),0)</f>
        <v>0</v>
      </c>
      <c r="V348" s="70">
        <f>IFERROR(IF(AND(VLOOKUP($C348,[1]APELACIÓN!$C:$AM,7,0)="SI",VLOOKUP($C348,[1]APELACIÓN!$C:$AM,16,0)&lt;&gt;""),VLOOKUP($C348,[1]APELACIÓN!$C:$AM,34,0),VLOOKUP($C348,[1]CONSOLIDADO!$C$16:$BX$465,55,0)),0)</f>
        <v>0</v>
      </c>
      <c r="W348" s="70">
        <f t="shared" si="51"/>
        <v>0</v>
      </c>
      <c r="X348" s="68">
        <f>ROUND(IFERROR(VLOOKUP($W348,[1]PARAMETROS!$Q$12:$S$82,2,0),0),2)</f>
        <v>0</v>
      </c>
      <c r="Y348" s="69">
        <f t="shared" si="52"/>
        <v>0</v>
      </c>
      <c r="Z348" s="71">
        <f t="shared" si="53"/>
        <v>0</v>
      </c>
      <c r="AA348" s="72" t="str">
        <f>IFERROR(IF(VLOOKUP($C348,[1]APELACIÓN!$C$16:$I$465,5,0)="","",VLOOKUP($C348,[1]APELACIÓN!$C$16:$I$465,5,0)),0)</f>
        <v/>
      </c>
      <c r="AB348" s="72" t="str">
        <f>IFERROR(IF(VLOOKUP($C348,[1]APELACIÓN!$C$16:$I$465,7,0)="","",VLOOKUP($C348,[1]APELACIÓN!$C$16:$I$465,7,0)),0)</f>
        <v/>
      </c>
      <c r="AC348" s="73" t="str">
        <f>IF($C348="","",[1]CONSOLIDADO!BP348)</f>
        <v/>
      </c>
      <c r="AD348" s="74" t="str">
        <f>IF($C348="","",[1]CONSOLIDADO!BQ348)</f>
        <v/>
      </c>
      <c r="AE348" s="74" t="str">
        <f>IF($C348="","",[1]CONSOLIDADO!BR348)</f>
        <v/>
      </c>
      <c r="AF348" s="74" t="str">
        <f>IF($C348="","",[1]CONSOLIDADO!BS348)</f>
        <v/>
      </c>
      <c r="AG348" s="74" t="str">
        <f>IF($C348="","",[1]CONSOLIDADO!BT348)</f>
        <v/>
      </c>
      <c r="AH348" s="73" t="str">
        <f>IF($C348="","",[1]CONSOLIDADO!BU348)</f>
        <v/>
      </c>
      <c r="AI348" s="73" t="str">
        <f>IF($C348="","",[1]CONSOLIDADO!BV348)</f>
        <v/>
      </c>
      <c r="AJ348" s="74" t="str">
        <f>IF($C348="","",[1]CONSOLIDADO!BW348)</f>
        <v/>
      </c>
      <c r="AK348" s="75" t="str">
        <f>IF($C348="","",[1]CONSOLIDADO!BX348)</f>
        <v/>
      </c>
    </row>
    <row r="349" spans="1:37" ht="14.45" customHeight="1" x14ac:dyDescent="0.2">
      <c r="A349" s="62">
        <v>334</v>
      </c>
      <c r="B349" s="63"/>
      <c r="C349" s="64"/>
      <c r="D349" s="63"/>
      <c r="E349" s="65" t="str">
        <f>IFERROR(VLOOKUP($C349,[1]CONSOLIDADO!$C$16:$K$465,9,0),"")</f>
        <v/>
      </c>
      <c r="F349" s="66">
        <f>IFERROR(IF(AND(VLOOKUP($C349,[1]APELACIÓN!$C:$AM,7,0)="SI",VLOOKUP($C349,[1]APELACIÓN!$C:$AM,10,0)&lt;&gt;""),VLOOKUP($C349,[1]APELACIÓN!$C:$AM,20,0),VLOOKUP($C349,[1]CONSOLIDADO!$C$16:$BX$465,39,0)),0)</f>
        <v>0</v>
      </c>
      <c r="G349" s="67">
        <f>ROUND(IFERROR(IF($F349&gt;39,200,VLOOKUP($F349,[1]PARAMETROS!$A$12:$K$55,2,0)),0),2)</f>
        <v>0</v>
      </c>
      <c r="H349" s="67">
        <f t="shared" si="45"/>
        <v>0</v>
      </c>
      <c r="I349" s="66">
        <f>IFERROR(IF(AND(VLOOKUP($C349,[1]APELACIÓN!$C:$AM,7,0)="SI",VLOOKUP($C349,[1]APELACIÓN!$C:$AM,11,0)&lt;&gt;""),VLOOKUP($C349,[1]APELACIÓN!$C:$AM,23,0),VLOOKUP($C349,[1]CONSOLIDADO!$C$16:$BX$465,42,0)),0)</f>
        <v>0</v>
      </c>
      <c r="J349" s="67">
        <f>ROUND(IFERROR(IF($I349&gt;39,200,VLOOKUP($I349,[1]PARAMETROS!$A$12:$K$55,6,0)),0),2)</f>
        <v>0</v>
      </c>
      <c r="K349" s="67">
        <f t="shared" si="46"/>
        <v>0</v>
      </c>
      <c r="L349" s="66">
        <f>IFERROR(IF(AND(VLOOKUP($C349,[1]APELACIÓN!$C:$AM,7,0)="SI",VLOOKUP($C349,[1]APELACIÓN!$C:$AM,12,0)&lt;&gt;""),VLOOKUP($C349,[1]APELACIÓN!$C:$AM,26,0),VLOOKUP($C349,[1]CONSOLIDADO!$C$16:$BX$465,45,0)),0)</f>
        <v>0</v>
      </c>
      <c r="M349" s="68">
        <f>ROUND(IFERROR(IF($L349&gt;39,200,VLOOKUP($L349,[1]PARAMETROS!$A$12:$K$55,10,0)),0),2)</f>
        <v>0</v>
      </c>
      <c r="N349" s="68">
        <f t="shared" si="47"/>
        <v>0</v>
      </c>
      <c r="O349" s="68">
        <f t="shared" si="48"/>
        <v>0</v>
      </c>
      <c r="P349" s="69">
        <f t="shared" si="49"/>
        <v>0</v>
      </c>
      <c r="Q349" s="66">
        <f>IFERROR(IF(AND(VLOOKUP($C349,[1]APELACIÓN!$C:$AM,7,0)="SI",VLOOKUP($C349,[1]APELACIÓN!$C:$AM,13,0)&lt;&gt;""),VLOOKUP($C349,[1]APELACIÓN!$C:$AM,29,0),VLOOKUP($C349,[1]CONSOLIDADO!$C$16:$BX$465,50,0)),0)</f>
        <v>0</v>
      </c>
      <c r="R349" s="68">
        <f>ROUND(IFERROR(IF($Q349&gt;110,100,VLOOKUP($Q349,[1]PARAMETROS!$M$12:$O$122,2,0)),0),2)</f>
        <v>0</v>
      </c>
      <c r="S349" s="69">
        <f t="shared" si="50"/>
        <v>0</v>
      </c>
      <c r="T349" s="70">
        <f>IFERROR(IF(AND(VLOOKUP($C349,[1]APELACIÓN!$C:$AM,7,0)="SI",VLOOKUP($C349,[1]APELACIÓN!$C:$AM,14,0)&lt;&gt;""),VLOOKUP($C349,[1]APELACIÓN!$C:$AM,32,0),VLOOKUP($C349,[1]CONSOLIDADO!$C$16:$BX$465,53,0)),0)</f>
        <v>0</v>
      </c>
      <c r="U349" s="70">
        <f>IFERROR(IF(AND(VLOOKUP($C349,[1]APELACIÓN!$C:$AM,7,0)="SI",VLOOKUP($C349,[1]APELACIÓN!$C:$AM,15,0)&lt;&gt;""),VLOOKUP($C349,[1]APELACIÓN!$C:$AM,33,0),VLOOKUP($C349,[1]CONSOLIDADO!$C$16:$BX$465,54,0)),0)</f>
        <v>0</v>
      </c>
      <c r="V349" s="70">
        <f>IFERROR(IF(AND(VLOOKUP($C349,[1]APELACIÓN!$C:$AM,7,0)="SI",VLOOKUP($C349,[1]APELACIÓN!$C:$AM,16,0)&lt;&gt;""),VLOOKUP($C349,[1]APELACIÓN!$C:$AM,34,0),VLOOKUP($C349,[1]CONSOLIDADO!$C$16:$BX$465,55,0)),0)</f>
        <v>0</v>
      </c>
      <c r="W349" s="70">
        <f t="shared" si="51"/>
        <v>0</v>
      </c>
      <c r="X349" s="68">
        <f>ROUND(IFERROR(VLOOKUP($W349,[1]PARAMETROS!$Q$12:$S$82,2,0),0),2)</f>
        <v>0</v>
      </c>
      <c r="Y349" s="69">
        <f t="shared" si="52"/>
        <v>0</v>
      </c>
      <c r="Z349" s="71">
        <f t="shared" si="53"/>
        <v>0</v>
      </c>
      <c r="AA349" s="72" t="str">
        <f>IFERROR(IF(VLOOKUP($C349,[1]APELACIÓN!$C$16:$I$465,5,0)="","",VLOOKUP($C349,[1]APELACIÓN!$C$16:$I$465,5,0)),0)</f>
        <v/>
      </c>
      <c r="AB349" s="72" t="str">
        <f>IFERROR(IF(VLOOKUP($C349,[1]APELACIÓN!$C$16:$I$465,7,0)="","",VLOOKUP($C349,[1]APELACIÓN!$C$16:$I$465,7,0)),0)</f>
        <v/>
      </c>
      <c r="AC349" s="73" t="str">
        <f>IF($C349="","",[1]CONSOLIDADO!BP349)</f>
        <v/>
      </c>
      <c r="AD349" s="74" t="str">
        <f>IF($C349="","",[1]CONSOLIDADO!BQ349)</f>
        <v/>
      </c>
      <c r="AE349" s="74" t="str">
        <f>IF($C349="","",[1]CONSOLIDADO!BR349)</f>
        <v/>
      </c>
      <c r="AF349" s="74" t="str">
        <f>IF($C349="","",[1]CONSOLIDADO!BS349)</f>
        <v/>
      </c>
      <c r="AG349" s="74" t="str">
        <f>IF($C349="","",[1]CONSOLIDADO!BT349)</f>
        <v/>
      </c>
      <c r="AH349" s="73" t="str">
        <f>IF($C349="","",[1]CONSOLIDADO!BU349)</f>
        <v/>
      </c>
      <c r="AI349" s="73" t="str">
        <f>IF($C349="","",[1]CONSOLIDADO!BV349)</f>
        <v/>
      </c>
      <c r="AJ349" s="74" t="str">
        <f>IF($C349="","",[1]CONSOLIDADO!BW349)</f>
        <v/>
      </c>
      <c r="AK349" s="75" t="str">
        <f>IF($C349="","",[1]CONSOLIDADO!BX349)</f>
        <v/>
      </c>
    </row>
    <row r="350" spans="1:37" ht="14.45" customHeight="1" x14ac:dyDescent="0.2">
      <c r="A350" s="62">
        <v>335</v>
      </c>
      <c r="B350" s="63"/>
      <c r="C350" s="64"/>
      <c r="D350" s="63"/>
      <c r="E350" s="65" t="str">
        <f>IFERROR(VLOOKUP($C350,[1]CONSOLIDADO!$C$16:$K$465,9,0),"")</f>
        <v/>
      </c>
      <c r="F350" s="66">
        <f>IFERROR(IF(AND(VLOOKUP($C350,[1]APELACIÓN!$C:$AM,7,0)="SI",VLOOKUP($C350,[1]APELACIÓN!$C:$AM,10,0)&lt;&gt;""),VLOOKUP($C350,[1]APELACIÓN!$C:$AM,20,0),VLOOKUP($C350,[1]CONSOLIDADO!$C$16:$BX$465,39,0)),0)</f>
        <v>0</v>
      </c>
      <c r="G350" s="67">
        <f>ROUND(IFERROR(IF($F350&gt;39,200,VLOOKUP($F350,[1]PARAMETROS!$A$12:$K$55,2,0)),0),2)</f>
        <v>0</v>
      </c>
      <c r="H350" s="67">
        <f t="shared" si="45"/>
        <v>0</v>
      </c>
      <c r="I350" s="66">
        <f>IFERROR(IF(AND(VLOOKUP($C350,[1]APELACIÓN!$C:$AM,7,0)="SI",VLOOKUP($C350,[1]APELACIÓN!$C:$AM,11,0)&lt;&gt;""),VLOOKUP($C350,[1]APELACIÓN!$C:$AM,23,0),VLOOKUP($C350,[1]CONSOLIDADO!$C$16:$BX$465,42,0)),0)</f>
        <v>0</v>
      </c>
      <c r="J350" s="67">
        <f>ROUND(IFERROR(IF($I350&gt;39,200,VLOOKUP($I350,[1]PARAMETROS!$A$12:$K$55,6,0)),0),2)</f>
        <v>0</v>
      </c>
      <c r="K350" s="67">
        <f t="shared" si="46"/>
        <v>0</v>
      </c>
      <c r="L350" s="66">
        <f>IFERROR(IF(AND(VLOOKUP($C350,[1]APELACIÓN!$C:$AM,7,0)="SI",VLOOKUP($C350,[1]APELACIÓN!$C:$AM,12,0)&lt;&gt;""),VLOOKUP($C350,[1]APELACIÓN!$C:$AM,26,0),VLOOKUP($C350,[1]CONSOLIDADO!$C$16:$BX$465,45,0)),0)</f>
        <v>0</v>
      </c>
      <c r="M350" s="68">
        <f>ROUND(IFERROR(IF($L350&gt;39,200,VLOOKUP($L350,[1]PARAMETROS!$A$12:$K$55,10,0)),0),2)</f>
        <v>0</v>
      </c>
      <c r="N350" s="68">
        <f t="shared" si="47"/>
        <v>0</v>
      </c>
      <c r="O350" s="68">
        <f t="shared" si="48"/>
        <v>0</v>
      </c>
      <c r="P350" s="69">
        <f t="shared" si="49"/>
        <v>0</v>
      </c>
      <c r="Q350" s="66">
        <f>IFERROR(IF(AND(VLOOKUP($C350,[1]APELACIÓN!$C:$AM,7,0)="SI",VLOOKUP($C350,[1]APELACIÓN!$C:$AM,13,0)&lt;&gt;""),VLOOKUP($C350,[1]APELACIÓN!$C:$AM,29,0),VLOOKUP($C350,[1]CONSOLIDADO!$C$16:$BX$465,50,0)),0)</f>
        <v>0</v>
      </c>
      <c r="R350" s="68">
        <f>ROUND(IFERROR(IF($Q350&gt;110,100,VLOOKUP($Q350,[1]PARAMETROS!$M$12:$O$122,2,0)),0),2)</f>
        <v>0</v>
      </c>
      <c r="S350" s="69">
        <f t="shared" si="50"/>
        <v>0</v>
      </c>
      <c r="T350" s="70">
        <f>IFERROR(IF(AND(VLOOKUP($C350,[1]APELACIÓN!$C:$AM,7,0)="SI",VLOOKUP($C350,[1]APELACIÓN!$C:$AM,14,0)&lt;&gt;""),VLOOKUP($C350,[1]APELACIÓN!$C:$AM,32,0),VLOOKUP($C350,[1]CONSOLIDADO!$C$16:$BX$465,53,0)),0)</f>
        <v>0</v>
      </c>
      <c r="U350" s="70">
        <f>IFERROR(IF(AND(VLOOKUP($C350,[1]APELACIÓN!$C:$AM,7,0)="SI",VLOOKUP($C350,[1]APELACIÓN!$C:$AM,15,0)&lt;&gt;""),VLOOKUP($C350,[1]APELACIÓN!$C:$AM,33,0),VLOOKUP($C350,[1]CONSOLIDADO!$C$16:$BX$465,54,0)),0)</f>
        <v>0</v>
      </c>
      <c r="V350" s="70">
        <f>IFERROR(IF(AND(VLOOKUP($C350,[1]APELACIÓN!$C:$AM,7,0)="SI",VLOOKUP($C350,[1]APELACIÓN!$C:$AM,16,0)&lt;&gt;""),VLOOKUP($C350,[1]APELACIÓN!$C:$AM,34,0),VLOOKUP($C350,[1]CONSOLIDADO!$C$16:$BX$465,55,0)),0)</f>
        <v>0</v>
      </c>
      <c r="W350" s="70">
        <f t="shared" si="51"/>
        <v>0</v>
      </c>
      <c r="X350" s="68">
        <f>ROUND(IFERROR(VLOOKUP($W350,[1]PARAMETROS!$Q$12:$S$82,2,0),0),2)</f>
        <v>0</v>
      </c>
      <c r="Y350" s="69">
        <f t="shared" si="52"/>
        <v>0</v>
      </c>
      <c r="Z350" s="71">
        <f t="shared" si="53"/>
        <v>0</v>
      </c>
      <c r="AA350" s="72" t="str">
        <f>IFERROR(IF(VLOOKUP($C350,[1]APELACIÓN!$C$16:$I$465,5,0)="","",VLOOKUP($C350,[1]APELACIÓN!$C$16:$I$465,5,0)),0)</f>
        <v/>
      </c>
      <c r="AB350" s="72" t="str">
        <f>IFERROR(IF(VLOOKUP($C350,[1]APELACIÓN!$C$16:$I$465,7,0)="","",VLOOKUP($C350,[1]APELACIÓN!$C$16:$I$465,7,0)),0)</f>
        <v/>
      </c>
      <c r="AC350" s="73" t="str">
        <f>IF($C350="","",[1]CONSOLIDADO!BP350)</f>
        <v/>
      </c>
      <c r="AD350" s="74" t="str">
        <f>IF($C350="","",[1]CONSOLIDADO!BQ350)</f>
        <v/>
      </c>
      <c r="AE350" s="74" t="str">
        <f>IF($C350="","",[1]CONSOLIDADO!BR350)</f>
        <v/>
      </c>
      <c r="AF350" s="74" t="str">
        <f>IF($C350="","",[1]CONSOLIDADO!BS350)</f>
        <v/>
      </c>
      <c r="AG350" s="74" t="str">
        <f>IF($C350="","",[1]CONSOLIDADO!BT350)</f>
        <v/>
      </c>
      <c r="AH350" s="73" t="str">
        <f>IF($C350="","",[1]CONSOLIDADO!BU350)</f>
        <v/>
      </c>
      <c r="AI350" s="73" t="str">
        <f>IF($C350="","",[1]CONSOLIDADO!BV350)</f>
        <v/>
      </c>
      <c r="AJ350" s="74" t="str">
        <f>IF($C350="","",[1]CONSOLIDADO!BW350)</f>
        <v/>
      </c>
      <c r="AK350" s="75" t="str">
        <f>IF($C350="","",[1]CONSOLIDADO!BX350)</f>
        <v/>
      </c>
    </row>
    <row r="351" spans="1:37" ht="14.45" customHeight="1" x14ac:dyDescent="0.2">
      <c r="A351" s="62">
        <v>336</v>
      </c>
      <c r="B351" s="63"/>
      <c r="C351" s="64"/>
      <c r="D351" s="63"/>
      <c r="E351" s="65" t="str">
        <f>IFERROR(VLOOKUP($C351,[1]CONSOLIDADO!$C$16:$K$465,9,0),"")</f>
        <v/>
      </c>
      <c r="F351" s="66">
        <f>IFERROR(IF(AND(VLOOKUP($C351,[1]APELACIÓN!$C:$AM,7,0)="SI",VLOOKUP($C351,[1]APELACIÓN!$C:$AM,10,0)&lt;&gt;""),VLOOKUP($C351,[1]APELACIÓN!$C:$AM,20,0),VLOOKUP($C351,[1]CONSOLIDADO!$C$16:$BX$465,39,0)),0)</f>
        <v>0</v>
      </c>
      <c r="G351" s="67">
        <f>ROUND(IFERROR(IF($F351&gt;39,200,VLOOKUP($F351,[1]PARAMETROS!$A$12:$K$55,2,0)),0),2)</f>
        <v>0</v>
      </c>
      <c r="H351" s="67">
        <f t="shared" si="45"/>
        <v>0</v>
      </c>
      <c r="I351" s="66">
        <f>IFERROR(IF(AND(VLOOKUP($C351,[1]APELACIÓN!$C:$AM,7,0)="SI",VLOOKUP($C351,[1]APELACIÓN!$C:$AM,11,0)&lt;&gt;""),VLOOKUP($C351,[1]APELACIÓN!$C:$AM,23,0),VLOOKUP($C351,[1]CONSOLIDADO!$C$16:$BX$465,42,0)),0)</f>
        <v>0</v>
      </c>
      <c r="J351" s="67">
        <f>ROUND(IFERROR(IF($I351&gt;39,200,VLOOKUP($I351,[1]PARAMETROS!$A$12:$K$55,6,0)),0),2)</f>
        <v>0</v>
      </c>
      <c r="K351" s="67">
        <f t="shared" si="46"/>
        <v>0</v>
      </c>
      <c r="L351" s="66">
        <f>IFERROR(IF(AND(VLOOKUP($C351,[1]APELACIÓN!$C:$AM,7,0)="SI",VLOOKUP($C351,[1]APELACIÓN!$C:$AM,12,0)&lt;&gt;""),VLOOKUP($C351,[1]APELACIÓN!$C:$AM,26,0),VLOOKUP($C351,[1]CONSOLIDADO!$C$16:$BX$465,45,0)),0)</f>
        <v>0</v>
      </c>
      <c r="M351" s="68">
        <f>ROUND(IFERROR(IF($L351&gt;39,200,VLOOKUP($L351,[1]PARAMETROS!$A$12:$K$55,10,0)),0),2)</f>
        <v>0</v>
      </c>
      <c r="N351" s="68">
        <f t="shared" si="47"/>
        <v>0</v>
      </c>
      <c r="O351" s="68">
        <f t="shared" si="48"/>
        <v>0</v>
      </c>
      <c r="P351" s="69">
        <f t="shared" si="49"/>
        <v>0</v>
      </c>
      <c r="Q351" s="66">
        <f>IFERROR(IF(AND(VLOOKUP($C351,[1]APELACIÓN!$C:$AM,7,0)="SI",VLOOKUP($C351,[1]APELACIÓN!$C:$AM,13,0)&lt;&gt;""),VLOOKUP($C351,[1]APELACIÓN!$C:$AM,29,0),VLOOKUP($C351,[1]CONSOLIDADO!$C$16:$BX$465,50,0)),0)</f>
        <v>0</v>
      </c>
      <c r="R351" s="68">
        <f>ROUND(IFERROR(IF($Q351&gt;110,100,VLOOKUP($Q351,[1]PARAMETROS!$M$12:$O$122,2,0)),0),2)</f>
        <v>0</v>
      </c>
      <c r="S351" s="69">
        <f t="shared" si="50"/>
        <v>0</v>
      </c>
      <c r="T351" s="70">
        <f>IFERROR(IF(AND(VLOOKUP($C351,[1]APELACIÓN!$C:$AM,7,0)="SI",VLOOKUP($C351,[1]APELACIÓN!$C:$AM,14,0)&lt;&gt;""),VLOOKUP($C351,[1]APELACIÓN!$C:$AM,32,0),VLOOKUP($C351,[1]CONSOLIDADO!$C$16:$BX$465,53,0)),0)</f>
        <v>0</v>
      </c>
      <c r="U351" s="70">
        <f>IFERROR(IF(AND(VLOOKUP($C351,[1]APELACIÓN!$C:$AM,7,0)="SI",VLOOKUP($C351,[1]APELACIÓN!$C:$AM,15,0)&lt;&gt;""),VLOOKUP($C351,[1]APELACIÓN!$C:$AM,33,0),VLOOKUP($C351,[1]CONSOLIDADO!$C$16:$BX$465,54,0)),0)</f>
        <v>0</v>
      </c>
      <c r="V351" s="70">
        <f>IFERROR(IF(AND(VLOOKUP($C351,[1]APELACIÓN!$C:$AM,7,0)="SI",VLOOKUP($C351,[1]APELACIÓN!$C:$AM,16,0)&lt;&gt;""),VLOOKUP($C351,[1]APELACIÓN!$C:$AM,34,0),VLOOKUP($C351,[1]CONSOLIDADO!$C$16:$BX$465,55,0)),0)</f>
        <v>0</v>
      </c>
      <c r="W351" s="70">
        <f t="shared" si="51"/>
        <v>0</v>
      </c>
      <c r="X351" s="68">
        <f>ROUND(IFERROR(VLOOKUP($W351,[1]PARAMETROS!$Q$12:$S$82,2,0),0),2)</f>
        <v>0</v>
      </c>
      <c r="Y351" s="69">
        <f t="shared" si="52"/>
        <v>0</v>
      </c>
      <c r="Z351" s="71">
        <f t="shared" si="53"/>
        <v>0</v>
      </c>
      <c r="AA351" s="72" t="str">
        <f>IFERROR(IF(VLOOKUP($C351,[1]APELACIÓN!$C$16:$I$465,5,0)="","",VLOOKUP($C351,[1]APELACIÓN!$C$16:$I$465,5,0)),0)</f>
        <v/>
      </c>
      <c r="AB351" s="72" t="str">
        <f>IFERROR(IF(VLOOKUP($C351,[1]APELACIÓN!$C$16:$I$465,7,0)="","",VLOOKUP($C351,[1]APELACIÓN!$C$16:$I$465,7,0)),0)</f>
        <v/>
      </c>
      <c r="AC351" s="73" t="str">
        <f>IF($C351="","",[1]CONSOLIDADO!BP351)</f>
        <v/>
      </c>
      <c r="AD351" s="74" t="str">
        <f>IF($C351="","",[1]CONSOLIDADO!BQ351)</f>
        <v/>
      </c>
      <c r="AE351" s="74" t="str">
        <f>IF($C351="","",[1]CONSOLIDADO!BR351)</f>
        <v/>
      </c>
      <c r="AF351" s="74" t="str">
        <f>IF($C351="","",[1]CONSOLIDADO!BS351)</f>
        <v/>
      </c>
      <c r="AG351" s="74" t="str">
        <f>IF($C351="","",[1]CONSOLIDADO!BT351)</f>
        <v/>
      </c>
      <c r="AH351" s="73" t="str">
        <f>IF($C351="","",[1]CONSOLIDADO!BU351)</f>
        <v/>
      </c>
      <c r="AI351" s="73" t="str">
        <f>IF($C351="","",[1]CONSOLIDADO!BV351)</f>
        <v/>
      </c>
      <c r="AJ351" s="74" t="str">
        <f>IF($C351="","",[1]CONSOLIDADO!BW351)</f>
        <v/>
      </c>
      <c r="AK351" s="75" t="str">
        <f>IF($C351="","",[1]CONSOLIDADO!BX351)</f>
        <v/>
      </c>
    </row>
    <row r="352" spans="1:37" ht="14.45" customHeight="1" x14ac:dyDescent="0.2">
      <c r="A352" s="62">
        <v>337</v>
      </c>
      <c r="B352" s="63"/>
      <c r="C352" s="64"/>
      <c r="D352" s="63"/>
      <c r="E352" s="65" t="str">
        <f>IFERROR(VLOOKUP($C352,[1]CONSOLIDADO!$C$16:$K$465,9,0),"")</f>
        <v/>
      </c>
      <c r="F352" s="66">
        <f>IFERROR(IF(AND(VLOOKUP($C352,[1]APELACIÓN!$C:$AM,7,0)="SI",VLOOKUP($C352,[1]APELACIÓN!$C:$AM,10,0)&lt;&gt;""),VLOOKUP($C352,[1]APELACIÓN!$C:$AM,20,0),VLOOKUP($C352,[1]CONSOLIDADO!$C$16:$BX$465,39,0)),0)</f>
        <v>0</v>
      </c>
      <c r="G352" s="67">
        <f>ROUND(IFERROR(IF($F352&gt;39,200,VLOOKUP($F352,[1]PARAMETROS!$A$12:$K$55,2,0)),0),2)</f>
        <v>0</v>
      </c>
      <c r="H352" s="67">
        <f t="shared" si="45"/>
        <v>0</v>
      </c>
      <c r="I352" s="66">
        <f>IFERROR(IF(AND(VLOOKUP($C352,[1]APELACIÓN!$C:$AM,7,0)="SI",VLOOKUP($C352,[1]APELACIÓN!$C:$AM,11,0)&lt;&gt;""),VLOOKUP($C352,[1]APELACIÓN!$C:$AM,23,0),VLOOKUP($C352,[1]CONSOLIDADO!$C$16:$BX$465,42,0)),0)</f>
        <v>0</v>
      </c>
      <c r="J352" s="67">
        <f>ROUND(IFERROR(IF($I352&gt;39,200,VLOOKUP($I352,[1]PARAMETROS!$A$12:$K$55,6,0)),0),2)</f>
        <v>0</v>
      </c>
      <c r="K352" s="67">
        <f t="shared" si="46"/>
        <v>0</v>
      </c>
      <c r="L352" s="66">
        <f>IFERROR(IF(AND(VLOOKUP($C352,[1]APELACIÓN!$C:$AM,7,0)="SI",VLOOKUP($C352,[1]APELACIÓN!$C:$AM,12,0)&lt;&gt;""),VLOOKUP($C352,[1]APELACIÓN!$C:$AM,26,0),VLOOKUP($C352,[1]CONSOLIDADO!$C$16:$BX$465,45,0)),0)</f>
        <v>0</v>
      </c>
      <c r="M352" s="68">
        <f>ROUND(IFERROR(IF($L352&gt;39,200,VLOOKUP($L352,[1]PARAMETROS!$A$12:$K$55,10,0)),0),2)</f>
        <v>0</v>
      </c>
      <c r="N352" s="68">
        <f t="shared" si="47"/>
        <v>0</v>
      </c>
      <c r="O352" s="68">
        <f t="shared" si="48"/>
        <v>0</v>
      </c>
      <c r="P352" s="69">
        <f t="shared" si="49"/>
        <v>0</v>
      </c>
      <c r="Q352" s="66">
        <f>IFERROR(IF(AND(VLOOKUP($C352,[1]APELACIÓN!$C:$AM,7,0)="SI",VLOOKUP($C352,[1]APELACIÓN!$C:$AM,13,0)&lt;&gt;""),VLOOKUP($C352,[1]APELACIÓN!$C:$AM,29,0),VLOOKUP($C352,[1]CONSOLIDADO!$C$16:$BX$465,50,0)),0)</f>
        <v>0</v>
      </c>
      <c r="R352" s="68">
        <f>ROUND(IFERROR(IF($Q352&gt;110,100,VLOOKUP($Q352,[1]PARAMETROS!$M$12:$O$122,2,0)),0),2)</f>
        <v>0</v>
      </c>
      <c r="S352" s="69">
        <f t="shared" si="50"/>
        <v>0</v>
      </c>
      <c r="T352" s="70">
        <f>IFERROR(IF(AND(VLOOKUP($C352,[1]APELACIÓN!$C:$AM,7,0)="SI",VLOOKUP($C352,[1]APELACIÓN!$C:$AM,14,0)&lt;&gt;""),VLOOKUP($C352,[1]APELACIÓN!$C:$AM,32,0),VLOOKUP($C352,[1]CONSOLIDADO!$C$16:$BX$465,53,0)),0)</f>
        <v>0</v>
      </c>
      <c r="U352" s="70">
        <f>IFERROR(IF(AND(VLOOKUP($C352,[1]APELACIÓN!$C:$AM,7,0)="SI",VLOOKUP($C352,[1]APELACIÓN!$C:$AM,15,0)&lt;&gt;""),VLOOKUP($C352,[1]APELACIÓN!$C:$AM,33,0),VLOOKUP($C352,[1]CONSOLIDADO!$C$16:$BX$465,54,0)),0)</f>
        <v>0</v>
      </c>
      <c r="V352" s="70">
        <f>IFERROR(IF(AND(VLOOKUP($C352,[1]APELACIÓN!$C:$AM,7,0)="SI",VLOOKUP($C352,[1]APELACIÓN!$C:$AM,16,0)&lt;&gt;""),VLOOKUP($C352,[1]APELACIÓN!$C:$AM,34,0),VLOOKUP($C352,[1]CONSOLIDADO!$C$16:$BX$465,55,0)),0)</f>
        <v>0</v>
      </c>
      <c r="W352" s="70">
        <f t="shared" si="51"/>
        <v>0</v>
      </c>
      <c r="X352" s="68">
        <f>ROUND(IFERROR(VLOOKUP($W352,[1]PARAMETROS!$Q$12:$S$82,2,0),0),2)</f>
        <v>0</v>
      </c>
      <c r="Y352" s="69">
        <f t="shared" si="52"/>
        <v>0</v>
      </c>
      <c r="Z352" s="71">
        <f t="shared" si="53"/>
        <v>0</v>
      </c>
      <c r="AA352" s="72" t="str">
        <f>IFERROR(IF(VLOOKUP($C352,[1]APELACIÓN!$C$16:$I$465,5,0)="","",VLOOKUP($C352,[1]APELACIÓN!$C$16:$I$465,5,0)),0)</f>
        <v/>
      </c>
      <c r="AB352" s="72" t="str">
        <f>IFERROR(IF(VLOOKUP($C352,[1]APELACIÓN!$C$16:$I$465,7,0)="","",VLOOKUP($C352,[1]APELACIÓN!$C$16:$I$465,7,0)),0)</f>
        <v/>
      </c>
      <c r="AC352" s="73" t="str">
        <f>IF($C352="","",[1]CONSOLIDADO!BP352)</f>
        <v/>
      </c>
      <c r="AD352" s="74" t="str">
        <f>IF($C352="","",[1]CONSOLIDADO!BQ352)</f>
        <v/>
      </c>
      <c r="AE352" s="74" t="str">
        <f>IF($C352="","",[1]CONSOLIDADO!BR352)</f>
        <v/>
      </c>
      <c r="AF352" s="74" t="str">
        <f>IF($C352="","",[1]CONSOLIDADO!BS352)</f>
        <v/>
      </c>
      <c r="AG352" s="74" t="str">
        <f>IF($C352="","",[1]CONSOLIDADO!BT352)</f>
        <v/>
      </c>
      <c r="AH352" s="73" t="str">
        <f>IF($C352="","",[1]CONSOLIDADO!BU352)</f>
        <v/>
      </c>
      <c r="AI352" s="73" t="str">
        <f>IF($C352="","",[1]CONSOLIDADO!BV352)</f>
        <v/>
      </c>
      <c r="AJ352" s="74" t="str">
        <f>IF($C352="","",[1]CONSOLIDADO!BW352)</f>
        <v/>
      </c>
      <c r="AK352" s="75" t="str">
        <f>IF($C352="","",[1]CONSOLIDADO!BX352)</f>
        <v/>
      </c>
    </row>
    <row r="353" spans="1:37" ht="14.45" customHeight="1" x14ac:dyDescent="0.2">
      <c r="A353" s="62">
        <v>338</v>
      </c>
      <c r="B353" s="63"/>
      <c r="C353" s="64"/>
      <c r="D353" s="63"/>
      <c r="E353" s="65" t="str">
        <f>IFERROR(VLOOKUP($C353,[1]CONSOLIDADO!$C$16:$K$465,9,0),"")</f>
        <v/>
      </c>
      <c r="F353" s="66">
        <f>IFERROR(IF(AND(VLOOKUP($C353,[1]APELACIÓN!$C:$AM,7,0)="SI",VLOOKUP($C353,[1]APELACIÓN!$C:$AM,10,0)&lt;&gt;""),VLOOKUP($C353,[1]APELACIÓN!$C:$AM,20,0),VLOOKUP($C353,[1]CONSOLIDADO!$C$16:$BX$465,39,0)),0)</f>
        <v>0</v>
      </c>
      <c r="G353" s="67">
        <f>ROUND(IFERROR(IF($F353&gt;39,200,VLOOKUP($F353,[1]PARAMETROS!$A$12:$K$55,2,0)),0),2)</f>
        <v>0</v>
      </c>
      <c r="H353" s="67">
        <f t="shared" si="45"/>
        <v>0</v>
      </c>
      <c r="I353" s="66">
        <f>IFERROR(IF(AND(VLOOKUP($C353,[1]APELACIÓN!$C:$AM,7,0)="SI",VLOOKUP($C353,[1]APELACIÓN!$C:$AM,11,0)&lt;&gt;""),VLOOKUP($C353,[1]APELACIÓN!$C:$AM,23,0),VLOOKUP($C353,[1]CONSOLIDADO!$C$16:$BX$465,42,0)),0)</f>
        <v>0</v>
      </c>
      <c r="J353" s="67">
        <f>ROUND(IFERROR(IF($I353&gt;39,200,VLOOKUP($I353,[1]PARAMETROS!$A$12:$K$55,6,0)),0),2)</f>
        <v>0</v>
      </c>
      <c r="K353" s="67">
        <f t="shared" si="46"/>
        <v>0</v>
      </c>
      <c r="L353" s="66">
        <f>IFERROR(IF(AND(VLOOKUP($C353,[1]APELACIÓN!$C:$AM,7,0)="SI",VLOOKUP($C353,[1]APELACIÓN!$C:$AM,12,0)&lt;&gt;""),VLOOKUP($C353,[1]APELACIÓN!$C:$AM,26,0),VLOOKUP($C353,[1]CONSOLIDADO!$C$16:$BX$465,45,0)),0)</f>
        <v>0</v>
      </c>
      <c r="M353" s="68">
        <f>ROUND(IFERROR(IF($L353&gt;39,200,VLOOKUP($L353,[1]PARAMETROS!$A$12:$K$55,10,0)),0),2)</f>
        <v>0</v>
      </c>
      <c r="N353" s="68">
        <f t="shared" si="47"/>
        <v>0</v>
      </c>
      <c r="O353" s="68">
        <f t="shared" si="48"/>
        <v>0</v>
      </c>
      <c r="P353" s="69">
        <f t="shared" si="49"/>
        <v>0</v>
      </c>
      <c r="Q353" s="66">
        <f>IFERROR(IF(AND(VLOOKUP($C353,[1]APELACIÓN!$C:$AM,7,0)="SI",VLOOKUP($C353,[1]APELACIÓN!$C:$AM,13,0)&lt;&gt;""),VLOOKUP($C353,[1]APELACIÓN!$C:$AM,29,0),VLOOKUP($C353,[1]CONSOLIDADO!$C$16:$BX$465,50,0)),0)</f>
        <v>0</v>
      </c>
      <c r="R353" s="68">
        <f>ROUND(IFERROR(IF($Q353&gt;110,100,VLOOKUP($Q353,[1]PARAMETROS!$M$12:$O$122,2,0)),0),2)</f>
        <v>0</v>
      </c>
      <c r="S353" s="69">
        <f t="shared" si="50"/>
        <v>0</v>
      </c>
      <c r="T353" s="70">
        <f>IFERROR(IF(AND(VLOOKUP($C353,[1]APELACIÓN!$C:$AM,7,0)="SI",VLOOKUP($C353,[1]APELACIÓN!$C:$AM,14,0)&lt;&gt;""),VLOOKUP($C353,[1]APELACIÓN!$C:$AM,32,0),VLOOKUP($C353,[1]CONSOLIDADO!$C$16:$BX$465,53,0)),0)</f>
        <v>0</v>
      </c>
      <c r="U353" s="70">
        <f>IFERROR(IF(AND(VLOOKUP($C353,[1]APELACIÓN!$C:$AM,7,0)="SI",VLOOKUP($C353,[1]APELACIÓN!$C:$AM,15,0)&lt;&gt;""),VLOOKUP($C353,[1]APELACIÓN!$C:$AM,33,0),VLOOKUP($C353,[1]CONSOLIDADO!$C$16:$BX$465,54,0)),0)</f>
        <v>0</v>
      </c>
      <c r="V353" s="70">
        <f>IFERROR(IF(AND(VLOOKUP($C353,[1]APELACIÓN!$C:$AM,7,0)="SI",VLOOKUP($C353,[1]APELACIÓN!$C:$AM,16,0)&lt;&gt;""),VLOOKUP($C353,[1]APELACIÓN!$C:$AM,34,0),VLOOKUP($C353,[1]CONSOLIDADO!$C$16:$BX$465,55,0)),0)</f>
        <v>0</v>
      </c>
      <c r="W353" s="70">
        <f t="shared" si="51"/>
        <v>0</v>
      </c>
      <c r="X353" s="68">
        <f>ROUND(IFERROR(VLOOKUP($W353,[1]PARAMETROS!$Q$12:$S$82,2,0),0),2)</f>
        <v>0</v>
      </c>
      <c r="Y353" s="69">
        <f t="shared" si="52"/>
        <v>0</v>
      </c>
      <c r="Z353" s="71">
        <f t="shared" si="53"/>
        <v>0</v>
      </c>
      <c r="AA353" s="72" t="str">
        <f>IFERROR(IF(VLOOKUP($C353,[1]APELACIÓN!$C$16:$I$465,5,0)="","",VLOOKUP($C353,[1]APELACIÓN!$C$16:$I$465,5,0)),0)</f>
        <v/>
      </c>
      <c r="AB353" s="72" t="str">
        <f>IFERROR(IF(VLOOKUP($C353,[1]APELACIÓN!$C$16:$I$465,7,0)="","",VLOOKUP($C353,[1]APELACIÓN!$C$16:$I$465,7,0)),0)</f>
        <v/>
      </c>
      <c r="AC353" s="73" t="str">
        <f>IF($C353="","",[1]CONSOLIDADO!BP353)</f>
        <v/>
      </c>
      <c r="AD353" s="74" t="str">
        <f>IF($C353="","",[1]CONSOLIDADO!BQ353)</f>
        <v/>
      </c>
      <c r="AE353" s="74" t="str">
        <f>IF($C353="","",[1]CONSOLIDADO!BR353)</f>
        <v/>
      </c>
      <c r="AF353" s="74" t="str">
        <f>IF($C353="","",[1]CONSOLIDADO!BS353)</f>
        <v/>
      </c>
      <c r="AG353" s="74" t="str">
        <f>IF($C353="","",[1]CONSOLIDADO!BT353)</f>
        <v/>
      </c>
      <c r="AH353" s="73" t="str">
        <f>IF($C353="","",[1]CONSOLIDADO!BU353)</f>
        <v/>
      </c>
      <c r="AI353" s="73" t="str">
        <f>IF($C353="","",[1]CONSOLIDADO!BV353)</f>
        <v/>
      </c>
      <c r="AJ353" s="74" t="str">
        <f>IF($C353="","",[1]CONSOLIDADO!BW353)</f>
        <v/>
      </c>
      <c r="AK353" s="75" t="str">
        <f>IF($C353="","",[1]CONSOLIDADO!BX353)</f>
        <v/>
      </c>
    </row>
    <row r="354" spans="1:37" ht="14.45" customHeight="1" x14ac:dyDescent="0.2">
      <c r="A354" s="62">
        <v>339</v>
      </c>
      <c r="B354" s="63"/>
      <c r="C354" s="64"/>
      <c r="D354" s="63"/>
      <c r="E354" s="65" t="str">
        <f>IFERROR(VLOOKUP($C354,[1]CONSOLIDADO!$C$16:$K$465,9,0),"")</f>
        <v/>
      </c>
      <c r="F354" s="66">
        <f>IFERROR(IF(AND(VLOOKUP($C354,[1]APELACIÓN!$C:$AM,7,0)="SI",VLOOKUP($C354,[1]APELACIÓN!$C:$AM,10,0)&lt;&gt;""),VLOOKUP($C354,[1]APELACIÓN!$C:$AM,20,0),VLOOKUP($C354,[1]CONSOLIDADO!$C$16:$BX$465,39,0)),0)</f>
        <v>0</v>
      </c>
      <c r="G354" s="67">
        <f>ROUND(IFERROR(IF($F354&gt;39,200,VLOOKUP($F354,[1]PARAMETROS!$A$12:$K$55,2,0)),0),2)</f>
        <v>0</v>
      </c>
      <c r="H354" s="67">
        <f t="shared" si="45"/>
        <v>0</v>
      </c>
      <c r="I354" s="66">
        <f>IFERROR(IF(AND(VLOOKUP($C354,[1]APELACIÓN!$C:$AM,7,0)="SI",VLOOKUP($C354,[1]APELACIÓN!$C:$AM,11,0)&lt;&gt;""),VLOOKUP($C354,[1]APELACIÓN!$C:$AM,23,0),VLOOKUP($C354,[1]CONSOLIDADO!$C$16:$BX$465,42,0)),0)</f>
        <v>0</v>
      </c>
      <c r="J354" s="67">
        <f>ROUND(IFERROR(IF($I354&gt;39,200,VLOOKUP($I354,[1]PARAMETROS!$A$12:$K$55,6,0)),0),2)</f>
        <v>0</v>
      </c>
      <c r="K354" s="67">
        <f t="shared" si="46"/>
        <v>0</v>
      </c>
      <c r="L354" s="66">
        <f>IFERROR(IF(AND(VLOOKUP($C354,[1]APELACIÓN!$C:$AM,7,0)="SI",VLOOKUP($C354,[1]APELACIÓN!$C:$AM,12,0)&lt;&gt;""),VLOOKUP($C354,[1]APELACIÓN!$C:$AM,26,0),VLOOKUP($C354,[1]CONSOLIDADO!$C$16:$BX$465,45,0)),0)</f>
        <v>0</v>
      </c>
      <c r="M354" s="68">
        <f>ROUND(IFERROR(IF($L354&gt;39,200,VLOOKUP($L354,[1]PARAMETROS!$A$12:$K$55,10,0)),0),2)</f>
        <v>0</v>
      </c>
      <c r="N354" s="68">
        <f t="shared" si="47"/>
        <v>0</v>
      </c>
      <c r="O354" s="68">
        <f t="shared" si="48"/>
        <v>0</v>
      </c>
      <c r="P354" s="69">
        <f t="shared" si="49"/>
        <v>0</v>
      </c>
      <c r="Q354" s="66">
        <f>IFERROR(IF(AND(VLOOKUP($C354,[1]APELACIÓN!$C:$AM,7,0)="SI",VLOOKUP($C354,[1]APELACIÓN!$C:$AM,13,0)&lt;&gt;""),VLOOKUP($C354,[1]APELACIÓN!$C:$AM,29,0),VLOOKUP($C354,[1]CONSOLIDADO!$C$16:$BX$465,50,0)),0)</f>
        <v>0</v>
      </c>
      <c r="R354" s="68">
        <f>ROUND(IFERROR(IF($Q354&gt;110,100,VLOOKUP($Q354,[1]PARAMETROS!$M$12:$O$122,2,0)),0),2)</f>
        <v>0</v>
      </c>
      <c r="S354" s="69">
        <f t="shared" si="50"/>
        <v>0</v>
      </c>
      <c r="T354" s="70">
        <f>IFERROR(IF(AND(VLOOKUP($C354,[1]APELACIÓN!$C:$AM,7,0)="SI",VLOOKUP($C354,[1]APELACIÓN!$C:$AM,14,0)&lt;&gt;""),VLOOKUP($C354,[1]APELACIÓN!$C:$AM,32,0),VLOOKUP($C354,[1]CONSOLIDADO!$C$16:$BX$465,53,0)),0)</f>
        <v>0</v>
      </c>
      <c r="U354" s="70">
        <f>IFERROR(IF(AND(VLOOKUP($C354,[1]APELACIÓN!$C:$AM,7,0)="SI",VLOOKUP($C354,[1]APELACIÓN!$C:$AM,15,0)&lt;&gt;""),VLOOKUP($C354,[1]APELACIÓN!$C:$AM,33,0),VLOOKUP($C354,[1]CONSOLIDADO!$C$16:$BX$465,54,0)),0)</f>
        <v>0</v>
      </c>
      <c r="V354" s="70">
        <f>IFERROR(IF(AND(VLOOKUP($C354,[1]APELACIÓN!$C:$AM,7,0)="SI",VLOOKUP($C354,[1]APELACIÓN!$C:$AM,16,0)&lt;&gt;""),VLOOKUP($C354,[1]APELACIÓN!$C:$AM,34,0),VLOOKUP($C354,[1]CONSOLIDADO!$C$16:$BX$465,55,0)),0)</f>
        <v>0</v>
      </c>
      <c r="W354" s="70">
        <f t="shared" si="51"/>
        <v>0</v>
      </c>
      <c r="X354" s="68">
        <f>ROUND(IFERROR(VLOOKUP($W354,[1]PARAMETROS!$Q$12:$S$82,2,0),0),2)</f>
        <v>0</v>
      </c>
      <c r="Y354" s="69">
        <f t="shared" si="52"/>
        <v>0</v>
      </c>
      <c r="Z354" s="71">
        <f t="shared" si="53"/>
        <v>0</v>
      </c>
      <c r="AA354" s="72" t="str">
        <f>IFERROR(IF(VLOOKUP($C354,[1]APELACIÓN!$C$16:$I$465,5,0)="","",VLOOKUP($C354,[1]APELACIÓN!$C$16:$I$465,5,0)),0)</f>
        <v/>
      </c>
      <c r="AB354" s="72" t="str">
        <f>IFERROR(IF(VLOOKUP($C354,[1]APELACIÓN!$C$16:$I$465,7,0)="","",VLOOKUP($C354,[1]APELACIÓN!$C$16:$I$465,7,0)),0)</f>
        <v/>
      </c>
      <c r="AC354" s="73" t="str">
        <f>IF($C354="","",[1]CONSOLIDADO!BP354)</f>
        <v/>
      </c>
      <c r="AD354" s="74" t="str">
        <f>IF($C354="","",[1]CONSOLIDADO!BQ354)</f>
        <v/>
      </c>
      <c r="AE354" s="74" t="str">
        <f>IF($C354="","",[1]CONSOLIDADO!BR354)</f>
        <v/>
      </c>
      <c r="AF354" s="74" t="str">
        <f>IF($C354="","",[1]CONSOLIDADO!BS354)</f>
        <v/>
      </c>
      <c r="AG354" s="74" t="str">
        <f>IF($C354="","",[1]CONSOLIDADO!BT354)</f>
        <v/>
      </c>
      <c r="AH354" s="73" t="str">
        <f>IF($C354="","",[1]CONSOLIDADO!BU354)</f>
        <v/>
      </c>
      <c r="AI354" s="73" t="str">
        <f>IF($C354="","",[1]CONSOLIDADO!BV354)</f>
        <v/>
      </c>
      <c r="AJ354" s="74" t="str">
        <f>IF($C354="","",[1]CONSOLIDADO!BW354)</f>
        <v/>
      </c>
      <c r="AK354" s="75" t="str">
        <f>IF($C354="","",[1]CONSOLIDADO!BX354)</f>
        <v/>
      </c>
    </row>
    <row r="355" spans="1:37" ht="14.45" customHeight="1" x14ac:dyDescent="0.2">
      <c r="A355" s="62">
        <v>340</v>
      </c>
      <c r="B355" s="63"/>
      <c r="C355" s="64"/>
      <c r="D355" s="63"/>
      <c r="E355" s="65" t="str">
        <f>IFERROR(VLOOKUP($C355,[1]CONSOLIDADO!$C$16:$K$465,9,0),"")</f>
        <v/>
      </c>
      <c r="F355" s="66">
        <f>IFERROR(IF(AND(VLOOKUP($C355,[1]APELACIÓN!$C:$AM,7,0)="SI",VLOOKUP($C355,[1]APELACIÓN!$C:$AM,10,0)&lt;&gt;""),VLOOKUP($C355,[1]APELACIÓN!$C:$AM,20,0),VLOOKUP($C355,[1]CONSOLIDADO!$C$16:$BX$465,39,0)),0)</f>
        <v>0</v>
      </c>
      <c r="G355" s="67">
        <f>ROUND(IFERROR(IF($F355&gt;39,200,VLOOKUP($F355,[1]PARAMETROS!$A$12:$K$55,2,0)),0),2)</f>
        <v>0</v>
      </c>
      <c r="H355" s="67">
        <f t="shared" si="45"/>
        <v>0</v>
      </c>
      <c r="I355" s="66">
        <f>IFERROR(IF(AND(VLOOKUP($C355,[1]APELACIÓN!$C:$AM,7,0)="SI",VLOOKUP($C355,[1]APELACIÓN!$C:$AM,11,0)&lt;&gt;""),VLOOKUP($C355,[1]APELACIÓN!$C:$AM,23,0),VLOOKUP($C355,[1]CONSOLIDADO!$C$16:$BX$465,42,0)),0)</f>
        <v>0</v>
      </c>
      <c r="J355" s="67">
        <f>ROUND(IFERROR(IF($I355&gt;39,200,VLOOKUP($I355,[1]PARAMETROS!$A$12:$K$55,6,0)),0),2)</f>
        <v>0</v>
      </c>
      <c r="K355" s="67">
        <f t="shared" si="46"/>
        <v>0</v>
      </c>
      <c r="L355" s="66">
        <f>IFERROR(IF(AND(VLOOKUP($C355,[1]APELACIÓN!$C:$AM,7,0)="SI",VLOOKUP($C355,[1]APELACIÓN!$C:$AM,12,0)&lt;&gt;""),VLOOKUP($C355,[1]APELACIÓN!$C:$AM,26,0),VLOOKUP($C355,[1]CONSOLIDADO!$C$16:$BX$465,45,0)),0)</f>
        <v>0</v>
      </c>
      <c r="M355" s="68">
        <f>ROUND(IFERROR(IF($L355&gt;39,200,VLOOKUP($L355,[1]PARAMETROS!$A$12:$K$55,10,0)),0),2)</f>
        <v>0</v>
      </c>
      <c r="N355" s="68">
        <f t="shared" si="47"/>
        <v>0</v>
      </c>
      <c r="O355" s="68">
        <f t="shared" si="48"/>
        <v>0</v>
      </c>
      <c r="P355" s="69">
        <f t="shared" si="49"/>
        <v>0</v>
      </c>
      <c r="Q355" s="66">
        <f>IFERROR(IF(AND(VLOOKUP($C355,[1]APELACIÓN!$C:$AM,7,0)="SI",VLOOKUP($C355,[1]APELACIÓN!$C:$AM,13,0)&lt;&gt;""),VLOOKUP($C355,[1]APELACIÓN!$C:$AM,29,0),VLOOKUP($C355,[1]CONSOLIDADO!$C$16:$BX$465,50,0)),0)</f>
        <v>0</v>
      </c>
      <c r="R355" s="68">
        <f>ROUND(IFERROR(IF($Q355&gt;110,100,VLOOKUP($Q355,[1]PARAMETROS!$M$12:$O$122,2,0)),0),2)</f>
        <v>0</v>
      </c>
      <c r="S355" s="69">
        <f t="shared" si="50"/>
        <v>0</v>
      </c>
      <c r="T355" s="70">
        <f>IFERROR(IF(AND(VLOOKUP($C355,[1]APELACIÓN!$C:$AM,7,0)="SI",VLOOKUP($C355,[1]APELACIÓN!$C:$AM,14,0)&lt;&gt;""),VLOOKUP($C355,[1]APELACIÓN!$C:$AM,32,0),VLOOKUP($C355,[1]CONSOLIDADO!$C$16:$BX$465,53,0)),0)</f>
        <v>0</v>
      </c>
      <c r="U355" s="70">
        <f>IFERROR(IF(AND(VLOOKUP($C355,[1]APELACIÓN!$C:$AM,7,0)="SI",VLOOKUP($C355,[1]APELACIÓN!$C:$AM,15,0)&lt;&gt;""),VLOOKUP($C355,[1]APELACIÓN!$C:$AM,33,0),VLOOKUP($C355,[1]CONSOLIDADO!$C$16:$BX$465,54,0)),0)</f>
        <v>0</v>
      </c>
      <c r="V355" s="70">
        <f>IFERROR(IF(AND(VLOOKUP($C355,[1]APELACIÓN!$C:$AM,7,0)="SI",VLOOKUP($C355,[1]APELACIÓN!$C:$AM,16,0)&lt;&gt;""),VLOOKUP($C355,[1]APELACIÓN!$C:$AM,34,0),VLOOKUP($C355,[1]CONSOLIDADO!$C$16:$BX$465,55,0)),0)</f>
        <v>0</v>
      </c>
      <c r="W355" s="70">
        <f t="shared" si="51"/>
        <v>0</v>
      </c>
      <c r="X355" s="68">
        <f>ROUND(IFERROR(VLOOKUP($W355,[1]PARAMETROS!$Q$12:$S$82,2,0),0),2)</f>
        <v>0</v>
      </c>
      <c r="Y355" s="69">
        <f t="shared" si="52"/>
        <v>0</v>
      </c>
      <c r="Z355" s="71">
        <f t="shared" si="53"/>
        <v>0</v>
      </c>
      <c r="AA355" s="72" t="str">
        <f>IFERROR(IF(VLOOKUP($C355,[1]APELACIÓN!$C$16:$I$465,5,0)="","",VLOOKUP($C355,[1]APELACIÓN!$C$16:$I$465,5,0)),0)</f>
        <v/>
      </c>
      <c r="AB355" s="72" t="str">
        <f>IFERROR(IF(VLOOKUP($C355,[1]APELACIÓN!$C$16:$I$465,7,0)="","",VLOOKUP($C355,[1]APELACIÓN!$C$16:$I$465,7,0)),0)</f>
        <v/>
      </c>
      <c r="AC355" s="73" t="str">
        <f>IF($C355="","",[1]CONSOLIDADO!BP355)</f>
        <v/>
      </c>
      <c r="AD355" s="74" t="str">
        <f>IF($C355="","",[1]CONSOLIDADO!BQ355)</f>
        <v/>
      </c>
      <c r="AE355" s="74" t="str">
        <f>IF($C355="","",[1]CONSOLIDADO!BR355)</f>
        <v/>
      </c>
      <c r="AF355" s="74" t="str">
        <f>IF($C355="","",[1]CONSOLIDADO!BS355)</f>
        <v/>
      </c>
      <c r="AG355" s="74" t="str">
        <f>IF($C355="","",[1]CONSOLIDADO!BT355)</f>
        <v/>
      </c>
      <c r="AH355" s="73" t="str">
        <f>IF($C355="","",[1]CONSOLIDADO!BU355)</f>
        <v/>
      </c>
      <c r="AI355" s="73" t="str">
        <f>IF($C355="","",[1]CONSOLIDADO!BV355)</f>
        <v/>
      </c>
      <c r="AJ355" s="74" t="str">
        <f>IF($C355="","",[1]CONSOLIDADO!BW355)</f>
        <v/>
      </c>
      <c r="AK355" s="75" t="str">
        <f>IF($C355="","",[1]CONSOLIDADO!BX355)</f>
        <v/>
      </c>
    </row>
    <row r="356" spans="1:37" ht="14.45" customHeight="1" x14ac:dyDescent="0.2">
      <c r="A356" s="62">
        <v>341</v>
      </c>
      <c r="B356" s="63"/>
      <c r="C356" s="64"/>
      <c r="D356" s="63"/>
      <c r="E356" s="65" t="str">
        <f>IFERROR(VLOOKUP($C356,[1]CONSOLIDADO!$C$16:$K$465,9,0),"")</f>
        <v/>
      </c>
      <c r="F356" s="66">
        <f>IFERROR(IF(AND(VLOOKUP($C356,[1]APELACIÓN!$C:$AM,7,0)="SI",VLOOKUP($C356,[1]APELACIÓN!$C:$AM,10,0)&lt;&gt;""),VLOOKUP($C356,[1]APELACIÓN!$C:$AM,20,0),VLOOKUP($C356,[1]CONSOLIDADO!$C$16:$BX$465,39,0)),0)</f>
        <v>0</v>
      </c>
      <c r="G356" s="67">
        <f>ROUND(IFERROR(IF($F356&gt;39,200,VLOOKUP($F356,[1]PARAMETROS!$A$12:$K$55,2,0)),0),2)</f>
        <v>0</v>
      </c>
      <c r="H356" s="67">
        <f t="shared" si="45"/>
        <v>0</v>
      </c>
      <c r="I356" s="66">
        <f>IFERROR(IF(AND(VLOOKUP($C356,[1]APELACIÓN!$C:$AM,7,0)="SI",VLOOKUP($C356,[1]APELACIÓN!$C:$AM,11,0)&lt;&gt;""),VLOOKUP($C356,[1]APELACIÓN!$C:$AM,23,0),VLOOKUP($C356,[1]CONSOLIDADO!$C$16:$BX$465,42,0)),0)</f>
        <v>0</v>
      </c>
      <c r="J356" s="67">
        <f>ROUND(IFERROR(IF($I356&gt;39,200,VLOOKUP($I356,[1]PARAMETROS!$A$12:$K$55,6,0)),0),2)</f>
        <v>0</v>
      </c>
      <c r="K356" s="67">
        <f t="shared" si="46"/>
        <v>0</v>
      </c>
      <c r="L356" s="66">
        <f>IFERROR(IF(AND(VLOOKUP($C356,[1]APELACIÓN!$C:$AM,7,0)="SI",VLOOKUP($C356,[1]APELACIÓN!$C:$AM,12,0)&lt;&gt;""),VLOOKUP($C356,[1]APELACIÓN!$C:$AM,26,0),VLOOKUP($C356,[1]CONSOLIDADO!$C$16:$BX$465,45,0)),0)</f>
        <v>0</v>
      </c>
      <c r="M356" s="68">
        <f>ROUND(IFERROR(IF($L356&gt;39,200,VLOOKUP($L356,[1]PARAMETROS!$A$12:$K$55,10,0)),0),2)</f>
        <v>0</v>
      </c>
      <c r="N356" s="68">
        <f t="shared" si="47"/>
        <v>0</v>
      </c>
      <c r="O356" s="68">
        <f t="shared" si="48"/>
        <v>0</v>
      </c>
      <c r="P356" s="69">
        <f t="shared" si="49"/>
        <v>0</v>
      </c>
      <c r="Q356" s="66">
        <f>IFERROR(IF(AND(VLOOKUP($C356,[1]APELACIÓN!$C:$AM,7,0)="SI",VLOOKUP($C356,[1]APELACIÓN!$C:$AM,13,0)&lt;&gt;""),VLOOKUP($C356,[1]APELACIÓN!$C:$AM,29,0),VLOOKUP($C356,[1]CONSOLIDADO!$C$16:$BX$465,50,0)),0)</f>
        <v>0</v>
      </c>
      <c r="R356" s="68">
        <f>ROUND(IFERROR(IF($Q356&gt;110,100,VLOOKUP($Q356,[1]PARAMETROS!$M$12:$O$122,2,0)),0),2)</f>
        <v>0</v>
      </c>
      <c r="S356" s="69">
        <f t="shared" si="50"/>
        <v>0</v>
      </c>
      <c r="T356" s="70">
        <f>IFERROR(IF(AND(VLOOKUP($C356,[1]APELACIÓN!$C:$AM,7,0)="SI",VLOOKUP($C356,[1]APELACIÓN!$C:$AM,14,0)&lt;&gt;""),VLOOKUP($C356,[1]APELACIÓN!$C:$AM,32,0),VLOOKUP($C356,[1]CONSOLIDADO!$C$16:$BX$465,53,0)),0)</f>
        <v>0</v>
      </c>
      <c r="U356" s="70">
        <f>IFERROR(IF(AND(VLOOKUP($C356,[1]APELACIÓN!$C:$AM,7,0)="SI",VLOOKUP($C356,[1]APELACIÓN!$C:$AM,15,0)&lt;&gt;""),VLOOKUP($C356,[1]APELACIÓN!$C:$AM,33,0),VLOOKUP($C356,[1]CONSOLIDADO!$C$16:$BX$465,54,0)),0)</f>
        <v>0</v>
      </c>
      <c r="V356" s="70">
        <f>IFERROR(IF(AND(VLOOKUP($C356,[1]APELACIÓN!$C:$AM,7,0)="SI",VLOOKUP($C356,[1]APELACIÓN!$C:$AM,16,0)&lt;&gt;""),VLOOKUP($C356,[1]APELACIÓN!$C:$AM,34,0),VLOOKUP($C356,[1]CONSOLIDADO!$C$16:$BX$465,55,0)),0)</f>
        <v>0</v>
      </c>
      <c r="W356" s="70">
        <f t="shared" si="51"/>
        <v>0</v>
      </c>
      <c r="X356" s="68">
        <f>ROUND(IFERROR(VLOOKUP($W356,[1]PARAMETROS!$Q$12:$S$82,2,0),0),2)</f>
        <v>0</v>
      </c>
      <c r="Y356" s="69">
        <f t="shared" si="52"/>
        <v>0</v>
      </c>
      <c r="Z356" s="71">
        <f t="shared" si="53"/>
        <v>0</v>
      </c>
      <c r="AA356" s="72" t="str">
        <f>IFERROR(IF(VLOOKUP($C356,[1]APELACIÓN!$C$16:$I$465,5,0)="","",VLOOKUP($C356,[1]APELACIÓN!$C$16:$I$465,5,0)),0)</f>
        <v/>
      </c>
      <c r="AB356" s="72" t="str">
        <f>IFERROR(IF(VLOOKUP($C356,[1]APELACIÓN!$C$16:$I$465,7,0)="","",VLOOKUP($C356,[1]APELACIÓN!$C$16:$I$465,7,0)),0)</f>
        <v/>
      </c>
      <c r="AC356" s="73" t="str">
        <f>IF($C356="","",[1]CONSOLIDADO!BP356)</f>
        <v/>
      </c>
      <c r="AD356" s="74" t="str">
        <f>IF($C356="","",[1]CONSOLIDADO!BQ356)</f>
        <v/>
      </c>
      <c r="AE356" s="74" t="str">
        <f>IF($C356="","",[1]CONSOLIDADO!BR356)</f>
        <v/>
      </c>
      <c r="AF356" s="74" t="str">
        <f>IF($C356="","",[1]CONSOLIDADO!BS356)</f>
        <v/>
      </c>
      <c r="AG356" s="74" t="str">
        <f>IF($C356="","",[1]CONSOLIDADO!BT356)</f>
        <v/>
      </c>
      <c r="AH356" s="73" t="str">
        <f>IF($C356="","",[1]CONSOLIDADO!BU356)</f>
        <v/>
      </c>
      <c r="AI356" s="73" t="str">
        <f>IF($C356="","",[1]CONSOLIDADO!BV356)</f>
        <v/>
      </c>
      <c r="AJ356" s="74" t="str">
        <f>IF($C356="","",[1]CONSOLIDADO!BW356)</f>
        <v/>
      </c>
      <c r="AK356" s="75" t="str">
        <f>IF($C356="","",[1]CONSOLIDADO!BX356)</f>
        <v/>
      </c>
    </row>
    <row r="357" spans="1:37" ht="14.45" customHeight="1" x14ac:dyDescent="0.2">
      <c r="A357" s="62">
        <v>342</v>
      </c>
      <c r="B357" s="63"/>
      <c r="C357" s="64"/>
      <c r="D357" s="63"/>
      <c r="E357" s="65" t="str">
        <f>IFERROR(VLOOKUP($C357,[1]CONSOLIDADO!$C$16:$K$465,9,0),"")</f>
        <v/>
      </c>
      <c r="F357" s="66">
        <f>IFERROR(IF(AND(VLOOKUP($C357,[1]APELACIÓN!$C:$AM,7,0)="SI",VLOOKUP($C357,[1]APELACIÓN!$C:$AM,10,0)&lt;&gt;""),VLOOKUP($C357,[1]APELACIÓN!$C:$AM,20,0),VLOOKUP($C357,[1]CONSOLIDADO!$C$16:$BX$465,39,0)),0)</f>
        <v>0</v>
      </c>
      <c r="G357" s="67">
        <f>ROUND(IFERROR(IF($F357&gt;39,200,VLOOKUP($F357,[1]PARAMETROS!$A$12:$K$55,2,0)),0),2)</f>
        <v>0</v>
      </c>
      <c r="H357" s="67">
        <f t="shared" si="45"/>
        <v>0</v>
      </c>
      <c r="I357" s="66">
        <f>IFERROR(IF(AND(VLOOKUP($C357,[1]APELACIÓN!$C:$AM,7,0)="SI",VLOOKUP($C357,[1]APELACIÓN!$C:$AM,11,0)&lt;&gt;""),VLOOKUP($C357,[1]APELACIÓN!$C:$AM,23,0),VLOOKUP($C357,[1]CONSOLIDADO!$C$16:$BX$465,42,0)),0)</f>
        <v>0</v>
      </c>
      <c r="J357" s="67">
        <f>ROUND(IFERROR(IF($I357&gt;39,200,VLOOKUP($I357,[1]PARAMETROS!$A$12:$K$55,6,0)),0),2)</f>
        <v>0</v>
      </c>
      <c r="K357" s="67">
        <f t="shared" si="46"/>
        <v>0</v>
      </c>
      <c r="L357" s="66">
        <f>IFERROR(IF(AND(VLOOKUP($C357,[1]APELACIÓN!$C:$AM,7,0)="SI",VLOOKUP($C357,[1]APELACIÓN!$C:$AM,12,0)&lt;&gt;""),VLOOKUP($C357,[1]APELACIÓN!$C:$AM,26,0),VLOOKUP($C357,[1]CONSOLIDADO!$C$16:$BX$465,45,0)),0)</f>
        <v>0</v>
      </c>
      <c r="M357" s="68">
        <f>ROUND(IFERROR(IF($L357&gt;39,200,VLOOKUP($L357,[1]PARAMETROS!$A$12:$K$55,10,0)),0),2)</f>
        <v>0</v>
      </c>
      <c r="N357" s="68">
        <f t="shared" si="47"/>
        <v>0</v>
      </c>
      <c r="O357" s="68">
        <f t="shared" si="48"/>
        <v>0</v>
      </c>
      <c r="P357" s="69">
        <f t="shared" si="49"/>
        <v>0</v>
      </c>
      <c r="Q357" s="66">
        <f>IFERROR(IF(AND(VLOOKUP($C357,[1]APELACIÓN!$C:$AM,7,0)="SI",VLOOKUP($C357,[1]APELACIÓN!$C:$AM,13,0)&lt;&gt;""),VLOOKUP($C357,[1]APELACIÓN!$C:$AM,29,0),VLOOKUP($C357,[1]CONSOLIDADO!$C$16:$BX$465,50,0)),0)</f>
        <v>0</v>
      </c>
      <c r="R357" s="68">
        <f>ROUND(IFERROR(IF($Q357&gt;110,100,VLOOKUP($Q357,[1]PARAMETROS!$M$12:$O$122,2,0)),0),2)</f>
        <v>0</v>
      </c>
      <c r="S357" s="69">
        <f t="shared" si="50"/>
        <v>0</v>
      </c>
      <c r="T357" s="70">
        <f>IFERROR(IF(AND(VLOOKUP($C357,[1]APELACIÓN!$C:$AM,7,0)="SI",VLOOKUP($C357,[1]APELACIÓN!$C:$AM,14,0)&lt;&gt;""),VLOOKUP($C357,[1]APELACIÓN!$C:$AM,32,0),VLOOKUP($C357,[1]CONSOLIDADO!$C$16:$BX$465,53,0)),0)</f>
        <v>0</v>
      </c>
      <c r="U357" s="70">
        <f>IFERROR(IF(AND(VLOOKUP($C357,[1]APELACIÓN!$C:$AM,7,0)="SI",VLOOKUP($C357,[1]APELACIÓN!$C:$AM,15,0)&lt;&gt;""),VLOOKUP($C357,[1]APELACIÓN!$C:$AM,33,0),VLOOKUP($C357,[1]CONSOLIDADO!$C$16:$BX$465,54,0)),0)</f>
        <v>0</v>
      </c>
      <c r="V357" s="70">
        <f>IFERROR(IF(AND(VLOOKUP($C357,[1]APELACIÓN!$C:$AM,7,0)="SI",VLOOKUP($C357,[1]APELACIÓN!$C:$AM,16,0)&lt;&gt;""),VLOOKUP($C357,[1]APELACIÓN!$C:$AM,34,0),VLOOKUP($C357,[1]CONSOLIDADO!$C$16:$BX$465,55,0)),0)</f>
        <v>0</v>
      </c>
      <c r="W357" s="70">
        <f t="shared" si="51"/>
        <v>0</v>
      </c>
      <c r="X357" s="68">
        <f>ROUND(IFERROR(VLOOKUP($W357,[1]PARAMETROS!$Q$12:$S$82,2,0),0),2)</f>
        <v>0</v>
      </c>
      <c r="Y357" s="69">
        <f t="shared" si="52"/>
        <v>0</v>
      </c>
      <c r="Z357" s="71">
        <f t="shared" si="53"/>
        <v>0</v>
      </c>
      <c r="AA357" s="72" t="str">
        <f>IFERROR(IF(VLOOKUP($C357,[1]APELACIÓN!$C$16:$I$465,5,0)="","",VLOOKUP($C357,[1]APELACIÓN!$C$16:$I$465,5,0)),0)</f>
        <v/>
      </c>
      <c r="AB357" s="72" t="str">
        <f>IFERROR(IF(VLOOKUP($C357,[1]APELACIÓN!$C$16:$I$465,7,0)="","",VLOOKUP($C357,[1]APELACIÓN!$C$16:$I$465,7,0)),0)</f>
        <v/>
      </c>
      <c r="AC357" s="73" t="str">
        <f>IF($C357="","",[1]CONSOLIDADO!BP357)</f>
        <v/>
      </c>
      <c r="AD357" s="74" t="str">
        <f>IF($C357="","",[1]CONSOLIDADO!BQ357)</f>
        <v/>
      </c>
      <c r="AE357" s="74" t="str">
        <f>IF($C357="","",[1]CONSOLIDADO!BR357)</f>
        <v/>
      </c>
      <c r="AF357" s="74" t="str">
        <f>IF($C357="","",[1]CONSOLIDADO!BS357)</f>
        <v/>
      </c>
      <c r="AG357" s="74" t="str">
        <f>IF($C357="","",[1]CONSOLIDADO!BT357)</f>
        <v/>
      </c>
      <c r="AH357" s="73" t="str">
        <f>IF($C357="","",[1]CONSOLIDADO!BU357)</f>
        <v/>
      </c>
      <c r="AI357" s="73" t="str">
        <f>IF($C357="","",[1]CONSOLIDADO!BV357)</f>
        <v/>
      </c>
      <c r="AJ357" s="74" t="str">
        <f>IF($C357="","",[1]CONSOLIDADO!BW357)</f>
        <v/>
      </c>
      <c r="AK357" s="75" t="str">
        <f>IF($C357="","",[1]CONSOLIDADO!BX357)</f>
        <v/>
      </c>
    </row>
    <row r="358" spans="1:37" ht="14.45" customHeight="1" x14ac:dyDescent="0.2">
      <c r="A358" s="62">
        <v>343</v>
      </c>
      <c r="B358" s="63"/>
      <c r="C358" s="64"/>
      <c r="D358" s="63"/>
      <c r="E358" s="65" t="str">
        <f>IFERROR(VLOOKUP($C358,[1]CONSOLIDADO!$C$16:$K$465,9,0),"")</f>
        <v/>
      </c>
      <c r="F358" s="66">
        <f>IFERROR(IF(AND(VLOOKUP($C358,[1]APELACIÓN!$C:$AM,7,0)="SI",VLOOKUP($C358,[1]APELACIÓN!$C:$AM,10,0)&lt;&gt;""),VLOOKUP($C358,[1]APELACIÓN!$C:$AM,20,0),VLOOKUP($C358,[1]CONSOLIDADO!$C$16:$BX$465,39,0)),0)</f>
        <v>0</v>
      </c>
      <c r="G358" s="67">
        <f>ROUND(IFERROR(IF($F358&gt;39,200,VLOOKUP($F358,[1]PARAMETROS!$A$12:$K$55,2,0)),0),2)</f>
        <v>0</v>
      </c>
      <c r="H358" s="67">
        <f t="shared" si="45"/>
        <v>0</v>
      </c>
      <c r="I358" s="66">
        <f>IFERROR(IF(AND(VLOOKUP($C358,[1]APELACIÓN!$C:$AM,7,0)="SI",VLOOKUP($C358,[1]APELACIÓN!$C:$AM,11,0)&lt;&gt;""),VLOOKUP($C358,[1]APELACIÓN!$C:$AM,23,0),VLOOKUP($C358,[1]CONSOLIDADO!$C$16:$BX$465,42,0)),0)</f>
        <v>0</v>
      </c>
      <c r="J358" s="67">
        <f>ROUND(IFERROR(IF($I358&gt;39,200,VLOOKUP($I358,[1]PARAMETROS!$A$12:$K$55,6,0)),0),2)</f>
        <v>0</v>
      </c>
      <c r="K358" s="67">
        <f t="shared" si="46"/>
        <v>0</v>
      </c>
      <c r="L358" s="66">
        <f>IFERROR(IF(AND(VLOOKUP($C358,[1]APELACIÓN!$C:$AM,7,0)="SI",VLOOKUP($C358,[1]APELACIÓN!$C:$AM,12,0)&lt;&gt;""),VLOOKUP($C358,[1]APELACIÓN!$C:$AM,26,0),VLOOKUP($C358,[1]CONSOLIDADO!$C$16:$BX$465,45,0)),0)</f>
        <v>0</v>
      </c>
      <c r="M358" s="68">
        <f>ROUND(IFERROR(IF($L358&gt;39,200,VLOOKUP($L358,[1]PARAMETROS!$A$12:$K$55,10,0)),0),2)</f>
        <v>0</v>
      </c>
      <c r="N358" s="68">
        <f t="shared" si="47"/>
        <v>0</v>
      </c>
      <c r="O358" s="68">
        <f t="shared" si="48"/>
        <v>0</v>
      </c>
      <c r="P358" s="69">
        <f t="shared" si="49"/>
        <v>0</v>
      </c>
      <c r="Q358" s="66">
        <f>IFERROR(IF(AND(VLOOKUP($C358,[1]APELACIÓN!$C:$AM,7,0)="SI",VLOOKUP($C358,[1]APELACIÓN!$C:$AM,13,0)&lt;&gt;""),VLOOKUP($C358,[1]APELACIÓN!$C:$AM,29,0),VLOOKUP($C358,[1]CONSOLIDADO!$C$16:$BX$465,50,0)),0)</f>
        <v>0</v>
      </c>
      <c r="R358" s="68">
        <f>ROUND(IFERROR(IF($Q358&gt;110,100,VLOOKUP($Q358,[1]PARAMETROS!$M$12:$O$122,2,0)),0),2)</f>
        <v>0</v>
      </c>
      <c r="S358" s="69">
        <f t="shared" si="50"/>
        <v>0</v>
      </c>
      <c r="T358" s="70">
        <f>IFERROR(IF(AND(VLOOKUP($C358,[1]APELACIÓN!$C:$AM,7,0)="SI",VLOOKUP($C358,[1]APELACIÓN!$C:$AM,14,0)&lt;&gt;""),VLOOKUP($C358,[1]APELACIÓN!$C:$AM,32,0),VLOOKUP($C358,[1]CONSOLIDADO!$C$16:$BX$465,53,0)),0)</f>
        <v>0</v>
      </c>
      <c r="U358" s="70">
        <f>IFERROR(IF(AND(VLOOKUP($C358,[1]APELACIÓN!$C:$AM,7,0)="SI",VLOOKUP($C358,[1]APELACIÓN!$C:$AM,15,0)&lt;&gt;""),VLOOKUP($C358,[1]APELACIÓN!$C:$AM,33,0),VLOOKUP($C358,[1]CONSOLIDADO!$C$16:$BX$465,54,0)),0)</f>
        <v>0</v>
      </c>
      <c r="V358" s="70">
        <f>IFERROR(IF(AND(VLOOKUP($C358,[1]APELACIÓN!$C:$AM,7,0)="SI",VLOOKUP($C358,[1]APELACIÓN!$C:$AM,16,0)&lt;&gt;""),VLOOKUP($C358,[1]APELACIÓN!$C:$AM,34,0),VLOOKUP($C358,[1]CONSOLIDADO!$C$16:$BX$465,55,0)),0)</f>
        <v>0</v>
      </c>
      <c r="W358" s="70">
        <f t="shared" si="51"/>
        <v>0</v>
      </c>
      <c r="X358" s="68">
        <f>ROUND(IFERROR(VLOOKUP($W358,[1]PARAMETROS!$Q$12:$S$82,2,0),0),2)</f>
        <v>0</v>
      </c>
      <c r="Y358" s="69">
        <f t="shared" si="52"/>
        <v>0</v>
      </c>
      <c r="Z358" s="71">
        <f t="shared" si="53"/>
        <v>0</v>
      </c>
      <c r="AA358" s="72" t="str">
        <f>IFERROR(IF(VLOOKUP($C358,[1]APELACIÓN!$C$16:$I$465,5,0)="","",VLOOKUP($C358,[1]APELACIÓN!$C$16:$I$465,5,0)),0)</f>
        <v/>
      </c>
      <c r="AB358" s="72" t="str">
        <f>IFERROR(IF(VLOOKUP($C358,[1]APELACIÓN!$C$16:$I$465,7,0)="","",VLOOKUP($C358,[1]APELACIÓN!$C$16:$I$465,7,0)),0)</f>
        <v/>
      </c>
      <c r="AC358" s="73" t="str">
        <f>IF($C358="","",[1]CONSOLIDADO!BP358)</f>
        <v/>
      </c>
      <c r="AD358" s="74" t="str">
        <f>IF($C358="","",[1]CONSOLIDADO!BQ358)</f>
        <v/>
      </c>
      <c r="AE358" s="74" t="str">
        <f>IF($C358="","",[1]CONSOLIDADO!BR358)</f>
        <v/>
      </c>
      <c r="AF358" s="74" t="str">
        <f>IF($C358="","",[1]CONSOLIDADO!BS358)</f>
        <v/>
      </c>
      <c r="AG358" s="74" t="str">
        <f>IF($C358="","",[1]CONSOLIDADO!BT358)</f>
        <v/>
      </c>
      <c r="AH358" s="73" t="str">
        <f>IF($C358="","",[1]CONSOLIDADO!BU358)</f>
        <v/>
      </c>
      <c r="AI358" s="73" t="str">
        <f>IF($C358="","",[1]CONSOLIDADO!BV358)</f>
        <v/>
      </c>
      <c r="AJ358" s="74" t="str">
        <f>IF($C358="","",[1]CONSOLIDADO!BW358)</f>
        <v/>
      </c>
      <c r="AK358" s="75" t="str">
        <f>IF($C358="","",[1]CONSOLIDADO!BX358)</f>
        <v/>
      </c>
    </row>
    <row r="359" spans="1:37" ht="14.45" customHeight="1" x14ac:dyDescent="0.2">
      <c r="A359" s="62">
        <v>344</v>
      </c>
      <c r="B359" s="63"/>
      <c r="C359" s="64"/>
      <c r="D359" s="63"/>
      <c r="E359" s="65" t="str">
        <f>IFERROR(VLOOKUP($C359,[1]CONSOLIDADO!$C$16:$K$465,9,0),"")</f>
        <v/>
      </c>
      <c r="F359" s="66">
        <f>IFERROR(IF(AND(VLOOKUP($C359,[1]APELACIÓN!$C:$AM,7,0)="SI",VLOOKUP($C359,[1]APELACIÓN!$C:$AM,10,0)&lt;&gt;""),VLOOKUP($C359,[1]APELACIÓN!$C:$AM,20,0),VLOOKUP($C359,[1]CONSOLIDADO!$C$16:$BX$465,39,0)),0)</f>
        <v>0</v>
      </c>
      <c r="G359" s="67">
        <f>ROUND(IFERROR(IF($F359&gt;39,200,VLOOKUP($F359,[1]PARAMETROS!$A$12:$K$55,2,0)),0),2)</f>
        <v>0</v>
      </c>
      <c r="H359" s="67">
        <f t="shared" si="45"/>
        <v>0</v>
      </c>
      <c r="I359" s="66">
        <f>IFERROR(IF(AND(VLOOKUP($C359,[1]APELACIÓN!$C:$AM,7,0)="SI",VLOOKUP($C359,[1]APELACIÓN!$C:$AM,11,0)&lt;&gt;""),VLOOKUP($C359,[1]APELACIÓN!$C:$AM,23,0),VLOOKUP($C359,[1]CONSOLIDADO!$C$16:$BX$465,42,0)),0)</f>
        <v>0</v>
      </c>
      <c r="J359" s="67">
        <f>ROUND(IFERROR(IF($I359&gt;39,200,VLOOKUP($I359,[1]PARAMETROS!$A$12:$K$55,6,0)),0),2)</f>
        <v>0</v>
      </c>
      <c r="K359" s="67">
        <f t="shared" si="46"/>
        <v>0</v>
      </c>
      <c r="L359" s="66">
        <f>IFERROR(IF(AND(VLOOKUP($C359,[1]APELACIÓN!$C:$AM,7,0)="SI",VLOOKUP($C359,[1]APELACIÓN!$C:$AM,12,0)&lt;&gt;""),VLOOKUP($C359,[1]APELACIÓN!$C:$AM,26,0),VLOOKUP($C359,[1]CONSOLIDADO!$C$16:$BX$465,45,0)),0)</f>
        <v>0</v>
      </c>
      <c r="M359" s="68">
        <f>ROUND(IFERROR(IF($L359&gt;39,200,VLOOKUP($L359,[1]PARAMETROS!$A$12:$K$55,10,0)),0),2)</f>
        <v>0</v>
      </c>
      <c r="N359" s="68">
        <f t="shared" si="47"/>
        <v>0</v>
      </c>
      <c r="O359" s="68">
        <f t="shared" si="48"/>
        <v>0</v>
      </c>
      <c r="P359" s="69">
        <f t="shared" si="49"/>
        <v>0</v>
      </c>
      <c r="Q359" s="66">
        <f>IFERROR(IF(AND(VLOOKUP($C359,[1]APELACIÓN!$C:$AM,7,0)="SI",VLOOKUP($C359,[1]APELACIÓN!$C:$AM,13,0)&lt;&gt;""),VLOOKUP($C359,[1]APELACIÓN!$C:$AM,29,0),VLOOKUP($C359,[1]CONSOLIDADO!$C$16:$BX$465,50,0)),0)</f>
        <v>0</v>
      </c>
      <c r="R359" s="68">
        <f>ROUND(IFERROR(IF($Q359&gt;110,100,VLOOKUP($Q359,[1]PARAMETROS!$M$12:$O$122,2,0)),0),2)</f>
        <v>0</v>
      </c>
      <c r="S359" s="69">
        <f t="shared" si="50"/>
        <v>0</v>
      </c>
      <c r="T359" s="70">
        <f>IFERROR(IF(AND(VLOOKUP($C359,[1]APELACIÓN!$C:$AM,7,0)="SI",VLOOKUP($C359,[1]APELACIÓN!$C:$AM,14,0)&lt;&gt;""),VLOOKUP($C359,[1]APELACIÓN!$C:$AM,32,0),VLOOKUP($C359,[1]CONSOLIDADO!$C$16:$BX$465,53,0)),0)</f>
        <v>0</v>
      </c>
      <c r="U359" s="70">
        <f>IFERROR(IF(AND(VLOOKUP($C359,[1]APELACIÓN!$C:$AM,7,0)="SI",VLOOKUP($C359,[1]APELACIÓN!$C:$AM,15,0)&lt;&gt;""),VLOOKUP($C359,[1]APELACIÓN!$C:$AM,33,0),VLOOKUP($C359,[1]CONSOLIDADO!$C$16:$BX$465,54,0)),0)</f>
        <v>0</v>
      </c>
      <c r="V359" s="70">
        <f>IFERROR(IF(AND(VLOOKUP($C359,[1]APELACIÓN!$C:$AM,7,0)="SI",VLOOKUP($C359,[1]APELACIÓN!$C:$AM,16,0)&lt;&gt;""),VLOOKUP($C359,[1]APELACIÓN!$C:$AM,34,0),VLOOKUP($C359,[1]CONSOLIDADO!$C$16:$BX$465,55,0)),0)</f>
        <v>0</v>
      </c>
      <c r="W359" s="70">
        <f t="shared" si="51"/>
        <v>0</v>
      </c>
      <c r="X359" s="68">
        <f>ROUND(IFERROR(VLOOKUP($W359,[1]PARAMETROS!$Q$12:$S$82,2,0),0),2)</f>
        <v>0</v>
      </c>
      <c r="Y359" s="69">
        <f t="shared" si="52"/>
        <v>0</v>
      </c>
      <c r="Z359" s="71">
        <f t="shared" si="53"/>
        <v>0</v>
      </c>
      <c r="AA359" s="72" t="str">
        <f>IFERROR(IF(VLOOKUP($C359,[1]APELACIÓN!$C$16:$I$465,5,0)="","",VLOOKUP($C359,[1]APELACIÓN!$C$16:$I$465,5,0)),0)</f>
        <v/>
      </c>
      <c r="AB359" s="72" t="str">
        <f>IFERROR(IF(VLOOKUP($C359,[1]APELACIÓN!$C$16:$I$465,7,0)="","",VLOOKUP($C359,[1]APELACIÓN!$C$16:$I$465,7,0)),0)</f>
        <v/>
      </c>
      <c r="AC359" s="73" t="str">
        <f>IF($C359="","",[1]CONSOLIDADO!BP359)</f>
        <v/>
      </c>
      <c r="AD359" s="74" t="str">
        <f>IF($C359="","",[1]CONSOLIDADO!BQ359)</f>
        <v/>
      </c>
      <c r="AE359" s="74" t="str">
        <f>IF($C359="","",[1]CONSOLIDADO!BR359)</f>
        <v/>
      </c>
      <c r="AF359" s="74" t="str">
        <f>IF($C359="","",[1]CONSOLIDADO!BS359)</f>
        <v/>
      </c>
      <c r="AG359" s="74" t="str">
        <f>IF($C359="","",[1]CONSOLIDADO!BT359)</f>
        <v/>
      </c>
      <c r="AH359" s="73" t="str">
        <f>IF($C359="","",[1]CONSOLIDADO!BU359)</f>
        <v/>
      </c>
      <c r="AI359" s="73" t="str">
        <f>IF($C359="","",[1]CONSOLIDADO!BV359)</f>
        <v/>
      </c>
      <c r="AJ359" s="74" t="str">
        <f>IF($C359="","",[1]CONSOLIDADO!BW359)</f>
        <v/>
      </c>
      <c r="AK359" s="75" t="str">
        <f>IF($C359="","",[1]CONSOLIDADO!BX359)</f>
        <v/>
      </c>
    </row>
    <row r="360" spans="1:37" ht="14.45" customHeight="1" x14ac:dyDescent="0.2">
      <c r="A360" s="62">
        <v>345</v>
      </c>
      <c r="B360" s="63"/>
      <c r="C360" s="64"/>
      <c r="D360" s="63"/>
      <c r="E360" s="65" t="str">
        <f>IFERROR(VLOOKUP($C360,[1]CONSOLIDADO!$C$16:$K$465,9,0),"")</f>
        <v/>
      </c>
      <c r="F360" s="66">
        <f>IFERROR(IF(AND(VLOOKUP($C360,[1]APELACIÓN!$C:$AM,7,0)="SI",VLOOKUP($C360,[1]APELACIÓN!$C:$AM,10,0)&lt;&gt;""),VLOOKUP($C360,[1]APELACIÓN!$C:$AM,20,0),VLOOKUP($C360,[1]CONSOLIDADO!$C$16:$BX$465,39,0)),0)</f>
        <v>0</v>
      </c>
      <c r="G360" s="67">
        <f>ROUND(IFERROR(IF($F360&gt;39,200,VLOOKUP($F360,[1]PARAMETROS!$A$12:$K$55,2,0)),0),2)</f>
        <v>0</v>
      </c>
      <c r="H360" s="67">
        <f t="shared" si="45"/>
        <v>0</v>
      </c>
      <c r="I360" s="66">
        <f>IFERROR(IF(AND(VLOOKUP($C360,[1]APELACIÓN!$C:$AM,7,0)="SI",VLOOKUP($C360,[1]APELACIÓN!$C:$AM,11,0)&lt;&gt;""),VLOOKUP($C360,[1]APELACIÓN!$C:$AM,23,0),VLOOKUP($C360,[1]CONSOLIDADO!$C$16:$BX$465,42,0)),0)</f>
        <v>0</v>
      </c>
      <c r="J360" s="67">
        <f>ROUND(IFERROR(IF($I360&gt;39,200,VLOOKUP($I360,[1]PARAMETROS!$A$12:$K$55,6,0)),0),2)</f>
        <v>0</v>
      </c>
      <c r="K360" s="67">
        <f t="shared" si="46"/>
        <v>0</v>
      </c>
      <c r="L360" s="66">
        <f>IFERROR(IF(AND(VLOOKUP($C360,[1]APELACIÓN!$C:$AM,7,0)="SI",VLOOKUP($C360,[1]APELACIÓN!$C:$AM,12,0)&lt;&gt;""),VLOOKUP($C360,[1]APELACIÓN!$C:$AM,26,0),VLOOKUP($C360,[1]CONSOLIDADO!$C$16:$BX$465,45,0)),0)</f>
        <v>0</v>
      </c>
      <c r="M360" s="68">
        <f>ROUND(IFERROR(IF($L360&gt;39,200,VLOOKUP($L360,[1]PARAMETROS!$A$12:$K$55,10,0)),0),2)</f>
        <v>0</v>
      </c>
      <c r="N360" s="68">
        <f t="shared" si="47"/>
        <v>0</v>
      </c>
      <c r="O360" s="68">
        <f t="shared" si="48"/>
        <v>0</v>
      </c>
      <c r="P360" s="69">
        <f t="shared" si="49"/>
        <v>0</v>
      </c>
      <c r="Q360" s="66">
        <f>IFERROR(IF(AND(VLOOKUP($C360,[1]APELACIÓN!$C:$AM,7,0)="SI",VLOOKUP($C360,[1]APELACIÓN!$C:$AM,13,0)&lt;&gt;""),VLOOKUP($C360,[1]APELACIÓN!$C:$AM,29,0),VLOOKUP($C360,[1]CONSOLIDADO!$C$16:$BX$465,50,0)),0)</f>
        <v>0</v>
      </c>
      <c r="R360" s="68">
        <f>ROUND(IFERROR(IF($Q360&gt;110,100,VLOOKUP($Q360,[1]PARAMETROS!$M$12:$O$122,2,0)),0),2)</f>
        <v>0</v>
      </c>
      <c r="S360" s="69">
        <f t="shared" si="50"/>
        <v>0</v>
      </c>
      <c r="T360" s="70">
        <f>IFERROR(IF(AND(VLOOKUP($C360,[1]APELACIÓN!$C:$AM,7,0)="SI",VLOOKUP($C360,[1]APELACIÓN!$C:$AM,14,0)&lt;&gt;""),VLOOKUP($C360,[1]APELACIÓN!$C:$AM,32,0),VLOOKUP($C360,[1]CONSOLIDADO!$C$16:$BX$465,53,0)),0)</f>
        <v>0</v>
      </c>
      <c r="U360" s="70">
        <f>IFERROR(IF(AND(VLOOKUP($C360,[1]APELACIÓN!$C:$AM,7,0)="SI",VLOOKUP($C360,[1]APELACIÓN!$C:$AM,15,0)&lt;&gt;""),VLOOKUP($C360,[1]APELACIÓN!$C:$AM,33,0),VLOOKUP($C360,[1]CONSOLIDADO!$C$16:$BX$465,54,0)),0)</f>
        <v>0</v>
      </c>
      <c r="V360" s="70">
        <f>IFERROR(IF(AND(VLOOKUP($C360,[1]APELACIÓN!$C:$AM,7,0)="SI",VLOOKUP($C360,[1]APELACIÓN!$C:$AM,16,0)&lt;&gt;""),VLOOKUP($C360,[1]APELACIÓN!$C:$AM,34,0),VLOOKUP($C360,[1]CONSOLIDADO!$C$16:$BX$465,55,0)),0)</f>
        <v>0</v>
      </c>
      <c r="W360" s="70">
        <f t="shared" si="51"/>
        <v>0</v>
      </c>
      <c r="X360" s="68">
        <f>ROUND(IFERROR(VLOOKUP($W360,[1]PARAMETROS!$Q$12:$S$82,2,0),0),2)</f>
        <v>0</v>
      </c>
      <c r="Y360" s="69">
        <f t="shared" si="52"/>
        <v>0</v>
      </c>
      <c r="Z360" s="71">
        <f t="shared" si="53"/>
        <v>0</v>
      </c>
      <c r="AA360" s="72" t="str">
        <f>IFERROR(IF(VLOOKUP($C360,[1]APELACIÓN!$C$16:$I$465,5,0)="","",VLOOKUP($C360,[1]APELACIÓN!$C$16:$I$465,5,0)),0)</f>
        <v/>
      </c>
      <c r="AB360" s="72" t="str">
        <f>IFERROR(IF(VLOOKUP($C360,[1]APELACIÓN!$C$16:$I$465,7,0)="","",VLOOKUP($C360,[1]APELACIÓN!$C$16:$I$465,7,0)),0)</f>
        <v/>
      </c>
      <c r="AC360" s="73" t="str">
        <f>IF($C360="","",[1]CONSOLIDADO!BP360)</f>
        <v/>
      </c>
      <c r="AD360" s="74" t="str">
        <f>IF($C360="","",[1]CONSOLIDADO!BQ360)</f>
        <v/>
      </c>
      <c r="AE360" s="74" t="str">
        <f>IF($C360="","",[1]CONSOLIDADO!BR360)</f>
        <v/>
      </c>
      <c r="AF360" s="74" t="str">
        <f>IF($C360="","",[1]CONSOLIDADO!BS360)</f>
        <v/>
      </c>
      <c r="AG360" s="74" t="str">
        <f>IF($C360="","",[1]CONSOLIDADO!BT360)</f>
        <v/>
      </c>
      <c r="AH360" s="73" t="str">
        <f>IF($C360="","",[1]CONSOLIDADO!BU360)</f>
        <v/>
      </c>
      <c r="AI360" s="73" t="str">
        <f>IF($C360="","",[1]CONSOLIDADO!BV360)</f>
        <v/>
      </c>
      <c r="AJ360" s="74" t="str">
        <f>IF($C360="","",[1]CONSOLIDADO!BW360)</f>
        <v/>
      </c>
      <c r="AK360" s="75" t="str">
        <f>IF($C360="","",[1]CONSOLIDADO!BX360)</f>
        <v/>
      </c>
    </row>
    <row r="361" spans="1:37" ht="14.45" customHeight="1" x14ac:dyDescent="0.2">
      <c r="A361" s="62">
        <v>346</v>
      </c>
      <c r="B361" s="63"/>
      <c r="C361" s="64"/>
      <c r="D361" s="63"/>
      <c r="E361" s="65" t="str">
        <f>IFERROR(VLOOKUP($C361,[1]CONSOLIDADO!$C$16:$K$465,9,0),"")</f>
        <v/>
      </c>
      <c r="F361" s="66">
        <f>IFERROR(IF(AND(VLOOKUP($C361,[1]APELACIÓN!$C:$AM,7,0)="SI",VLOOKUP($C361,[1]APELACIÓN!$C:$AM,10,0)&lt;&gt;""),VLOOKUP($C361,[1]APELACIÓN!$C:$AM,20,0),VLOOKUP($C361,[1]CONSOLIDADO!$C$16:$BX$465,39,0)),0)</f>
        <v>0</v>
      </c>
      <c r="G361" s="67">
        <f>ROUND(IFERROR(IF($F361&gt;39,200,VLOOKUP($F361,[1]PARAMETROS!$A$12:$K$55,2,0)),0),2)</f>
        <v>0</v>
      </c>
      <c r="H361" s="67">
        <f t="shared" si="45"/>
        <v>0</v>
      </c>
      <c r="I361" s="66">
        <f>IFERROR(IF(AND(VLOOKUP($C361,[1]APELACIÓN!$C:$AM,7,0)="SI",VLOOKUP($C361,[1]APELACIÓN!$C:$AM,11,0)&lt;&gt;""),VLOOKUP($C361,[1]APELACIÓN!$C:$AM,23,0),VLOOKUP($C361,[1]CONSOLIDADO!$C$16:$BX$465,42,0)),0)</f>
        <v>0</v>
      </c>
      <c r="J361" s="67">
        <f>ROUND(IFERROR(IF($I361&gt;39,200,VLOOKUP($I361,[1]PARAMETROS!$A$12:$K$55,6,0)),0),2)</f>
        <v>0</v>
      </c>
      <c r="K361" s="67">
        <f t="shared" si="46"/>
        <v>0</v>
      </c>
      <c r="L361" s="66">
        <f>IFERROR(IF(AND(VLOOKUP($C361,[1]APELACIÓN!$C:$AM,7,0)="SI",VLOOKUP($C361,[1]APELACIÓN!$C:$AM,12,0)&lt;&gt;""),VLOOKUP($C361,[1]APELACIÓN!$C:$AM,26,0),VLOOKUP($C361,[1]CONSOLIDADO!$C$16:$BX$465,45,0)),0)</f>
        <v>0</v>
      </c>
      <c r="M361" s="68">
        <f>ROUND(IFERROR(IF($L361&gt;39,200,VLOOKUP($L361,[1]PARAMETROS!$A$12:$K$55,10,0)),0),2)</f>
        <v>0</v>
      </c>
      <c r="N361" s="68">
        <f t="shared" si="47"/>
        <v>0</v>
      </c>
      <c r="O361" s="68">
        <f t="shared" si="48"/>
        <v>0</v>
      </c>
      <c r="P361" s="69">
        <f t="shared" si="49"/>
        <v>0</v>
      </c>
      <c r="Q361" s="66">
        <f>IFERROR(IF(AND(VLOOKUP($C361,[1]APELACIÓN!$C:$AM,7,0)="SI",VLOOKUP($C361,[1]APELACIÓN!$C:$AM,13,0)&lt;&gt;""),VLOOKUP($C361,[1]APELACIÓN!$C:$AM,29,0),VLOOKUP($C361,[1]CONSOLIDADO!$C$16:$BX$465,50,0)),0)</f>
        <v>0</v>
      </c>
      <c r="R361" s="68">
        <f>ROUND(IFERROR(IF($Q361&gt;110,100,VLOOKUP($Q361,[1]PARAMETROS!$M$12:$O$122,2,0)),0),2)</f>
        <v>0</v>
      </c>
      <c r="S361" s="69">
        <f t="shared" si="50"/>
        <v>0</v>
      </c>
      <c r="T361" s="70">
        <f>IFERROR(IF(AND(VLOOKUP($C361,[1]APELACIÓN!$C:$AM,7,0)="SI",VLOOKUP($C361,[1]APELACIÓN!$C:$AM,14,0)&lt;&gt;""),VLOOKUP($C361,[1]APELACIÓN!$C:$AM,32,0),VLOOKUP($C361,[1]CONSOLIDADO!$C$16:$BX$465,53,0)),0)</f>
        <v>0</v>
      </c>
      <c r="U361" s="70">
        <f>IFERROR(IF(AND(VLOOKUP($C361,[1]APELACIÓN!$C:$AM,7,0)="SI",VLOOKUP($C361,[1]APELACIÓN!$C:$AM,15,0)&lt;&gt;""),VLOOKUP($C361,[1]APELACIÓN!$C:$AM,33,0),VLOOKUP($C361,[1]CONSOLIDADO!$C$16:$BX$465,54,0)),0)</f>
        <v>0</v>
      </c>
      <c r="V361" s="70">
        <f>IFERROR(IF(AND(VLOOKUP($C361,[1]APELACIÓN!$C:$AM,7,0)="SI",VLOOKUP($C361,[1]APELACIÓN!$C:$AM,16,0)&lt;&gt;""),VLOOKUP($C361,[1]APELACIÓN!$C:$AM,34,0),VLOOKUP($C361,[1]CONSOLIDADO!$C$16:$BX$465,55,0)),0)</f>
        <v>0</v>
      </c>
      <c r="W361" s="70">
        <f t="shared" si="51"/>
        <v>0</v>
      </c>
      <c r="X361" s="68">
        <f>ROUND(IFERROR(VLOOKUP($W361,[1]PARAMETROS!$Q$12:$S$82,2,0),0),2)</f>
        <v>0</v>
      </c>
      <c r="Y361" s="69">
        <f t="shared" si="52"/>
        <v>0</v>
      </c>
      <c r="Z361" s="71">
        <f t="shared" si="53"/>
        <v>0</v>
      </c>
      <c r="AA361" s="72" t="str">
        <f>IFERROR(IF(VLOOKUP($C361,[1]APELACIÓN!$C$16:$I$465,5,0)="","",VLOOKUP($C361,[1]APELACIÓN!$C$16:$I$465,5,0)),0)</f>
        <v/>
      </c>
      <c r="AB361" s="72" t="str">
        <f>IFERROR(IF(VLOOKUP($C361,[1]APELACIÓN!$C$16:$I$465,7,0)="","",VLOOKUP($C361,[1]APELACIÓN!$C$16:$I$465,7,0)),0)</f>
        <v/>
      </c>
      <c r="AC361" s="73" t="str">
        <f>IF($C361="","",[1]CONSOLIDADO!BP361)</f>
        <v/>
      </c>
      <c r="AD361" s="74" t="str">
        <f>IF($C361="","",[1]CONSOLIDADO!BQ361)</f>
        <v/>
      </c>
      <c r="AE361" s="74" t="str">
        <f>IF($C361="","",[1]CONSOLIDADO!BR361)</f>
        <v/>
      </c>
      <c r="AF361" s="74" t="str">
        <f>IF($C361="","",[1]CONSOLIDADO!BS361)</f>
        <v/>
      </c>
      <c r="AG361" s="74" t="str">
        <f>IF($C361="","",[1]CONSOLIDADO!BT361)</f>
        <v/>
      </c>
      <c r="AH361" s="73" t="str">
        <f>IF($C361="","",[1]CONSOLIDADO!BU361)</f>
        <v/>
      </c>
      <c r="AI361" s="73" t="str">
        <f>IF($C361="","",[1]CONSOLIDADO!BV361)</f>
        <v/>
      </c>
      <c r="AJ361" s="74" t="str">
        <f>IF($C361="","",[1]CONSOLIDADO!BW361)</f>
        <v/>
      </c>
      <c r="AK361" s="75" t="str">
        <f>IF($C361="","",[1]CONSOLIDADO!BX361)</f>
        <v/>
      </c>
    </row>
    <row r="362" spans="1:37" ht="14.45" customHeight="1" x14ac:dyDescent="0.2">
      <c r="A362" s="62">
        <v>347</v>
      </c>
      <c r="B362" s="63"/>
      <c r="C362" s="64"/>
      <c r="D362" s="63"/>
      <c r="E362" s="65" t="str">
        <f>IFERROR(VLOOKUP($C362,[1]CONSOLIDADO!$C$16:$K$465,9,0),"")</f>
        <v/>
      </c>
      <c r="F362" s="66">
        <f>IFERROR(IF(AND(VLOOKUP($C362,[1]APELACIÓN!$C:$AM,7,0)="SI",VLOOKUP($C362,[1]APELACIÓN!$C:$AM,10,0)&lt;&gt;""),VLOOKUP($C362,[1]APELACIÓN!$C:$AM,20,0),VLOOKUP($C362,[1]CONSOLIDADO!$C$16:$BX$465,39,0)),0)</f>
        <v>0</v>
      </c>
      <c r="G362" s="67">
        <f>ROUND(IFERROR(IF($F362&gt;39,200,VLOOKUP($F362,[1]PARAMETROS!$A$12:$K$55,2,0)),0),2)</f>
        <v>0</v>
      </c>
      <c r="H362" s="67">
        <f t="shared" si="45"/>
        <v>0</v>
      </c>
      <c r="I362" s="66">
        <f>IFERROR(IF(AND(VLOOKUP($C362,[1]APELACIÓN!$C:$AM,7,0)="SI",VLOOKUP($C362,[1]APELACIÓN!$C:$AM,11,0)&lt;&gt;""),VLOOKUP($C362,[1]APELACIÓN!$C:$AM,23,0),VLOOKUP($C362,[1]CONSOLIDADO!$C$16:$BX$465,42,0)),0)</f>
        <v>0</v>
      </c>
      <c r="J362" s="67">
        <f>ROUND(IFERROR(IF($I362&gt;39,200,VLOOKUP($I362,[1]PARAMETROS!$A$12:$K$55,6,0)),0),2)</f>
        <v>0</v>
      </c>
      <c r="K362" s="67">
        <f t="shared" si="46"/>
        <v>0</v>
      </c>
      <c r="L362" s="66">
        <f>IFERROR(IF(AND(VLOOKUP($C362,[1]APELACIÓN!$C:$AM,7,0)="SI",VLOOKUP($C362,[1]APELACIÓN!$C:$AM,12,0)&lt;&gt;""),VLOOKUP($C362,[1]APELACIÓN!$C:$AM,26,0),VLOOKUP($C362,[1]CONSOLIDADO!$C$16:$BX$465,45,0)),0)</f>
        <v>0</v>
      </c>
      <c r="M362" s="68">
        <f>ROUND(IFERROR(IF($L362&gt;39,200,VLOOKUP($L362,[1]PARAMETROS!$A$12:$K$55,10,0)),0),2)</f>
        <v>0</v>
      </c>
      <c r="N362" s="68">
        <f t="shared" si="47"/>
        <v>0</v>
      </c>
      <c r="O362" s="68">
        <f t="shared" si="48"/>
        <v>0</v>
      </c>
      <c r="P362" s="69">
        <f t="shared" si="49"/>
        <v>0</v>
      </c>
      <c r="Q362" s="66">
        <f>IFERROR(IF(AND(VLOOKUP($C362,[1]APELACIÓN!$C:$AM,7,0)="SI",VLOOKUP($C362,[1]APELACIÓN!$C:$AM,13,0)&lt;&gt;""),VLOOKUP($C362,[1]APELACIÓN!$C:$AM,29,0),VLOOKUP($C362,[1]CONSOLIDADO!$C$16:$BX$465,50,0)),0)</f>
        <v>0</v>
      </c>
      <c r="R362" s="68">
        <f>ROUND(IFERROR(IF($Q362&gt;110,100,VLOOKUP($Q362,[1]PARAMETROS!$M$12:$O$122,2,0)),0),2)</f>
        <v>0</v>
      </c>
      <c r="S362" s="69">
        <f t="shared" si="50"/>
        <v>0</v>
      </c>
      <c r="T362" s="70">
        <f>IFERROR(IF(AND(VLOOKUP($C362,[1]APELACIÓN!$C:$AM,7,0)="SI",VLOOKUP($C362,[1]APELACIÓN!$C:$AM,14,0)&lt;&gt;""),VLOOKUP($C362,[1]APELACIÓN!$C:$AM,32,0),VLOOKUP($C362,[1]CONSOLIDADO!$C$16:$BX$465,53,0)),0)</f>
        <v>0</v>
      </c>
      <c r="U362" s="70">
        <f>IFERROR(IF(AND(VLOOKUP($C362,[1]APELACIÓN!$C:$AM,7,0)="SI",VLOOKUP($C362,[1]APELACIÓN!$C:$AM,15,0)&lt;&gt;""),VLOOKUP($C362,[1]APELACIÓN!$C:$AM,33,0),VLOOKUP($C362,[1]CONSOLIDADO!$C$16:$BX$465,54,0)),0)</f>
        <v>0</v>
      </c>
      <c r="V362" s="70">
        <f>IFERROR(IF(AND(VLOOKUP($C362,[1]APELACIÓN!$C:$AM,7,0)="SI",VLOOKUP($C362,[1]APELACIÓN!$C:$AM,16,0)&lt;&gt;""),VLOOKUP($C362,[1]APELACIÓN!$C:$AM,34,0),VLOOKUP($C362,[1]CONSOLIDADO!$C$16:$BX$465,55,0)),0)</f>
        <v>0</v>
      </c>
      <c r="W362" s="70">
        <f t="shared" si="51"/>
        <v>0</v>
      </c>
      <c r="X362" s="68">
        <f>ROUND(IFERROR(VLOOKUP($W362,[1]PARAMETROS!$Q$12:$S$82,2,0),0),2)</f>
        <v>0</v>
      </c>
      <c r="Y362" s="69">
        <f t="shared" si="52"/>
        <v>0</v>
      </c>
      <c r="Z362" s="71">
        <f t="shared" si="53"/>
        <v>0</v>
      </c>
      <c r="AA362" s="72" t="str">
        <f>IFERROR(IF(VLOOKUP($C362,[1]APELACIÓN!$C$16:$I$465,5,0)="","",VLOOKUP($C362,[1]APELACIÓN!$C$16:$I$465,5,0)),0)</f>
        <v/>
      </c>
      <c r="AB362" s="72" t="str">
        <f>IFERROR(IF(VLOOKUP($C362,[1]APELACIÓN!$C$16:$I$465,7,0)="","",VLOOKUP($C362,[1]APELACIÓN!$C$16:$I$465,7,0)),0)</f>
        <v/>
      </c>
      <c r="AC362" s="73" t="str">
        <f>IF($C362="","",[1]CONSOLIDADO!BP362)</f>
        <v/>
      </c>
      <c r="AD362" s="74" t="str">
        <f>IF($C362="","",[1]CONSOLIDADO!BQ362)</f>
        <v/>
      </c>
      <c r="AE362" s="74" t="str">
        <f>IF($C362="","",[1]CONSOLIDADO!BR362)</f>
        <v/>
      </c>
      <c r="AF362" s="74" t="str">
        <f>IF($C362="","",[1]CONSOLIDADO!BS362)</f>
        <v/>
      </c>
      <c r="AG362" s="74" t="str">
        <f>IF($C362="","",[1]CONSOLIDADO!BT362)</f>
        <v/>
      </c>
      <c r="AH362" s="73" t="str">
        <f>IF($C362="","",[1]CONSOLIDADO!BU362)</f>
        <v/>
      </c>
      <c r="AI362" s="73" t="str">
        <f>IF($C362="","",[1]CONSOLIDADO!BV362)</f>
        <v/>
      </c>
      <c r="AJ362" s="74" t="str">
        <f>IF($C362="","",[1]CONSOLIDADO!BW362)</f>
        <v/>
      </c>
      <c r="AK362" s="75" t="str">
        <f>IF($C362="","",[1]CONSOLIDADO!BX362)</f>
        <v/>
      </c>
    </row>
    <row r="363" spans="1:37" ht="14.45" customHeight="1" x14ac:dyDescent="0.2">
      <c r="A363" s="62">
        <v>348</v>
      </c>
      <c r="B363" s="63"/>
      <c r="C363" s="64"/>
      <c r="D363" s="63"/>
      <c r="E363" s="65" t="str">
        <f>IFERROR(VLOOKUP($C363,[1]CONSOLIDADO!$C$16:$K$465,9,0),"")</f>
        <v/>
      </c>
      <c r="F363" s="66">
        <f>IFERROR(IF(AND(VLOOKUP($C363,[1]APELACIÓN!$C:$AM,7,0)="SI",VLOOKUP($C363,[1]APELACIÓN!$C:$AM,10,0)&lt;&gt;""),VLOOKUP($C363,[1]APELACIÓN!$C:$AM,20,0),VLOOKUP($C363,[1]CONSOLIDADO!$C$16:$BX$465,39,0)),0)</f>
        <v>0</v>
      </c>
      <c r="G363" s="67">
        <f>ROUND(IFERROR(IF($F363&gt;39,200,VLOOKUP($F363,[1]PARAMETROS!$A$12:$K$55,2,0)),0),2)</f>
        <v>0</v>
      </c>
      <c r="H363" s="67">
        <f t="shared" si="45"/>
        <v>0</v>
      </c>
      <c r="I363" s="66">
        <f>IFERROR(IF(AND(VLOOKUP($C363,[1]APELACIÓN!$C:$AM,7,0)="SI",VLOOKUP($C363,[1]APELACIÓN!$C:$AM,11,0)&lt;&gt;""),VLOOKUP($C363,[1]APELACIÓN!$C:$AM,23,0),VLOOKUP($C363,[1]CONSOLIDADO!$C$16:$BX$465,42,0)),0)</f>
        <v>0</v>
      </c>
      <c r="J363" s="67">
        <f>ROUND(IFERROR(IF($I363&gt;39,200,VLOOKUP($I363,[1]PARAMETROS!$A$12:$K$55,6,0)),0),2)</f>
        <v>0</v>
      </c>
      <c r="K363" s="67">
        <f t="shared" si="46"/>
        <v>0</v>
      </c>
      <c r="L363" s="66">
        <f>IFERROR(IF(AND(VLOOKUP($C363,[1]APELACIÓN!$C:$AM,7,0)="SI",VLOOKUP($C363,[1]APELACIÓN!$C:$AM,12,0)&lt;&gt;""),VLOOKUP($C363,[1]APELACIÓN!$C:$AM,26,0),VLOOKUP($C363,[1]CONSOLIDADO!$C$16:$BX$465,45,0)),0)</f>
        <v>0</v>
      </c>
      <c r="M363" s="68">
        <f>ROUND(IFERROR(IF($L363&gt;39,200,VLOOKUP($L363,[1]PARAMETROS!$A$12:$K$55,10,0)),0),2)</f>
        <v>0</v>
      </c>
      <c r="N363" s="68">
        <f t="shared" si="47"/>
        <v>0</v>
      </c>
      <c r="O363" s="68">
        <f t="shared" si="48"/>
        <v>0</v>
      </c>
      <c r="P363" s="69">
        <f t="shared" si="49"/>
        <v>0</v>
      </c>
      <c r="Q363" s="66">
        <f>IFERROR(IF(AND(VLOOKUP($C363,[1]APELACIÓN!$C:$AM,7,0)="SI",VLOOKUP($C363,[1]APELACIÓN!$C:$AM,13,0)&lt;&gt;""),VLOOKUP($C363,[1]APELACIÓN!$C:$AM,29,0),VLOOKUP($C363,[1]CONSOLIDADO!$C$16:$BX$465,50,0)),0)</f>
        <v>0</v>
      </c>
      <c r="R363" s="68">
        <f>ROUND(IFERROR(IF($Q363&gt;110,100,VLOOKUP($Q363,[1]PARAMETROS!$M$12:$O$122,2,0)),0),2)</f>
        <v>0</v>
      </c>
      <c r="S363" s="69">
        <f t="shared" si="50"/>
        <v>0</v>
      </c>
      <c r="T363" s="70">
        <f>IFERROR(IF(AND(VLOOKUP($C363,[1]APELACIÓN!$C:$AM,7,0)="SI",VLOOKUP($C363,[1]APELACIÓN!$C:$AM,14,0)&lt;&gt;""),VLOOKUP($C363,[1]APELACIÓN!$C:$AM,32,0),VLOOKUP($C363,[1]CONSOLIDADO!$C$16:$BX$465,53,0)),0)</f>
        <v>0</v>
      </c>
      <c r="U363" s="70">
        <f>IFERROR(IF(AND(VLOOKUP($C363,[1]APELACIÓN!$C:$AM,7,0)="SI",VLOOKUP($C363,[1]APELACIÓN!$C:$AM,15,0)&lt;&gt;""),VLOOKUP($C363,[1]APELACIÓN!$C:$AM,33,0),VLOOKUP($C363,[1]CONSOLIDADO!$C$16:$BX$465,54,0)),0)</f>
        <v>0</v>
      </c>
      <c r="V363" s="70">
        <f>IFERROR(IF(AND(VLOOKUP($C363,[1]APELACIÓN!$C:$AM,7,0)="SI",VLOOKUP($C363,[1]APELACIÓN!$C:$AM,16,0)&lt;&gt;""),VLOOKUP($C363,[1]APELACIÓN!$C:$AM,34,0),VLOOKUP($C363,[1]CONSOLIDADO!$C$16:$BX$465,55,0)),0)</f>
        <v>0</v>
      </c>
      <c r="W363" s="70">
        <f t="shared" si="51"/>
        <v>0</v>
      </c>
      <c r="X363" s="68">
        <f>ROUND(IFERROR(VLOOKUP($W363,[1]PARAMETROS!$Q$12:$S$82,2,0),0),2)</f>
        <v>0</v>
      </c>
      <c r="Y363" s="69">
        <f t="shared" si="52"/>
        <v>0</v>
      </c>
      <c r="Z363" s="71">
        <f t="shared" si="53"/>
        <v>0</v>
      </c>
      <c r="AA363" s="72" t="str">
        <f>IFERROR(IF(VLOOKUP($C363,[1]APELACIÓN!$C$16:$I$465,5,0)="","",VLOOKUP($C363,[1]APELACIÓN!$C$16:$I$465,5,0)),0)</f>
        <v/>
      </c>
      <c r="AB363" s="72" t="str">
        <f>IFERROR(IF(VLOOKUP($C363,[1]APELACIÓN!$C$16:$I$465,7,0)="","",VLOOKUP($C363,[1]APELACIÓN!$C$16:$I$465,7,0)),0)</f>
        <v/>
      </c>
      <c r="AC363" s="73" t="str">
        <f>IF($C363="","",[1]CONSOLIDADO!BP363)</f>
        <v/>
      </c>
      <c r="AD363" s="74" t="str">
        <f>IF($C363="","",[1]CONSOLIDADO!BQ363)</f>
        <v/>
      </c>
      <c r="AE363" s="74" t="str">
        <f>IF($C363="","",[1]CONSOLIDADO!BR363)</f>
        <v/>
      </c>
      <c r="AF363" s="74" t="str">
        <f>IF($C363="","",[1]CONSOLIDADO!BS363)</f>
        <v/>
      </c>
      <c r="AG363" s="74" t="str">
        <f>IF($C363="","",[1]CONSOLIDADO!BT363)</f>
        <v/>
      </c>
      <c r="AH363" s="73" t="str">
        <f>IF($C363="","",[1]CONSOLIDADO!BU363)</f>
        <v/>
      </c>
      <c r="AI363" s="73" t="str">
        <f>IF($C363="","",[1]CONSOLIDADO!BV363)</f>
        <v/>
      </c>
      <c r="AJ363" s="74" t="str">
        <f>IF($C363="","",[1]CONSOLIDADO!BW363)</f>
        <v/>
      </c>
      <c r="AK363" s="75" t="str">
        <f>IF($C363="","",[1]CONSOLIDADO!BX363)</f>
        <v/>
      </c>
    </row>
    <row r="364" spans="1:37" ht="14.45" customHeight="1" x14ac:dyDescent="0.2">
      <c r="A364" s="62">
        <v>349</v>
      </c>
      <c r="B364" s="63"/>
      <c r="C364" s="64"/>
      <c r="D364" s="63"/>
      <c r="E364" s="65" t="str">
        <f>IFERROR(VLOOKUP($C364,[1]CONSOLIDADO!$C$16:$K$465,9,0),"")</f>
        <v/>
      </c>
      <c r="F364" s="66">
        <f>IFERROR(IF(AND(VLOOKUP($C364,[1]APELACIÓN!$C:$AM,7,0)="SI",VLOOKUP($C364,[1]APELACIÓN!$C:$AM,10,0)&lt;&gt;""),VLOOKUP($C364,[1]APELACIÓN!$C:$AM,20,0),VLOOKUP($C364,[1]CONSOLIDADO!$C$16:$BX$465,39,0)),0)</f>
        <v>0</v>
      </c>
      <c r="G364" s="67">
        <f>ROUND(IFERROR(IF($F364&gt;39,200,VLOOKUP($F364,[1]PARAMETROS!$A$12:$K$55,2,0)),0),2)</f>
        <v>0</v>
      </c>
      <c r="H364" s="67">
        <f t="shared" si="45"/>
        <v>0</v>
      </c>
      <c r="I364" s="66">
        <f>IFERROR(IF(AND(VLOOKUP($C364,[1]APELACIÓN!$C:$AM,7,0)="SI",VLOOKUP($C364,[1]APELACIÓN!$C:$AM,11,0)&lt;&gt;""),VLOOKUP($C364,[1]APELACIÓN!$C:$AM,23,0),VLOOKUP($C364,[1]CONSOLIDADO!$C$16:$BX$465,42,0)),0)</f>
        <v>0</v>
      </c>
      <c r="J364" s="67">
        <f>ROUND(IFERROR(IF($I364&gt;39,200,VLOOKUP($I364,[1]PARAMETROS!$A$12:$K$55,6,0)),0),2)</f>
        <v>0</v>
      </c>
      <c r="K364" s="67">
        <f t="shared" si="46"/>
        <v>0</v>
      </c>
      <c r="L364" s="66">
        <f>IFERROR(IF(AND(VLOOKUP($C364,[1]APELACIÓN!$C:$AM,7,0)="SI",VLOOKUP($C364,[1]APELACIÓN!$C:$AM,12,0)&lt;&gt;""),VLOOKUP($C364,[1]APELACIÓN!$C:$AM,26,0),VLOOKUP($C364,[1]CONSOLIDADO!$C$16:$BX$465,45,0)),0)</f>
        <v>0</v>
      </c>
      <c r="M364" s="68">
        <f>ROUND(IFERROR(IF($L364&gt;39,200,VLOOKUP($L364,[1]PARAMETROS!$A$12:$K$55,10,0)),0),2)</f>
        <v>0</v>
      </c>
      <c r="N364" s="68">
        <f t="shared" si="47"/>
        <v>0</v>
      </c>
      <c r="O364" s="68">
        <f t="shared" si="48"/>
        <v>0</v>
      </c>
      <c r="P364" s="69">
        <f t="shared" si="49"/>
        <v>0</v>
      </c>
      <c r="Q364" s="66">
        <f>IFERROR(IF(AND(VLOOKUP($C364,[1]APELACIÓN!$C:$AM,7,0)="SI",VLOOKUP($C364,[1]APELACIÓN!$C:$AM,13,0)&lt;&gt;""),VLOOKUP($C364,[1]APELACIÓN!$C:$AM,29,0),VLOOKUP($C364,[1]CONSOLIDADO!$C$16:$BX$465,50,0)),0)</f>
        <v>0</v>
      </c>
      <c r="R364" s="68">
        <f>ROUND(IFERROR(IF($Q364&gt;110,100,VLOOKUP($Q364,[1]PARAMETROS!$M$12:$O$122,2,0)),0),2)</f>
        <v>0</v>
      </c>
      <c r="S364" s="69">
        <f t="shared" si="50"/>
        <v>0</v>
      </c>
      <c r="T364" s="70">
        <f>IFERROR(IF(AND(VLOOKUP($C364,[1]APELACIÓN!$C:$AM,7,0)="SI",VLOOKUP($C364,[1]APELACIÓN!$C:$AM,14,0)&lt;&gt;""),VLOOKUP($C364,[1]APELACIÓN!$C:$AM,32,0),VLOOKUP($C364,[1]CONSOLIDADO!$C$16:$BX$465,53,0)),0)</f>
        <v>0</v>
      </c>
      <c r="U364" s="70">
        <f>IFERROR(IF(AND(VLOOKUP($C364,[1]APELACIÓN!$C:$AM,7,0)="SI",VLOOKUP($C364,[1]APELACIÓN!$C:$AM,15,0)&lt;&gt;""),VLOOKUP($C364,[1]APELACIÓN!$C:$AM,33,0),VLOOKUP($C364,[1]CONSOLIDADO!$C$16:$BX$465,54,0)),0)</f>
        <v>0</v>
      </c>
      <c r="V364" s="70">
        <f>IFERROR(IF(AND(VLOOKUP($C364,[1]APELACIÓN!$C:$AM,7,0)="SI",VLOOKUP($C364,[1]APELACIÓN!$C:$AM,16,0)&lt;&gt;""),VLOOKUP($C364,[1]APELACIÓN!$C:$AM,34,0),VLOOKUP($C364,[1]CONSOLIDADO!$C$16:$BX$465,55,0)),0)</f>
        <v>0</v>
      </c>
      <c r="W364" s="70">
        <f t="shared" si="51"/>
        <v>0</v>
      </c>
      <c r="X364" s="68">
        <f>ROUND(IFERROR(VLOOKUP($W364,[1]PARAMETROS!$Q$12:$S$82,2,0),0),2)</f>
        <v>0</v>
      </c>
      <c r="Y364" s="69">
        <f t="shared" si="52"/>
        <v>0</v>
      </c>
      <c r="Z364" s="71">
        <f t="shared" si="53"/>
        <v>0</v>
      </c>
      <c r="AA364" s="72" t="str">
        <f>IFERROR(IF(VLOOKUP($C364,[1]APELACIÓN!$C$16:$I$465,5,0)="","",VLOOKUP($C364,[1]APELACIÓN!$C$16:$I$465,5,0)),0)</f>
        <v/>
      </c>
      <c r="AB364" s="72" t="str">
        <f>IFERROR(IF(VLOOKUP($C364,[1]APELACIÓN!$C$16:$I$465,7,0)="","",VLOOKUP($C364,[1]APELACIÓN!$C$16:$I$465,7,0)),0)</f>
        <v/>
      </c>
      <c r="AC364" s="73" t="str">
        <f>IF($C364="","",[1]CONSOLIDADO!BP364)</f>
        <v/>
      </c>
      <c r="AD364" s="74" t="str">
        <f>IF($C364="","",[1]CONSOLIDADO!BQ364)</f>
        <v/>
      </c>
      <c r="AE364" s="74" t="str">
        <f>IF($C364="","",[1]CONSOLIDADO!BR364)</f>
        <v/>
      </c>
      <c r="AF364" s="74" t="str">
        <f>IF($C364="","",[1]CONSOLIDADO!BS364)</f>
        <v/>
      </c>
      <c r="AG364" s="74" t="str">
        <f>IF($C364="","",[1]CONSOLIDADO!BT364)</f>
        <v/>
      </c>
      <c r="AH364" s="73" t="str">
        <f>IF($C364="","",[1]CONSOLIDADO!BU364)</f>
        <v/>
      </c>
      <c r="AI364" s="73" t="str">
        <f>IF($C364="","",[1]CONSOLIDADO!BV364)</f>
        <v/>
      </c>
      <c r="AJ364" s="74" t="str">
        <f>IF($C364="","",[1]CONSOLIDADO!BW364)</f>
        <v/>
      </c>
      <c r="AK364" s="75" t="str">
        <f>IF($C364="","",[1]CONSOLIDADO!BX364)</f>
        <v/>
      </c>
    </row>
    <row r="365" spans="1:37" ht="14.45" customHeight="1" x14ac:dyDescent="0.2">
      <c r="A365" s="62">
        <v>350</v>
      </c>
      <c r="B365" s="63"/>
      <c r="C365" s="64"/>
      <c r="D365" s="63"/>
      <c r="E365" s="65" t="str">
        <f>IFERROR(VLOOKUP($C365,[1]CONSOLIDADO!$C$16:$K$465,9,0),"")</f>
        <v/>
      </c>
      <c r="F365" s="66">
        <f>IFERROR(IF(AND(VLOOKUP($C365,[1]APELACIÓN!$C:$AM,7,0)="SI",VLOOKUP($C365,[1]APELACIÓN!$C:$AM,10,0)&lt;&gt;""),VLOOKUP($C365,[1]APELACIÓN!$C:$AM,20,0),VLOOKUP($C365,[1]CONSOLIDADO!$C$16:$BX$465,39,0)),0)</f>
        <v>0</v>
      </c>
      <c r="G365" s="67">
        <f>ROUND(IFERROR(IF($F365&gt;39,200,VLOOKUP($F365,[1]PARAMETROS!$A$12:$K$55,2,0)),0),2)</f>
        <v>0</v>
      </c>
      <c r="H365" s="67">
        <f t="shared" si="45"/>
        <v>0</v>
      </c>
      <c r="I365" s="66">
        <f>IFERROR(IF(AND(VLOOKUP($C365,[1]APELACIÓN!$C:$AM,7,0)="SI",VLOOKUP($C365,[1]APELACIÓN!$C:$AM,11,0)&lt;&gt;""),VLOOKUP($C365,[1]APELACIÓN!$C:$AM,23,0),VLOOKUP($C365,[1]CONSOLIDADO!$C$16:$BX$465,42,0)),0)</f>
        <v>0</v>
      </c>
      <c r="J365" s="67">
        <f>ROUND(IFERROR(IF($I365&gt;39,200,VLOOKUP($I365,[1]PARAMETROS!$A$12:$K$55,6,0)),0),2)</f>
        <v>0</v>
      </c>
      <c r="K365" s="67">
        <f t="shared" si="46"/>
        <v>0</v>
      </c>
      <c r="L365" s="66">
        <f>IFERROR(IF(AND(VLOOKUP($C365,[1]APELACIÓN!$C:$AM,7,0)="SI",VLOOKUP($C365,[1]APELACIÓN!$C:$AM,12,0)&lt;&gt;""),VLOOKUP($C365,[1]APELACIÓN!$C:$AM,26,0),VLOOKUP($C365,[1]CONSOLIDADO!$C$16:$BX$465,45,0)),0)</f>
        <v>0</v>
      </c>
      <c r="M365" s="68">
        <f>ROUND(IFERROR(IF($L365&gt;39,200,VLOOKUP($L365,[1]PARAMETROS!$A$12:$K$55,10,0)),0),2)</f>
        <v>0</v>
      </c>
      <c r="N365" s="68">
        <f t="shared" si="47"/>
        <v>0</v>
      </c>
      <c r="O365" s="68">
        <f t="shared" si="48"/>
        <v>0</v>
      </c>
      <c r="P365" s="69">
        <f t="shared" si="49"/>
        <v>0</v>
      </c>
      <c r="Q365" s="66">
        <f>IFERROR(IF(AND(VLOOKUP($C365,[1]APELACIÓN!$C:$AM,7,0)="SI",VLOOKUP($C365,[1]APELACIÓN!$C:$AM,13,0)&lt;&gt;""),VLOOKUP($C365,[1]APELACIÓN!$C:$AM,29,0),VLOOKUP($C365,[1]CONSOLIDADO!$C$16:$BX$465,50,0)),0)</f>
        <v>0</v>
      </c>
      <c r="R365" s="68">
        <f>ROUND(IFERROR(IF($Q365&gt;110,100,VLOOKUP($Q365,[1]PARAMETROS!$M$12:$O$122,2,0)),0),2)</f>
        <v>0</v>
      </c>
      <c r="S365" s="69">
        <f t="shared" si="50"/>
        <v>0</v>
      </c>
      <c r="T365" s="70">
        <f>IFERROR(IF(AND(VLOOKUP($C365,[1]APELACIÓN!$C:$AM,7,0)="SI",VLOOKUP($C365,[1]APELACIÓN!$C:$AM,14,0)&lt;&gt;""),VLOOKUP($C365,[1]APELACIÓN!$C:$AM,32,0),VLOOKUP($C365,[1]CONSOLIDADO!$C$16:$BX$465,53,0)),0)</f>
        <v>0</v>
      </c>
      <c r="U365" s="70">
        <f>IFERROR(IF(AND(VLOOKUP($C365,[1]APELACIÓN!$C:$AM,7,0)="SI",VLOOKUP($C365,[1]APELACIÓN!$C:$AM,15,0)&lt;&gt;""),VLOOKUP($C365,[1]APELACIÓN!$C:$AM,33,0),VLOOKUP($C365,[1]CONSOLIDADO!$C$16:$BX$465,54,0)),0)</f>
        <v>0</v>
      </c>
      <c r="V365" s="70">
        <f>IFERROR(IF(AND(VLOOKUP($C365,[1]APELACIÓN!$C:$AM,7,0)="SI",VLOOKUP($C365,[1]APELACIÓN!$C:$AM,16,0)&lt;&gt;""),VLOOKUP($C365,[1]APELACIÓN!$C:$AM,34,0),VLOOKUP($C365,[1]CONSOLIDADO!$C$16:$BX$465,55,0)),0)</f>
        <v>0</v>
      </c>
      <c r="W365" s="70">
        <f t="shared" si="51"/>
        <v>0</v>
      </c>
      <c r="X365" s="68">
        <f>ROUND(IFERROR(VLOOKUP($W365,[1]PARAMETROS!$Q$12:$S$82,2,0),0),2)</f>
        <v>0</v>
      </c>
      <c r="Y365" s="69">
        <f t="shared" si="52"/>
        <v>0</v>
      </c>
      <c r="Z365" s="71">
        <f t="shared" si="53"/>
        <v>0</v>
      </c>
      <c r="AA365" s="72" t="str">
        <f>IFERROR(IF(VLOOKUP($C365,[1]APELACIÓN!$C$16:$I$465,5,0)="","",VLOOKUP($C365,[1]APELACIÓN!$C$16:$I$465,5,0)),0)</f>
        <v/>
      </c>
      <c r="AB365" s="72" t="str">
        <f>IFERROR(IF(VLOOKUP($C365,[1]APELACIÓN!$C$16:$I$465,7,0)="","",VLOOKUP($C365,[1]APELACIÓN!$C$16:$I$465,7,0)),0)</f>
        <v/>
      </c>
      <c r="AC365" s="73" t="str">
        <f>IF($C365="","",[1]CONSOLIDADO!BP365)</f>
        <v/>
      </c>
      <c r="AD365" s="74" t="str">
        <f>IF($C365="","",[1]CONSOLIDADO!BQ365)</f>
        <v/>
      </c>
      <c r="AE365" s="74" t="str">
        <f>IF($C365="","",[1]CONSOLIDADO!BR365)</f>
        <v/>
      </c>
      <c r="AF365" s="74" t="str">
        <f>IF($C365="","",[1]CONSOLIDADO!BS365)</f>
        <v/>
      </c>
      <c r="AG365" s="74" t="str">
        <f>IF($C365="","",[1]CONSOLIDADO!BT365)</f>
        <v/>
      </c>
      <c r="AH365" s="73" t="str">
        <f>IF($C365="","",[1]CONSOLIDADO!BU365)</f>
        <v/>
      </c>
      <c r="AI365" s="73" t="str">
        <f>IF($C365="","",[1]CONSOLIDADO!BV365)</f>
        <v/>
      </c>
      <c r="AJ365" s="74" t="str">
        <f>IF($C365="","",[1]CONSOLIDADO!BW365)</f>
        <v/>
      </c>
      <c r="AK365" s="75" t="str">
        <f>IF($C365="","",[1]CONSOLIDADO!BX365)</f>
        <v/>
      </c>
    </row>
    <row r="366" spans="1:37" ht="14.45" customHeight="1" x14ac:dyDescent="0.2">
      <c r="A366" s="62">
        <v>351</v>
      </c>
      <c r="B366" s="63"/>
      <c r="C366" s="64"/>
      <c r="D366" s="63"/>
      <c r="E366" s="65" t="str">
        <f>IFERROR(VLOOKUP($C366,[1]CONSOLIDADO!$C$16:$K$465,9,0),"")</f>
        <v/>
      </c>
      <c r="F366" s="66">
        <f>IFERROR(IF(AND(VLOOKUP($C366,[1]APELACIÓN!$C:$AM,7,0)="SI",VLOOKUP($C366,[1]APELACIÓN!$C:$AM,10,0)&lt;&gt;""),VLOOKUP($C366,[1]APELACIÓN!$C:$AM,20,0),VLOOKUP($C366,[1]CONSOLIDADO!$C$16:$BX$465,39,0)),0)</f>
        <v>0</v>
      </c>
      <c r="G366" s="67">
        <f>ROUND(IFERROR(IF($F366&gt;39,200,VLOOKUP($F366,[1]PARAMETROS!$A$12:$K$55,2,0)),0),2)</f>
        <v>0</v>
      </c>
      <c r="H366" s="67">
        <f t="shared" si="45"/>
        <v>0</v>
      </c>
      <c r="I366" s="66">
        <f>IFERROR(IF(AND(VLOOKUP($C366,[1]APELACIÓN!$C:$AM,7,0)="SI",VLOOKUP($C366,[1]APELACIÓN!$C:$AM,11,0)&lt;&gt;""),VLOOKUP($C366,[1]APELACIÓN!$C:$AM,23,0),VLOOKUP($C366,[1]CONSOLIDADO!$C$16:$BX$465,42,0)),0)</f>
        <v>0</v>
      </c>
      <c r="J366" s="67">
        <f>ROUND(IFERROR(IF($I366&gt;39,200,VLOOKUP($I366,[1]PARAMETROS!$A$12:$K$55,6,0)),0),2)</f>
        <v>0</v>
      </c>
      <c r="K366" s="67">
        <f t="shared" si="46"/>
        <v>0</v>
      </c>
      <c r="L366" s="66">
        <f>IFERROR(IF(AND(VLOOKUP($C366,[1]APELACIÓN!$C:$AM,7,0)="SI",VLOOKUP($C366,[1]APELACIÓN!$C:$AM,12,0)&lt;&gt;""),VLOOKUP($C366,[1]APELACIÓN!$C:$AM,26,0),VLOOKUP($C366,[1]CONSOLIDADO!$C$16:$BX$465,45,0)),0)</f>
        <v>0</v>
      </c>
      <c r="M366" s="68">
        <f>ROUND(IFERROR(IF($L366&gt;39,200,VLOOKUP($L366,[1]PARAMETROS!$A$12:$K$55,10,0)),0),2)</f>
        <v>0</v>
      </c>
      <c r="N366" s="68">
        <f t="shared" si="47"/>
        <v>0</v>
      </c>
      <c r="O366" s="68">
        <f t="shared" si="48"/>
        <v>0</v>
      </c>
      <c r="P366" s="69">
        <f t="shared" si="49"/>
        <v>0</v>
      </c>
      <c r="Q366" s="66">
        <f>IFERROR(IF(AND(VLOOKUP($C366,[1]APELACIÓN!$C:$AM,7,0)="SI",VLOOKUP($C366,[1]APELACIÓN!$C:$AM,13,0)&lt;&gt;""),VLOOKUP($C366,[1]APELACIÓN!$C:$AM,29,0),VLOOKUP($C366,[1]CONSOLIDADO!$C$16:$BX$465,50,0)),0)</f>
        <v>0</v>
      </c>
      <c r="R366" s="68">
        <f>ROUND(IFERROR(IF($Q366&gt;110,100,VLOOKUP($Q366,[1]PARAMETROS!$M$12:$O$122,2,0)),0),2)</f>
        <v>0</v>
      </c>
      <c r="S366" s="69">
        <f t="shared" si="50"/>
        <v>0</v>
      </c>
      <c r="T366" s="70">
        <f>IFERROR(IF(AND(VLOOKUP($C366,[1]APELACIÓN!$C:$AM,7,0)="SI",VLOOKUP($C366,[1]APELACIÓN!$C:$AM,14,0)&lt;&gt;""),VLOOKUP($C366,[1]APELACIÓN!$C:$AM,32,0),VLOOKUP($C366,[1]CONSOLIDADO!$C$16:$BX$465,53,0)),0)</f>
        <v>0</v>
      </c>
      <c r="U366" s="70">
        <f>IFERROR(IF(AND(VLOOKUP($C366,[1]APELACIÓN!$C:$AM,7,0)="SI",VLOOKUP($C366,[1]APELACIÓN!$C:$AM,15,0)&lt;&gt;""),VLOOKUP($C366,[1]APELACIÓN!$C:$AM,33,0),VLOOKUP($C366,[1]CONSOLIDADO!$C$16:$BX$465,54,0)),0)</f>
        <v>0</v>
      </c>
      <c r="V366" s="70">
        <f>IFERROR(IF(AND(VLOOKUP($C366,[1]APELACIÓN!$C:$AM,7,0)="SI",VLOOKUP($C366,[1]APELACIÓN!$C:$AM,16,0)&lt;&gt;""),VLOOKUP($C366,[1]APELACIÓN!$C:$AM,34,0),VLOOKUP($C366,[1]CONSOLIDADO!$C$16:$BX$465,55,0)),0)</f>
        <v>0</v>
      </c>
      <c r="W366" s="70">
        <f t="shared" si="51"/>
        <v>0</v>
      </c>
      <c r="X366" s="68">
        <f>ROUND(IFERROR(VLOOKUP($W366,[1]PARAMETROS!$Q$12:$S$82,2,0),0),2)</f>
        <v>0</v>
      </c>
      <c r="Y366" s="69">
        <f t="shared" si="52"/>
        <v>0</v>
      </c>
      <c r="Z366" s="71">
        <f t="shared" si="53"/>
        <v>0</v>
      </c>
      <c r="AA366" s="72" t="str">
        <f>IFERROR(IF(VLOOKUP($C366,[1]APELACIÓN!$C$16:$I$465,5,0)="","",VLOOKUP($C366,[1]APELACIÓN!$C$16:$I$465,5,0)),0)</f>
        <v/>
      </c>
      <c r="AB366" s="72" t="str">
        <f>IFERROR(IF(VLOOKUP($C366,[1]APELACIÓN!$C$16:$I$465,7,0)="","",VLOOKUP($C366,[1]APELACIÓN!$C$16:$I$465,7,0)),0)</f>
        <v/>
      </c>
      <c r="AC366" s="73" t="str">
        <f>IF($C366="","",[1]CONSOLIDADO!BP366)</f>
        <v/>
      </c>
      <c r="AD366" s="74" t="str">
        <f>IF($C366="","",[1]CONSOLIDADO!BQ366)</f>
        <v/>
      </c>
      <c r="AE366" s="74" t="str">
        <f>IF($C366="","",[1]CONSOLIDADO!BR366)</f>
        <v/>
      </c>
      <c r="AF366" s="74" t="str">
        <f>IF($C366="","",[1]CONSOLIDADO!BS366)</f>
        <v/>
      </c>
      <c r="AG366" s="74" t="str">
        <f>IF($C366="","",[1]CONSOLIDADO!BT366)</f>
        <v/>
      </c>
      <c r="AH366" s="73" t="str">
        <f>IF($C366="","",[1]CONSOLIDADO!BU366)</f>
        <v/>
      </c>
      <c r="AI366" s="73" t="str">
        <f>IF($C366="","",[1]CONSOLIDADO!BV366)</f>
        <v/>
      </c>
      <c r="AJ366" s="74" t="str">
        <f>IF($C366="","",[1]CONSOLIDADO!BW366)</f>
        <v/>
      </c>
      <c r="AK366" s="75" t="str">
        <f>IF($C366="","",[1]CONSOLIDADO!BX366)</f>
        <v/>
      </c>
    </row>
    <row r="367" spans="1:37" ht="14.45" customHeight="1" x14ac:dyDescent="0.2">
      <c r="A367" s="62">
        <v>352</v>
      </c>
      <c r="B367" s="63"/>
      <c r="C367" s="64"/>
      <c r="D367" s="63"/>
      <c r="E367" s="65" t="str">
        <f>IFERROR(VLOOKUP($C367,[1]CONSOLIDADO!$C$16:$K$465,9,0),"")</f>
        <v/>
      </c>
      <c r="F367" s="66">
        <f>IFERROR(IF(AND(VLOOKUP($C367,[1]APELACIÓN!$C:$AM,7,0)="SI",VLOOKUP($C367,[1]APELACIÓN!$C:$AM,10,0)&lt;&gt;""),VLOOKUP($C367,[1]APELACIÓN!$C:$AM,20,0),VLOOKUP($C367,[1]CONSOLIDADO!$C$16:$BX$465,39,0)),0)</f>
        <v>0</v>
      </c>
      <c r="G367" s="67">
        <f>ROUND(IFERROR(IF($F367&gt;39,200,VLOOKUP($F367,[1]PARAMETROS!$A$12:$K$55,2,0)),0),2)</f>
        <v>0</v>
      </c>
      <c r="H367" s="67">
        <f t="shared" si="45"/>
        <v>0</v>
      </c>
      <c r="I367" s="66">
        <f>IFERROR(IF(AND(VLOOKUP($C367,[1]APELACIÓN!$C:$AM,7,0)="SI",VLOOKUP($C367,[1]APELACIÓN!$C:$AM,11,0)&lt;&gt;""),VLOOKUP($C367,[1]APELACIÓN!$C:$AM,23,0),VLOOKUP($C367,[1]CONSOLIDADO!$C$16:$BX$465,42,0)),0)</f>
        <v>0</v>
      </c>
      <c r="J367" s="67">
        <f>ROUND(IFERROR(IF($I367&gt;39,200,VLOOKUP($I367,[1]PARAMETROS!$A$12:$K$55,6,0)),0),2)</f>
        <v>0</v>
      </c>
      <c r="K367" s="67">
        <f t="shared" si="46"/>
        <v>0</v>
      </c>
      <c r="L367" s="66">
        <f>IFERROR(IF(AND(VLOOKUP($C367,[1]APELACIÓN!$C:$AM,7,0)="SI",VLOOKUP($C367,[1]APELACIÓN!$C:$AM,12,0)&lt;&gt;""),VLOOKUP($C367,[1]APELACIÓN!$C:$AM,26,0),VLOOKUP($C367,[1]CONSOLIDADO!$C$16:$BX$465,45,0)),0)</f>
        <v>0</v>
      </c>
      <c r="M367" s="68">
        <f>ROUND(IFERROR(IF($L367&gt;39,200,VLOOKUP($L367,[1]PARAMETROS!$A$12:$K$55,10,0)),0),2)</f>
        <v>0</v>
      </c>
      <c r="N367" s="68">
        <f t="shared" si="47"/>
        <v>0</v>
      </c>
      <c r="O367" s="68">
        <f t="shared" si="48"/>
        <v>0</v>
      </c>
      <c r="P367" s="69">
        <f t="shared" si="49"/>
        <v>0</v>
      </c>
      <c r="Q367" s="66">
        <f>IFERROR(IF(AND(VLOOKUP($C367,[1]APELACIÓN!$C:$AM,7,0)="SI",VLOOKUP($C367,[1]APELACIÓN!$C:$AM,13,0)&lt;&gt;""),VLOOKUP($C367,[1]APELACIÓN!$C:$AM,29,0),VLOOKUP($C367,[1]CONSOLIDADO!$C$16:$BX$465,50,0)),0)</f>
        <v>0</v>
      </c>
      <c r="R367" s="68">
        <f>ROUND(IFERROR(IF($Q367&gt;110,100,VLOOKUP($Q367,[1]PARAMETROS!$M$12:$O$122,2,0)),0),2)</f>
        <v>0</v>
      </c>
      <c r="S367" s="69">
        <f t="shared" si="50"/>
        <v>0</v>
      </c>
      <c r="T367" s="70">
        <f>IFERROR(IF(AND(VLOOKUP($C367,[1]APELACIÓN!$C:$AM,7,0)="SI",VLOOKUP($C367,[1]APELACIÓN!$C:$AM,14,0)&lt;&gt;""),VLOOKUP($C367,[1]APELACIÓN!$C:$AM,32,0),VLOOKUP($C367,[1]CONSOLIDADO!$C$16:$BX$465,53,0)),0)</f>
        <v>0</v>
      </c>
      <c r="U367" s="70">
        <f>IFERROR(IF(AND(VLOOKUP($C367,[1]APELACIÓN!$C:$AM,7,0)="SI",VLOOKUP($C367,[1]APELACIÓN!$C:$AM,15,0)&lt;&gt;""),VLOOKUP($C367,[1]APELACIÓN!$C:$AM,33,0),VLOOKUP($C367,[1]CONSOLIDADO!$C$16:$BX$465,54,0)),0)</f>
        <v>0</v>
      </c>
      <c r="V367" s="70">
        <f>IFERROR(IF(AND(VLOOKUP($C367,[1]APELACIÓN!$C:$AM,7,0)="SI",VLOOKUP($C367,[1]APELACIÓN!$C:$AM,16,0)&lt;&gt;""),VLOOKUP($C367,[1]APELACIÓN!$C:$AM,34,0),VLOOKUP($C367,[1]CONSOLIDADO!$C$16:$BX$465,55,0)),0)</f>
        <v>0</v>
      </c>
      <c r="W367" s="70">
        <f t="shared" si="51"/>
        <v>0</v>
      </c>
      <c r="X367" s="68">
        <f>ROUND(IFERROR(VLOOKUP($W367,[1]PARAMETROS!$Q$12:$S$82,2,0),0),2)</f>
        <v>0</v>
      </c>
      <c r="Y367" s="69">
        <f t="shared" si="52"/>
        <v>0</v>
      </c>
      <c r="Z367" s="71">
        <f t="shared" si="53"/>
        <v>0</v>
      </c>
      <c r="AA367" s="72" t="str">
        <f>IFERROR(IF(VLOOKUP($C367,[1]APELACIÓN!$C$16:$I$465,5,0)="","",VLOOKUP($C367,[1]APELACIÓN!$C$16:$I$465,5,0)),0)</f>
        <v/>
      </c>
      <c r="AB367" s="72" t="str">
        <f>IFERROR(IF(VLOOKUP($C367,[1]APELACIÓN!$C$16:$I$465,7,0)="","",VLOOKUP($C367,[1]APELACIÓN!$C$16:$I$465,7,0)),0)</f>
        <v/>
      </c>
      <c r="AC367" s="73" t="str">
        <f>IF($C367="","",[1]CONSOLIDADO!BP367)</f>
        <v/>
      </c>
      <c r="AD367" s="74" t="str">
        <f>IF($C367="","",[1]CONSOLIDADO!BQ367)</f>
        <v/>
      </c>
      <c r="AE367" s="74" t="str">
        <f>IF($C367="","",[1]CONSOLIDADO!BR367)</f>
        <v/>
      </c>
      <c r="AF367" s="74" t="str">
        <f>IF($C367="","",[1]CONSOLIDADO!BS367)</f>
        <v/>
      </c>
      <c r="AG367" s="74" t="str">
        <f>IF($C367="","",[1]CONSOLIDADO!BT367)</f>
        <v/>
      </c>
      <c r="AH367" s="73" t="str">
        <f>IF($C367="","",[1]CONSOLIDADO!BU367)</f>
        <v/>
      </c>
      <c r="AI367" s="73" t="str">
        <f>IF($C367="","",[1]CONSOLIDADO!BV367)</f>
        <v/>
      </c>
      <c r="AJ367" s="74" t="str">
        <f>IF($C367="","",[1]CONSOLIDADO!BW367)</f>
        <v/>
      </c>
      <c r="AK367" s="75" t="str">
        <f>IF($C367="","",[1]CONSOLIDADO!BX367)</f>
        <v/>
      </c>
    </row>
    <row r="368" spans="1:37" ht="14.45" customHeight="1" x14ac:dyDescent="0.2">
      <c r="A368" s="62">
        <v>353</v>
      </c>
      <c r="B368" s="63"/>
      <c r="C368" s="64"/>
      <c r="D368" s="63"/>
      <c r="E368" s="65" t="str">
        <f>IFERROR(VLOOKUP($C368,[1]CONSOLIDADO!$C$16:$K$465,9,0),"")</f>
        <v/>
      </c>
      <c r="F368" s="66">
        <f>IFERROR(IF(AND(VLOOKUP($C368,[1]APELACIÓN!$C:$AM,7,0)="SI",VLOOKUP($C368,[1]APELACIÓN!$C:$AM,10,0)&lt;&gt;""),VLOOKUP($C368,[1]APELACIÓN!$C:$AM,20,0),VLOOKUP($C368,[1]CONSOLIDADO!$C$16:$BX$465,39,0)),0)</f>
        <v>0</v>
      </c>
      <c r="G368" s="67">
        <f>ROUND(IFERROR(IF($F368&gt;39,200,VLOOKUP($F368,[1]PARAMETROS!$A$12:$K$55,2,0)),0),2)</f>
        <v>0</v>
      </c>
      <c r="H368" s="67">
        <f t="shared" si="45"/>
        <v>0</v>
      </c>
      <c r="I368" s="66">
        <f>IFERROR(IF(AND(VLOOKUP($C368,[1]APELACIÓN!$C:$AM,7,0)="SI",VLOOKUP($C368,[1]APELACIÓN!$C:$AM,11,0)&lt;&gt;""),VLOOKUP($C368,[1]APELACIÓN!$C:$AM,23,0),VLOOKUP($C368,[1]CONSOLIDADO!$C$16:$BX$465,42,0)),0)</f>
        <v>0</v>
      </c>
      <c r="J368" s="67">
        <f>ROUND(IFERROR(IF($I368&gt;39,200,VLOOKUP($I368,[1]PARAMETROS!$A$12:$K$55,6,0)),0),2)</f>
        <v>0</v>
      </c>
      <c r="K368" s="67">
        <f t="shared" si="46"/>
        <v>0</v>
      </c>
      <c r="L368" s="66">
        <f>IFERROR(IF(AND(VLOOKUP($C368,[1]APELACIÓN!$C:$AM,7,0)="SI",VLOOKUP($C368,[1]APELACIÓN!$C:$AM,12,0)&lt;&gt;""),VLOOKUP($C368,[1]APELACIÓN!$C:$AM,26,0),VLOOKUP($C368,[1]CONSOLIDADO!$C$16:$BX$465,45,0)),0)</f>
        <v>0</v>
      </c>
      <c r="M368" s="68">
        <f>ROUND(IFERROR(IF($L368&gt;39,200,VLOOKUP($L368,[1]PARAMETROS!$A$12:$K$55,10,0)),0),2)</f>
        <v>0</v>
      </c>
      <c r="N368" s="68">
        <f t="shared" si="47"/>
        <v>0</v>
      </c>
      <c r="O368" s="68">
        <f t="shared" si="48"/>
        <v>0</v>
      </c>
      <c r="P368" s="69">
        <f t="shared" si="49"/>
        <v>0</v>
      </c>
      <c r="Q368" s="66">
        <f>IFERROR(IF(AND(VLOOKUP($C368,[1]APELACIÓN!$C:$AM,7,0)="SI",VLOOKUP($C368,[1]APELACIÓN!$C:$AM,13,0)&lt;&gt;""),VLOOKUP($C368,[1]APELACIÓN!$C:$AM,29,0),VLOOKUP($C368,[1]CONSOLIDADO!$C$16:$BX$465,50,0)),0)</f>
        <v>0</v>
      </c>
      <c r="R368" s="68">
        <f>ROUND(IFERROR(IF($Q368&gt;110,100,VLOOKUP($Q368,[1]PARAMETROS!$M$12:$O$122,2,0)),0),2)</f>
        <v>0</v>
      </c>
      <c r="S368" s="69">
        <f t="shared" si="50"/>
        <v>0</v>
      </c>
      <c r="T368" s="70">
        <f>IFERROR(IF(AND(VLOOKUP($C368,[1]APELACIÓN!$C:$AM,7,0)="SI",VLOOKUP($C368,[1]APELACIÓN!$C:$AM,14,0)&lt;&gt;""),VLOOKUP($C368,[1]APELACIÓN!$C:$AM,32,0),VLOOKUP($C368,[1]CONSOLIDADO!$C$16:$BX$465,53,0)),0)</f>
        <v>0</v>
      </c>
      <c r="U368" s="70">
        <f>IFERROR(IF(AND(VLOOKUP($C368,[1]APELACIÓN!$C:$AM,7,0)="SI",VLOOKUP($C368,[1]APELACIÓN!$C:$AM,15,0)&lt;&gt;""),VLOOKUP($C368,[1]APELACIÓN!$C:$AM,33,0),VLOOKUP($C368,[1]CONSOLIDADO!$C$16:$BX$465,54,0)),0)</f>
        <v>0</v>
      </c>
      <c r="V368" s="70">
        <f>IFERROR(IF(AND(VLOOKUP($C368,[1]APELACIÓN!$C:$AM,7,0)="SI",VLOOKUP($C368,[1]APELACIÓN!$C:$AM,16,0)&lt;&gt;""),VLOOKUP($C368,[1]APELACIÓN!$C:$AM,34,0),VLOOKUP($C368,[1]CONSOLIDADO!$C$16:$BX$465,55,0)),0)</f>
        <v>0</v>
      </c>
      <c r="W368" s="70">
        <f t="shared" si="51"/>
        <v>0</v>
      </c>
      <c r="X368" s="68">
        <f>ROUND(IFERROR(VLOOKUP($W368,[1]PARAMETROS!$Q$12:$S$82,2,0),0),2)</f>
        <v>0</v>
      </c>
      <c r="Y368" s="69">
        <f t="shared" si="52"/>
        <v>0</v>
      </c>
      <c r="Z368" s="71">
        <f t="shared" si="53"/>
        <v>0</v>
      </c>
      <c r="AA368" s="72" t="str">
        <f>IFERROR(IF(VLOOKUP($C368,[1]APELACIÓN!$C$16:$I$465,5,0)="","",VLOOKUP($C368,[1]APELACIÓN!$C$16:$I$465,5,0)),0)</f>
        <v/>
      </c>
      <c r="AB368" s="72" t="str">
        <f>IFERROR(IF(VLOOKUP($C368,[1]APELACIÓN!$C$16:$I$465,7,0)="","",VLOOKUP($C368,[1]APELACIÓN!$C$16:$I$465,7,0)),0)</f>
        <v/>
      </c>
      <c r="AC368" s="73" t="str">
        <f>IF($C368="","",[1]CONSOLIDADO!BP368)</f>
        <v/>
      </c>
      <c r="AD368" s="74" t="str">
        <f>IF($C368="","",[1]CONSOLIDADO!BQ368)</f>
        <v/>
      </c>
      <c r="AE368" s="74" t="str">
        <f>IF($C368="","",[1]CONSOLIDADO!BR368)</f>
        <v/>
      </c>
      <c r="AF368" s="74" t="str">
        <f>IF($C368="","",[1]CONSOLIDADO!BS368)</f>
        <v/>
      </c>
      <c r="AG368" s="74" t="str">
        <f>IF($C368="","",[1]CONSOLIDADO!BT368)</f>
        <v/>
      </c>
      <c r="AH368" s="73" t="str">
        <f>IF($C368="","",[1]CONSOLIDADO!BU368)</f>
        <v/>
      </c>
      <c r="AI368" s="73" t="str">
        <f>IF($C368="","",[1]CONSOLIDADO!BV368)</f>
        <v/>
      </c>
      <c r="AJ368" s="74" t="str">
        <f>IF($C368="","",[1]CONSOLIDADO!BW368)</f>
        <v/>
      </c>
      <c r="AK368" s="75" t="str">
        <f>IF($C368="","",[1]CONSOLIDADO!BX368)</f>
        <v/>
      </c>
    </row>
    <row r="369" spans="1:37" ht="14.45" customHeight="1" x14ac:dyDescent="0.2">
      <c r="A369" s="62">
        <v>354</v>
      </c>
      <c r="B369" s="63"/>
      <c r="C369" s="64"/>
      <c r="D369" s="63"/>
      <c r="E369" s="65" t="str">
        <f>IFERROR(VLOOKUP($C369,[1]CONSOLIDADO!$C$16:$K$465,9,0),"")</f>
        <v/>
      </c>
      <c r="F369" s="66">
        <f>IFERROR(IF(AND(VLOOKUP($C369,[1]APELACIÓN!$C:$AM,7,0)="SI",VLOOKUP($C369,[1]APELACIÓN!$C:$AM,10,0)&lt;&gt;""),VLOOKUP($C369,[1]APELACIÓN!$C:$AM,20,0),VLOOKUP($C369,[1]CONSOLIDADO!$C$16:$BX$465,39,0)),0)</f>
        <v>0</v>
      </c>
      <c r="G369" s="67">
        <f>ROUND(IFERROR(IF($F369&gt;39,200,VLOOKUP($F369,[1]PARAMETROS!$A$12:$K$55,2,0)),0),2)</f>
        <v>0</v>
      </c>
      <c r="H369" s="67">
        <f t="shared" si="45"/>
        <v>0</v>
      </c>
      <c r="I369" s="66">
        <f>IFERROR(IF(AND(VLOOKUP($C369,[1]APELACIÓN!$C:$AM,7,0)="SI",VLOOKUP($C369,[1]APELACIÓN!$C:$AM,11,0)&lt;&gt;""),VLOOKUP($C369,[1]APELACIÓN!$C:$AM,23,0),VLOOKUP($C369,[1]CONSOLIDADO!$C$16:$BX$465,42,0)),0)</f>
        <v>0</v>
      </c>
      <c r="J369" s="67">
        <f>ROUND(IFERROR(IF($I369&gt;39,200,VLOOKUP($I369,[1]PARAMETROS!$A$12:$K$55,6,0)),0),2)</f>
        <v>0</v>
      </c>
      <c r="K369" s="67">
        <f t="shared" si="46"/>
        <v>0</v>
      </c>
      <c r="L369" s="66">
        <f>IFERROR(IF(AND(VLOOKUP($C369,[1]APELACIÓN!$C:$AM,7,0)="SI",VLOOKUP($C369,[1]APELACIÓN!$C:$AM,12,0)&lt;&gt;""),VLOOKUP($C369,[1]APELACIÓN!$C:$AM,26,0),VLOOKUP($C369,[1]CONSOLIDADO!$C$16:$BX$465,45,0)),0)</f>
        <v>0</v>
      </c>
      <c r="M369" s="68">
        <f>ROUND(IFERROR(IF($L369&gt;39,200,VLOOKUP($L369,[1]PARAMETROS!$A$12:$K$55,10,0)),0),2)</f>
        <v>0</v>
      </c>
      <c r="N369" s="68">
        <f t="shared" si="47"/>
        <v>0</v>
      </c>
      <c r="O369" s="68">
        <f t="shared" si="48"/>
        <v>0</v>
      </c>
      <c r="P369" s="69">
        <f t="shared" si="49"/>
        <v>0</v>
      </c>
      <c r="Q369" s="66">
        <f>IFERROR(IF(AND(VLOOKUP($C369,[1]APELACIÓN!$C:$AM,7,0)="SI",VLOOKUP($C369,[1]APELACIÓN!$C:$AM,13,0)&lt;&gt;""),VLOOKUP($C369,[1]APELACIÓN!$C:$AM,29,0),VLOOKUP($C369,[1]CONSOLIDADO!$C$16:$BX$465,50,0)),0)</f>
        <v>0</v>
      </c>
      <c r="R369" s="68">
        <f>ROUND(IFERROR(IF($Q369&gt;110,100,VLOOKUP($Q369,[1]PARAMETROS!$M$12:$O$122,2,0)),0),2)</f>
        <v>0</v>
      </c>
      <c r="S369" s="69">
        <f t="shared" si="50"/>
        <v>0</v>
      </c>
      <c r="T369" s="70">
        <f>IFERROR(IF(AND(VLOOKUP($C369,[1]APELACIÓN!$C:$AM,7,0)="SI",VLOOKUP($C369,[1]APELACIÓN!$C:$AM,14,0)&lt;&gt;""),VLOOKUP($C369,[1]APELACIÓN!$C:$AM,32,0),VLOOKUP($C369,[1]CONSOLIDADO!$C$16:$BX$465,53,0)),0)</f>
        <v>0</v>
      </c>
      <c r="U369" s="70">
        <f>IFERROR(IF(AND(VLOOKUP($C369,[1]APELACIÓN!$C:$AM,7,0)="SI",VLOOKUP($C369,[1]APELACIÓN!$C:$AM,15,0)&lt;&gt;""),VLOOKUP($C369,[1]APELACIÓN!$C:$AM,33,0),VLOOKUP($C369,[1]CONSOLIDADO!$C$16:$BX$465,54,0)),0)</f>
        <v>0</v>
      </c>
      <c r="V369" s="70">
        <f>IFERROR(IF(AND(VLOOKUP($C369,[1]APELACIÓN!$C:$AM,7,0)="SI",VLOOKUP($C369,[1]APELACIÓN!$C:$AM,16,0)&lt;&gt;""),VLOOKUP($C369,[1]APELACIÓN!$C:$AM,34,0),VLOOKUP($C369,[1]CONSOLIDADO!$C$16:$BX$465,55,0)),0)</f>
        <v>0</v>
      </c>
      <c r="W369" s="70">
        <f t="shared" si="51"/>
        <v>0</v>
      </c>
      <c r="X369" s="68">
        <f>ROUND(IFERROR(VLOOKUP($W369,[1]PARAMETROS!$Q$12:$S$82,2,0),0),2)</f>
        <v>0</v>
      </c>
      <c r="Y369" s="69">
        <f t="shared" si="52"/>
        <v>0</v>
      </c>
      <c r="Z369" s="71">
        <f t="shared" si="53"/>
        <v>0</v>
      </c>
      <c r="AA369" s="72" t="str">
        <f>IFERROR(IF(VLOOKUP($C369,[1]APELACIÓN!$C$16:$I$465,5,0)="","",VLOOKUP($C369,[1]APELACIÓN!$C$16:$I$465,5,0)),0)</f>
        <v/>
      </c>
      <c r="AB369" s="72" t="str">
        <f>IFERROR(IF(VLOOKUP($C369,[1]APELACIÓN!$C$16:$I$465,7,0)="","",VLOOKUP($C369,[1]APELACIÓN!$C$16:$I$465,7,0)),0)</f>
        <v/>
      </c>
      <c r="AC369" s="73" t="str">
        <f>IF($C369="","",[1]CONSOLIDADO!BP369)</f>
        <v/>
      </c>
      <c r="AD369" s="74" t="str">
        <f>IF($C369="","",[1]CONSOLIDADO!BQ369)</f>
        <v/>
      </c>
      <c r="AE369" s="74" t="str">
        <f>IF($C369="","",[1]CONSOLIDADO!BR369)</f>
        <v/>
      </c>
      <c r="AF369" s="74" t="str">
        <f>IF($C369="","",[1]CONSOLIDADO!BS369)</f>
        <v/>
      </c>
      <c r="AG369" s="74" t="str">
        <f>IF($C369="","",[1]CONSOLIDADO!BT369)</f>
        <v/>
      </c>
      <c r="AH369" s="73" t="str">
        <f>IF($C369="","",[1]CONSOLIDADO!BU369)</f>
        <v/>
      </c>
      <c r="AI369" s="73" t="str">
        <f>IF($C369="","",[1]CONSOLIDADO!BV369)</f>
        <v/>
      </c>
      <c r="AJ369" s="74" t="str">
        <f>IF($C369="","",[1]CONSOLIDADO!BW369)</f>
        <v/>
      </c>
      <c r="AK369" s="75" t="str">
        <f>IF($C369="","",[1]CONSOLIDADO!BX369)</f>
        <v/>
      </c>
    </row>
    <row r="370" spans="1:37" ht="14.45" customHeight="1" x14ac:dyDescent="0.2">
      <c r="A370" s="62">
        <v>355</v>
      </c>
      <c r="B370" s="63"/>
      <c r="C370" s="64"/>
      <c r="D370" s="63"/>
      <c r="E370" s="65" t="str">
        <f>IFERROR(VLOOKUP($C370,[1]CONSOLIDADO!$C$16:$K$465,9,0),"")</f>
        <v/>
      </c>
      <c r="F370" s="66">
        <f>IFERROR(IF(AND(VLOOKUP($C370,[1]APELACIÓN!$C:$AM,7,0)="SI",VLOOKUP($C370,[1]APELACIÓN!$C:$AM,10,0)&lt;&gt;""),VLOOKUP($C370,[1]APELACIÓN!$C:$AM,20,0),VLOOKUP($C370,[1]CONSOLIDADO!$C$16:$BX$465,39,0)),0)</f>
        <v>0</v>
      </c>
      <c r="G370" s="67">
        <f>ROUND(IFERROR(IF($F370&gt;39,200,VLOOKUP($F370,[1]PARAMETROS!$A$12:$K$55,2,0)),0),2)</f>
        <v>0</v>
      </c>
      <c r="H370" s="67">
        <f t="shared" si="45"/>
        <v>0</v>
      </c>
      <c r="I370" s="66">
        <f>IFERROR(IF(AND(VLOOKUP($C370,[1]APELACIÓN!$C:$AM,7,0)="SI",VLOOKUP($C370,[1]APELACIÓN!$C:$AM,11,0)&lt;&gt;""),VLOOKUP($C370,[1]APELACIÓN!$C:$AM,23,0),VLOOKUP($C370,[1]CONSOLIDADO!$C$16:$BX$465,42,0)),0)</f>
        <v>0</v>
      </c>
      <c r="J370" s="67">
        <f>ROUND(IFERROR(IF($I370&gt;39,200,VLOOKUP($I370,[1]PARAMETROS!$A$12:$K$55,6,0)),0),2)</f>
        <v>0</v>
      </c>
      <c r="K370" s="67">
        <f t="shared" si="46"/>
        <v>0</v>
      </c>
      <c r="L370" s="66">
        <f>IFERROR(IF(AND(VLOOKUP($C370,[1]APELACIÓN!$C:$AM,7,0)="SI",VLOOKUP($C370,[1]APELACIÓN!$C:$AM,12,0)&lt;&gt;""),VLOOKUP($C370,[1]APELACIÓN!$C:$AM,26,0),VLOOKUP($C370,[1]CONSOLIDADO!$C$16:$BX$465,45,0)),0)</f>
        <v>0</v>
      </c>
      <c r="M370" s="68">
        <f>ROUND(IFERROR(IF($L370&gt;39,200,VLOOKUP($L370,[1]PARAMETROS!$A$12:$K$55,10,0)),0),2)</f>
        <v>0</v>
      </c>
      <c r="N370" s="68">
        <f t="shared" si="47"/>
        <v>0</v>
      </c>
      <c r="O370" s="68">
        <f t="shared" si="48"/>
        <v>0</v>
      </c>
      <c r="P370" s="69">
        <f t="shared" si="49"/>
        <v>0</v>
      </c>
      <c r="Q370" s="66">
        <f>IFERROR(IF(AND(VLOOKUP($C370,[1]APELACIÓN!$C:$AM,7,0)="SI",VLOOKUP($C370,[1]APELACIÓN!$C:$AM,13,0)&lt;&gt;""),VLOOKUP($C370,[1]APELACIÓN!$C:$AM,29,0),VLOOKUP($C370,[1]CONSOLIDADO!$C$16:$BX$465,50,0)),0)</f>
        <v>0</v>
      </c>
      <c r="R370" s="68">
        <f>ROUND(IFERROR(IF($Q370&gt;110,100,VLOOKUP($Q370,[1]PARAMETROS!$M$12:$O$122,2,0)),0),2)</f>
        <v>0</v>
      </c>
      <c r="S370" s="69">
        <f t="shared" si="50"/>
        <v>0</v>
      </c>
      <c r="T370" s="70">
        <f>IFERROR(IF(AND(VLOOKUP($C370,[1]APELACIÓN!$C:$AM,7,0)="SI",VLOOKUP($C370,[1]APELACIÓN!$C:$AM,14,0)&lt;&gt;""),VLOOKUP($C370,[1]APELACIÓN!$C:$AM,32,0),VLOOKUP($C370,[1]CONSOLIDADO!$C$16:$BX$465,53,0)),0)</f>
        <v>0</v>
      </c>
      <c r="U370" s="70">
        <f>IFERROR(IF(AND(VLOOKUP($C370,[1]APELACIÓN!$C:$AM,7,0)="SI",VLOOKUP($C370,[1]APELACIÓN!$C:$AM,15,0)&lt;&gt;""),VLOOKUP($C370,[1]APELACIÓN!$C:$AM,33,0),VLOOKUP($C370,[1]CONSOLIDADO!$C$16:$BX$465,54,0)),0)</f>
        <v>0</v>
      </c>
      <c r="V370" s="70">
        <f>IFERROR(IF(AND(VLOOKUP($C370,[1]APELACIÓN!$C:$AM,7,0)="SI",VLOOKUP($C370,[1]APELACIÓN!$C:$AM,16,0)&lt;&gt;""),VLOOKUP($C370,[1]APELACIÓN!$C:$AM,34,0),VLOOKUP($C370,[1]CONSOLIDADO!$C$16:$BX$465,55,0)),0)</f>
        <v>0</v>
      </c>
      <c r="W370" s="70">
        <f t="shared" si="51"/>
        <v>0</v>
      </c>
      <c r="X370" s="68">
        <f>ROUND(IFERROR(VLOOKUP($W370,[1]PARAMETROS!$Q$12:$S$82,2,0),0),2)</f>
        <v>0</v>
      </c>
      <c r="Y370" s="69">
        <f t="shared" si="52"/>
        <v>0</v>
      </c>
      <c r="Z370" s="71">
        <f t="shared" si="53"/>
        <v>0</v>
      </c>
      <c r="AA370" s="72" t="str">
        <f>IFERROR(IF(VLOOKUP($C370,[1]APELACIÓN!$C$16:$I$465,5,0)="","",VLOOKUP($C370,[1]APELACIÓN!$C$16:$I$465,5,0)),0)</f>
        <v/>
      </c>
      <c r="AB370" s="72" t="str">
        <f>IFERROR(IF(VLOOKUP($C370,[1]APELACIÓN!$C$16:$I$465,7,0)="","",VLOOKUP($C370,[1]APELACIÓN!$C$16:$I$465,7,0)),0)</f>
        <v/>
      </c>
      <c r="AC370" s="73" t="str">
        <f>IF($C370="","",[1]CONSOLIDADO!BP370)</f>
        <v/>
      </c>
      <c r="AD370" s="74" t="str">
        <f>IF($C370="","",[1]CONSOLIDADO!BQ370)</f>
        <v/>
      </c>
      <c r="AE370" s="74" t="str">
        <f>IF($C370="","",[1]CONSOLIDADO!BR370)</f>
        <v/>
      </c>
      <c r="AF370" s="74" t="str">
        <f>IF($C370="","",[1]CONSOLIDADO!BS370)</f>
        <v/>
      </c>
      <c r="AG370" s="74" t="str">
        <f>IF($C370="","",[1]CONSOLIDADO!BT370)</f>
        <v/>
      </c>
      <c r="AH370" s="73" t="str">
        <f>IF($C370="","",[1]CONSOLIDADO!BU370)</f>
        <v/>
      </c>
      <c r="AI370" s="73" t="str">
        <f>IF($C370="","",[1]CONSOLIDADO!BV370)</f>
        <v/>
      </c>
      <c r="AJ370" s="74" t="str">
        <f>IF($C370="","",[1]CONSOLIDADO!BW370)</f>
        <v/>
      </c>
      <c r="AK370" s="75" t="str">
        <f>IF($C370="","",[1]CONSOLIDADO!BX370)</f>
        <v/>
      </c>
    </row>
    <row r="371" spans="1:37" ht="14.45" customHeight="1" x14ac:dyDescent="0.2">
      <c r="A371" s="62">
        <v>356</v>
      </c>
      <c r="B371" s="63"/>
      <c r="C371" s="64"/>
      <c r="D371" s="63"/>
      <c r="E371" s="65" t="str">
        <f>IFERROR(VLOOKUP($C371,[1]CONSOLIDADO!$C$16:$K$465,9,0),"")</f>
        <v/>
      </c>
      <c r="F371" s="66">
        <f>IFERROR(IF(AND(VLOOKUP($C371,[1]APELACIÓN!$C:$AM,7,0)="SI",VLOOKUP($C371,[1]APELACIÓN!$C:$AM,10,0)&lt;&gt;""),VLOOKUP($C371,[1]APELACIÓN!$C:$AM,20,0),VLOOKUP($C371,[1]CONSOLIDADO!$C$16:$BX$465,39,0)),0)</f>
        <v>0</v>
      </c>
      <c r="G371" s="67">
        <f>ROUND(IFERROR(IF($F371&gt;39,200,VLOOKUP($F371,[1]PARAMETROS!$A$12:$K$55,2,0)),0),2)</f>
        <v>0</v>
      </c>
      <c r="H371" s="67">
        <f t="shared" si="45"/>
        <v>0</v>
      </c>
      <c r="I371" s="66">
        <f>IFERROR(IF(AND(VLOOKUP($C371,[1]APELACIÓN!$C:$AM,7,0)="SI",VLOOKUP($C371,[1]APELACIÓN!$C:$AM,11,0)&lt;&gt;""),VLOOKUP($C371,[1]APELACIÓN!$C:$AM,23,0),VLOOKUP($C371,[1]CONSOLIDADO!$C$16:$BX$465,42,0)),0)</f>
        <v>0</v>
      </c>
      <c r="J371" s="67">
        <f>ROUND(IFERROR(IF($I371&gt;39,200,VLOOKUP($I371,[1]PARAMETROS!$A$12:$K$55,6,0)),0),2)</f>
        <v>0</v>
      </c>
      <c r="K371" s="67">
        <f t="shared" si="46"/>
        <v>0</v>
      </c>
      <c r="L371" s="66">
        <f>IFERROR(IF(AND(VLOOKUP($C371,[1]APELACIÓN!$C:$AM,7,0)="SI",VLOOKUP($C371,[1]APELACIÓN!$C:$AM,12,0)&lt;&gt;""),VLOOKUP($C371,[1]APELACIÓN!$C:$AM,26,0),VLOOKUP($C371,[1]CONSOLIDADO!$C$16:$BX$465,45,0)),0)</f>
        <v>0</v>
      </c>
      <c r="M371" s="68">
        <f>ROUND(IFERROR(IF($L371&gt;39,200,VLOOKUP($L371,[1]PARAMETROS!$A$12:$K$55,10,0)),0),2)</f>
        <v>0</v>
      </c>
      <c r="N371" s="68">
        <f t="shared" si="47"/>
        <v>0</v>
      </c>
      <c r="O371" s="68">
        <f t="shared" si="48"/>
        <v>0</v>
      </c>
      <c r="P371" s="69">
        <f t="shared" si="49"/>
        <v>0</v>
      </c>
      <c r="Q371" s="66">
        <f>IFERROR(IF(AND(VLOOKUP($C371,[1]APELACIÓN!$C:$AM,7,0)="SI",VLOOKUP($C371,[1]APELACIÓN!$C:$AM,13,0)&lt;&gt;""),VLOOKUP($C371,[1]APELACIÓN!$C:$AM,29,0),VLOOKUP($C371,[1]CONSOLIDADO!$C$16:$BX$465,50,0)),0)</f>
        <v>0</v>
      </c>
      <c r="R371" s="68">
        <f>ROUND(IFERROR(IF($Q371&gt;110,100,VLOOKUP($Q371,[1]PARAMETROS!$M$12:$O$122,2,0)),0),2)</f>
        <v>0</v>
      </c>
      <c r="S371" s="69">
        <f t="shared" si="50"/>
        <v>0</v>
      </c>
      <c r="T371" s="70">
        <f>IFERROR(IF(AND(VLOOKUP($C371,[1]APELACIÓN!$C:$AM,7,0)="SI",VLOOKUP($C371,[1]APELACIÓN!$C:$AM,14,0)&lt;&gt;""),VLOOKUP($C371,[1]APELACIÓN!$C:$AM,32,0),VLOOKUP($C371,[1]CONSOLIDADO!$C$16:$BX$465,53,0)),0)</f>
        <v>0</v>
      </c>
      <c r="U371" s="70">
        <f>IFERROR(IF(AND(VLOOKUP($C371,[1]APELACIÓN!$C:$AM,7,0)="SI",VLOOKUP($C371,[1]APELACIÓN!$C:$AM,15,0)&lt;&gt;""),VLOOKUP($C371,[1]APELACIÓN!$C:$AM,33,0),VLOOKUP($C371,[1]CONSOLIDADO!$C$16:$BX$465,54,0)),0)</f>
        <v>0</v>
      </c>
      <c r="V371" s="70">
        <f>IFERROR(IF(AND(VLOOKUP($C371,[1]APELACIÓN!$C:$AM,7,0)="SI",VLOOKUP($C371,[1]APELACIÓN!$C:$AM,16,0)&lt;&gt;""),VLOOKUP($C371,[1]APELACIÓN!$C:$AM,34,0),VLOOKUP($C371,[1]CONSOLIDADO!$C$16:$BX$465,55,0)),0)</f>
        <v>0</v>
      </c>
      <c r="W371" s="70">
        <f t="shared" si="51"/>
        <v>0</v>
      </c>
      <c r="X371" s="68">
        <f>ROUND(IFERROR(VLOOKUP($W371,[1]PARAMETROS!$Q$12:$S$82,2,0),0),2)</f>
        <v>0</v>
      </c>
      <c r="Y371" s="69">
        <f t="shared" si="52"/>
        <v>0</v>
      </c>
      <c r="Z371" s="71">
        <f t="shared" si="53"/>
        <v>0</v>
      </c>
      <c r="AA371" s="72" t="str">
        <f>IFERROR(IF(VLOOKUP($C371,[1]APELACIÓN!$C$16:$I$465,5,0)="","",VLOOKUP($C371,[1]APELACIÓN!$C$16:$I$465,5,0)),0)</f>
        <v/>
      </c>
      <c r="AB371" s="72" t="str">
        <f>IFERROR(IF(VLOOKUP($C371,[1]APELACIÓN!$C$16:$I$465,7,0)="","",VLOOKUP($C371,[1]APELACIÓN!$C$16:$I$465,7,0)),0)</f>
        <v/>
      </c>
      <c r="AC371" s="73" t="str">
        <f>IF($C371="","",[1]CONSOLIDADO!BP371)</f>
        <v/>
      </c>
      <c r="AD371" s="74" t="str">
        <f>IF($C371="","",[1]CONSOLIDADO!BQ371)</f>
        <v/>
      </c>
      <c r="AE371" s="74" t="str">
        <f>IF($C371="","",[1]CONSOLIDADO!BR371)</f>
        <v/>
      </c>
      <c r="AF371" s="74" t="str">
        <f>IF($C371="","",[1]CONSOLIDADO!BS371)</f>
        <v/>
      </c>
      <c r="AG371" s="74" t="str">
        <f>IF($C371="","",[1]CONSOLIDADO!BT371)</f>
        <v/>
      </c>
      <c r="AH371" s="73" t="str">
        <f>IF($C371="","",[1]CONSOLIDADO!BU371)</f>
        <v/>
      </c>
      <c r="AI371" s="73" t="str">
        <f>IF($C371="","",[1]CONSOLIDADO!BV371)</f>
        <v/>
      </c>
      <c r="AJ371" s="74" t="str">
        <f>IF($C371="","",[1]CONSOLIDADO!BW371)</f>
        <v/>
      </c>
      <c r="AK371" s="75" t="str">
        <f>IF($C371="","",[1]CONSOLIDADO!BX371)</f>
        <v/>
      </c>
    </row>
    <row r="372" spans="1:37" ht="14.45" customHeight="1" x14ac:dyDescent="0.2">
      <c r="A372" s="62">
        <v>357</v>
      </c>
      <c r="B372" s="63"/>
      <c r="C372" s="64"/>
      <c r="D372" s="63"/>
      <c r="E372" s="65" t="str">
        <f>IFERROR(VLOOKUP($C372,[1]CONSOLIDADO!$C$16:$K$465,9,0),"")</f>
        <v/>
      </c>
      <c r="F372" s="66">
        <f>IFERROR(IF(AND(VLOOKUP($C372,[1]APELACIÓN!$C:$AM,7,0)="SI",VLOOKUP($C372,[1]APELACIÓN!$C:$AM,10,0)&lt;&gt;""),VLOOKUP($C372,[1]APELACIÓN!$C:$AM,20,0),VLOOKUP($C372,[1]CONSOLIDADO!$C$16:$BX$465,39,0)),0)</f>
        <v>0</v>
      </c>
      <c r="G372" s="67">
        <f>ROUND(IFERROR(IF($F372&gt;39,200,VLOOKUP($F372,[1]PARAMETROS!$A$12:$K$55,2,0)),0),2)</f>
        <v>0</v>
      </c>
      <c r="H372" s="67">
        <f t="shared" si="45"/>
        <v>0</v>
      </c>
      <c r="I372" s="66">
        <f>IFERROR(IF(AND(VLOOKUP($C372,[1]APELACIÓN!$C:$AM,7,0)="SI",VLOOKUP($C372,[1]APELACIÓN!$C:$AM,11,0)&lt;&gt;""),VLOOKUP($C372,[1]APELACIÓN!$C:$AM,23,0),VLOOKUP($C372,[1]CONSOLIDADO!$C$16:$BX$465,42,0)),0)</f>
        <v>0</v>
      </c>
      <c r="J372" s="67">
        <f>ROUND(IFERROR(IF($I372&gt;39,200,VLOOKUP($I372,[1]PARAMETROS!$A$12:$K$55,6,0)),0),2)</f>
        <v>0</v>
      </c>
      <c r="K372" s="67">
        <f t="shared" si="46"/>
        <v>0</v>
      </c>
      <c r="L372" s="66">
        <f>IFERROR(IF(AND(VLOOKUP($C372,[1]APELACIÓN!$C:$AM,7,0)="SI",VLOOKUP($C372,[1]APELACIÓN!$C:$AM,12,0)&lt;&gt;""),VLOOKUP($C372,[1]APELACIÓN!$C:$AM,26,0),VLOOKUP($C372,[1]CONSOLIDADO!$C$16:$BX$465,45,0)),0)</f>
        <v>0</v>
      </c>
      <c r="M372" s="68">
        <f>ROUND(IFERROR(IF($L372&gt;39,200,VLOOKUP($L372,[1]PARAMETROS!$A$12:$K$55,10,0)),0),2)</f>
        <v>0</v>
      </c>
      <c r="N372" s="68">
        <f t="shared" si="47"/>
        <v>0</v>
      </c>
      <c r="O372" s="68">
        <f t="shared" si="48"/>
        <v>0</v>
      </c>
      <c r="P372" s="69">
        <f t="shared" si="49"/>
        <v>0</v>
      </c>
      <c r="Q372" s="66">
        <f>IFERROR(IF(AND(VLOOKUP($C372,[1]APELACIÓN!$C:$AM,7,0)="SI",VLOOKUP($C372,[1]APELACIÓN!$C:$AM,13,0)&lt;&gt;""),VLOOKUP($C372,[1]APELACIÓN!$C:$AM,29,0),VLOOKUP($C372,[1]CONSOLIDADO!$C$16:$BX$465,50,0)),0)</f>
        <v>0</v>
      </c>
      <c r="R372" s="68">
        <f>ROUND(IFERROR(IF($Q372&gt;110,100,VLOOKUP($Q372,[1]PARAMETROS!$M$12:$O$122,2,0)),0),2)</f>
        <v>0</v>
      </c>
      <c r="S372" s="69">
        <f t="shared" si="50"/>
        <v>0</v>
      </c>
      <c r="T372" s="70">
        <f>IFERROR(IF(AND(VLOOKUP($C372,[1]APELACIÓN!$C:$AM,7,0)="SI",VLOOKUP($C372,[1]APELACIÓN!$C:$AM,14,0)&lt;&gt;""),VLOOKUP($C372,[1]APELACIÓN!$C:$AM,32,0),VLOOKUP($C372,[1]CONSOLIDADO!$C$16:$BX$465,53,0)),0)</f>
        <v>0</v>
      </c>
      <c r="U372" s="70">
        <f>IFERROR(IF(AND(VLOOKUP($C372,[1]APELACIÓN!$C:$AM,7,0)="SI",VLOOKUP($C372,[1]APELACIÓN!$C:$AM,15,0)&lt;&gt;""),VLOOKUP($C372,[1]APELACIÓN!$C:$AM,33,0),VLOOKUP($C372,[1]CONSOLIDADO!$C$16:$BX$465,54,0)),0)</f>
        <v>0</v>
      </c>
      <c r="V372" s="70">
        <f>IFERROR(IF(AND(VLOOKUP($C372,[1]APELACIÓN!$C:$AM,7,0)="SI",VLOOKUP($C372,[1]APELACIÓN!$C:$AM,16,0)&lt;&gt;""),VLOOKUP($C372,[1]APELACIÓN!$C:$AM,34,0),VLOOKUP($C372,[1]CONSOLIDADO!$C$16:$BX$465,55,0)),0)</f>
        <v>0</v>
      </c>
      <c r="W372" s="70">
        <f t="shared" si="51"/>
        <v>0</v>
      </c>
      <c r="X372" s="68">
        <f>ROUND(IFERROR(VLOOKUP($W372,[1]PARAMETROS!$Q$12:$S$82,2,0),0),2)</f>
        <v>0</v>
      </c>
      <c r="Y372" s="69">
        <f t="shared" si="52"/>
        <v>0</v>
      </c>
      <c r="Z372" s="71">
        <f t="shared" si="53"/>
        <v>0</v>
      </c>
      <c r="AA372" s="72" t="str">
        <f>IFERROR(IF(VLOOKUP($C372,[1]APELACIÓN!$C$16:$I$465,5,0)="","",VLOOKUP($C372,[1]APELACIÓN!$C$16:$I$465,5,0)),0)</f>
        <v/>
      </c>
      <c r="AB372" s="72" t="str">
        <f>IFERROR(IF(VLOOKUP($C372,[1]APELACIÓN!$C$16:$I$465,7,0)="","",VLOOKUP($C372,[1]APELACIÓN!$C$16:$I$465,7,0)),0)</f>
        <v/>
      </c>
      <c r="AC372" s="73" t="str">
        <f>IF($C372="","",[1]CONSOLIDADO!BP372)</f>
        <v/>
      </c>
      <c r="AD372" s="74" t="str">
        <f>IF($C372="","",[1]CONSOLIDADO!BQ372)</f>
        <v/>
      </c>
      <c r="AE372" s="74" t="str">
        <f>IF($C372="","",[1]CONSOLIDADO!BR372)</f>
        <v/>
      </c>
      <c r="AF372" s="74" t="str">
        <f>IF($C372="","",[1]CONSOLIDADO!BS372)</f>
        <v/>
      </c>
      <c r="AG372" s="74" t="str">
        <f>IF($C372="","",[1]CONSOLIDADO!BT372)</f>
        <v/>
      </c>
      <c r="AH372" s="73" t="str">
        <f>IF($C372="","",[1]CONSOLIDADO!BU372)</f>
        <v/>
      </c>
      <c r="AI372" s="73" t="str">
        <f>IF($C372="","",[1]CONSOLIDADO!BV372)</f>
        <v/>
      </c>
      <c r="AJ372" s="74" t="str">
        <f>IF($C372="","",[1]CONSOLIDADO!BW372)</f>
        <v/>
      </c>
      <c r="AK372" s="75" t="str">
        <f>IF($C372="","",[1]CONSOLIDADO!BX372)</f>
        <v/>
      </c>
    </row>
    <row r="373" spans="1:37" ht="14.45" customHeight="1" x14ac:dyDescent="0.2">
      <c r="A373" s="62">
        <v>358</v>
      </c>
      <c r="B373" s="63"/>
      <c r="C373" s="64"/>
      <c r="D373" s="63"/>
      <c r="E373" s="65" t="str">
        <f>IFERROR(VLOOKUP($C373,[1]CONSOLIDADO!$C$16:$K$465,9,0),"")</f>
        <v/>
      </c>
      <c r="F373" s="66">
        <f>IFERROR(IF(AND(VLOOKUP($C373,[1]APELACIÓN!$C:$AM,7,0)="SI",VLOOKUP($C373,[1]APELACIÓN!$C:$AM,10,0)&lt;&gt;""),VLOOKUP($C373,[1]APELACIÓN!$C:$AM,20,0),VLOOKUP($C373,[1]CONSOLIDADO!$C$16:$BX$465,39,0)),0)</f>
        <v>0</v>
      </c>
      <c r="G373" s="67">
        <f>ROUND(IFERROR(IF($F373&gt;39,200,VLOOKUP($F373,[1]PARAMETROS!$A$12:$K$55,2,0)),0),2)</f>
        <v>0</v>
      </c>
      <c r="H373" s="67">
        <f t="shared" si="45"/>
        <v>0</v>
      </c>
      <c r="I373" s="66">
        <f>IFERROR(IF(AND(VLOOKUP($C373,[1]APELACIÓN!$C:$AM,7,0)="SI",VLOOKUP($C373,[1]APELACIÓN!$C:$AM,11,0)&lt;&gt;""),VLOOKUP($C373,[1]APELACIÓN!$C:$AM,23,0),VLOOKUP($C373,[1]CONSOLIDADO!$C$16:$BX$465,42,0)),0)</f>
        <v>0</v>
      </c>
      <c r="J373" s="67">
        <f>ROUND(IFERROR(IF($I373&gt;39,200,VLOOKUP($I373,[1]PARAMETROS!$A$12:$K$55,6,0)),0),2)</f>
        <v>0</v>
      </c>
      <c r="K373" s="67">
        <f t="shared" si="46"/>
        <v>0</v>
      </c>
      <c r="L373" s="66">
        <f>IFERROR(IF(AND(VLOOKUP($C373,[1]APELACIÓN!$C:$AM,7,0)="SI",VLOOKUP($C373,[1]APELACIÓN!$C:$AM,12,0)&lt;&gt;""),VLOOKUP($C373,[1]APELACIÓN!$C:$AM,26,0),VLOOKUP($C373,[1]CONSOLIDADO!$C$16:$BX$465,45,0)),0)</f>
        <v>0</v>
      </c>
      <c r="M373" s="68">
        <f>ROUND(IFERROR(IF($L373&gt;39,200,VLOOKUP($L373,[1]PARAMETROS!$A$12:$K$55,10,0)),0),2)</f>
        <v>0</v>
      </c>
      <c r="N373" s="68">
        <f t="shared" si="47"/>
        <v>0</v>
      </c>
      <c r="O373" s="68">
        <f t="shared" si="48"/>
        <v>0</v>
      </c>
      <c r="P373" s="69">
        <f t="shared" si="49"/>
        <v>0</v>
      </c>
      <c r="Q373" s="66">
        <f>IFERROR(IF(AND(VLOOKUP($C373,[1]APELACIÓN!$C:$AM,7,0)="SI",VLOOKUP($C373,[1]APELACIÓN!$C:$AM,13,0)&lt;&gt;""),VLOOKUP($C373,[1]APELACIÓN!$C:$AM,29,0),VLOOKUP($C373,[1]CONSOLIDADO!$C$16:$BX$465,50,0)),0)</f>
        <v>0</v>
      </c>
      <c r="R373" s="68">
        <f>ROUND(IFERROR(IF($Q373&gt;110,100,VLOOKUP($Q373,[1]PARAMETROS!$M$12:$O$122,2,0)),0),2)</f>
        <v>0</v>
      </c>
      <c r="S373" s="69">
        <f t="shared" si="50"/>
        <v>0</v>
      </c>
      <c r="T373" s="70">
        <f>IFERROR(IF(AND(VLOOKUP($C373,[1]APELACIÓN!$C:$AM,7,0)="SI",VLOOKUP($C373,[1]APELACIÓN!$C:$AM,14,0)&lt;&gt;""),VLOOKUP($C373,[1]APELACIÓN!$C:$AM,32,0),VLOOKUP($C373,[1]CONSOLIDADO!$C$16:$BX$465,53,0)),0)</f>
        <v>0</v>
      </c>
      <c r="U373" s="70">
        <f>IFERROR(IF(AND(VLOOKUP($C373,[1]APELACIÓN!$C:$AM,7,0)="SI",VLOOKUP($C373,[1]APELACIÓN!$C:$AM,15,0)&lt;&gt;""),VLOOKUP($C373,[1]APELACIÓN!$C:$AM,33,0),VLOOKUP($C373,[1]CONSOLIDADO!$C$16:$BX$465,54,0)),0)</f>
        <v>0</v>
      </c>
      <c r="V373" s="70">
        <f>IFERROR(IF(AND(VLOOKUP($C373,[1]APELACIÓN!$C:$AM,7,0)="SI",VLOOKUP($C373,[1]APELACIÓN!$C:$AM,16,0)&lt;&gt;""),VLOOKUP($C373,[1]APELACIÓN!$C:$AM,34,0),VLOOKUP($C373,[1]CONSOLIDADO!$C$16:$BX$465,55,0)),0)</f>
        <v>0</v>
      </c>
      <c r="W373" s="70">
        <f t="shared" si="51"/>
        <v>0</v>
      </c>
      <c r="X373" s="68">
        <f>ROUND(IFERROR(VLOOKUP($W373,[1]PARAMETROS!$Q$12:$S$82,2,0),0),2)</f>
        <v>0</v>
      </c>
      <c r="Y373" s="69">
        <f t="shared" si="52"/>
        <v>0</v>
      </c>
      <c r="Z373" s="71">
        <f t="shared" si="53"/>
        <v>0</v>
      </c>
      <c r="AA373" s="72" t="str">
        <f>IFERROR(IF(VLOOKUP($C373,[1]APELACIÓN!$C$16:$I$465,5,0)="","",VLOOKUP($C373,[1]APELACIÓN!$C$16:$I$465,5,0)),0)</f>
        <v/>
      </c>
      <c r="AB373" s="72" t="str">
        <f>IFERROR(IF(VLOOKUP($C373,[1]APELACIÓN!$C$16:$I$465,7,0)="","",VLOOKUP($C373,[1]APELACIÓN!$C$16:$I$465,7,0)),0)</f>
        <v/>
      </c>
      <c r="AC373" s="73" t="str">
        <f>IF($C373="","",[1]CONSOLIDADO!BP373)</f>
        <v/>
      </c>
      <c r="AD373" s="74" t="str">
        <f>IF($C373="","",[1]CONSOLIDADO!BQ373)</f>
        <v/>
      </c>
      <c r="AE373" s="74" t="str">
        <f>IF($C373="","",[1]CONSOLIDADO!BR373)</f>
        <v/>
      </c>
      <c r="AF373" s="74" t="str">
        <f>IF($C373="","",[1]CONSOLIDADO!BS373)</f>
        <v/>
      </c>
      <c r="AG373" s="74" t="str">
        <f>IF($C373="","",[1]CONSOLIDADO!BT373)</f>
        <v/>
      </c>
      <c r="AH373" s="73" t="str">
        <f>IF($C373="","",[1]CONSOLIDADO!BU373)</f>
        <v/>
      </c>
      <c r="AI373" s="73" t="str">
        <f>IF($C373="","",[1]CONSOLIDADO!BV373)</f>
        <v/>
      </c>
      <c r="AJ373" s="74" t="str">
        <f>IF($C373="","",[1]CONSOLIDADO!BW373)</f>
        <v/>
      </c>
      <c r="AK373" s="75" t="str">
        <f>IF($C373="","",[1]CONSOLIDADO!BX373)</f>
        <v/>
      </c>
    </row>
    <row r="374" spans="1:37" ht="14.45" customHeight="1" x14ac:dyDescent="0.2">
      <c r="A374" s="62">
        <v>359</v>
      </c>
      <c r="B374" s="63"/>
      <c r="C374" s="64"/>
      <c r="D374" s="63"/>
      <c r="E374" s="65" t="str">
        <f>IFERROR(VLOOKUP($C374,[1]CONSOLIDADO!$C$16:$K$465,9,0),"")</f>
        <v/>
      </c>
      <c r="F374" s="66">
        <f>IFERROR(IF(AND(VLOOKUP($C374,[1]APELACIÓN!$C:$AM,7,0)="SI",VLOOKUP($C374,[1]APELACIÓN!$C:$AM,10,0)&lt;&gt;""),VLOOKUP($C374,[1]APELACIÓN!$C:$AM,20,0),VLOOKUP($C374,[1]CONSOLIDADO!$C$16:$BX$465,39,0)),0)</f>
        <v>0</v>
      </c>
      <c r="G374" s="67">
        <f>ROUND(IFERROR(IF($F374&gt;39,200,VLOOKUP($F374,[1]PARAMETROS!$A$12:$K$55,2,0)),0),2)</f>
        <v>0</v>
      </c>
      <c r="H374" s="67">
        <f t="shared" si="45"/>
        <v>0</v>
      </c>
      <c r="I374" s="66">
        <f>IFERROR(IF(AND(VLOOKUP($C374,[1]APELACIÓN!$C:$AM,7,0)="SI",VLOOKUP($C374,[1]APELACIÓN!$C:$AM,11,0)&lt;&gt;""),VLOOKUP($C374,[1]APELACIÓN!$C:$AM,23,0),VLOOKUP($C374,[1]CONSOLIDADO!$C$16:$BX$465,42,0)),0)</f>
        <v>0</v>
      </c>
      <c r="J374" s="67">
        <f>ROUND(IFERROR(IF($I374&gt;39,200,VLOOKUP($I374,[1]PARAMETROS!$A$12:$K$55,6,0)),0),2)</f>
        <v>0</v>
      </c>
      <c r="K374" s="67">
        <f t="shared" si="46"/>
        <v>0</v>
      </c>
      <c r="L374" s="66">
        <f>IFERROR(IF(AND(VLOOKUP($C374,[1]APELACIÓN!$C:$AM,7,0)="SI",VLOOKUP($C374,[1]APELACIÓN!$C:$AM,12,0)&lt;&gt;""),VLOOKUP($C374,[1]APELACIÓN!$C:$AM,26,0),VLOOKUP($C374,[1]CONSOLIDADO!$C$16:$BX$465,45,0)),0)</f>
        <v>0</v>
      </c>
      <c r="M374" s="68">
        <f>ROUND(IFERROR(IF($L374&gt;39,200,VLOOKUP($L374,[1]PARAMETROS!$A$12:$K$55,10,0)),0),2)</f>
        <v>0</v>
      </c>
      <c r="N374" s="68">
        <f t="shared" si="47"/>
        <v>0</v>
      </c>
      <c r="O374" s="68">
        <f t="shared" si="48"/>
        <v>0</v>
      </c>
      <c r="P374" s="69">
        <f t="shared" si="49"/>
        <v>0</v>
      </c>
      <c r="Q374" s="66">
        <f>IFERROR(IF(AND(VLOOKUP($C374,[1]APELACIÓN!$C:$AM,7,0)="SI",VLOOKUP($C374,[1]APELACIÓN!$C:$AM,13,0)&lt;&gt;""),VLOOKUP($C374,[1]APELACIÓN!$C:$AM,29,0),VLOOKUP($C374,[1]CONSOLIDADO!$C$16:$BX$465,50,0)),0)</f>
        <v>0</v>
      </c>
      <c r="R374" s="68">
        <f>ROUND(IFERROR(IF($Q374&gt;110,100,VLOOKUP($Q374,[1]PARAMETROS!$M$12:$O$122,2,0)),0),2)</f>
        <v>0</v>
      </c>
      <c r="S374" s="69">
        <f t="shared" si="50"/>
        <v>0</v>
      </c>
      <c r="T374" s="70">
        <f>IFERROR(IF(AND(VLOOKUP($C374,[1]APELACIÓN!$C:$AM,7,0)="SI",VLOOKUP($C374,[1]APELACIÓN!$C:$AM,14,0)&lt;&gt;""),VLOOKUP($C374,[1]APELACIÓN!$C:$AM,32,0),VLOOKUP($C374,[1]CONSOLIDADO!$C$16:$BX$465,53,0)),0)</f>
        <v>0</v>
      </c>
      <c r="U374" s="70">
        <f>IFERROR(IF(AND(VLOOKUP($C374,[1]APELACIÓN!$C:$AM,7,0)="SI",VLOOKUP($C374,[1]APELACIÓN!$C:$AM,15,0)&lt;&gt;""),VLOOKUP($C374,[1]APELACIÓN!$C:$AM,33,0),VLOOKUP($C374,[1]CONSOLIDADO!$C$16:$BX$465,54,0)),0)</f>
        <v>0</v>
      </c>
      <c r="V374" s="70">
        <f>IFERROR(IF(AND(VLOOKUP($C374,[1]APELACIÓN!$C:$AM,7,0)="SI",VLOOKUP($C374,[1]APELACIÓN!$C:$AM,16,0)&lt;&gt;""),VLOOKUP($C374,[1]APELACIÓN!$C:$AM,34,0),VLOOKUP($C374,[1]CONSOLIDADO!$C$16:$BX$465,55,0)),0)</f>
        <v>0</v>
      </c>
      <c r="W374" s="70">
        <f t="shared" si="51"/>
        <v>0</v>
      </c>
      <c r="X374" s="68">
        <f>ROUND(IFERROR(VLOOKUP($W374,[1]PARAMETROS!$Q$12:$S$82,2,0),0),2)</f>
        <v>0</v>
      </c>
      <c r="Y374" s="69">
        <f t="shared" si="52"/>
        <v>0</v>
      </c>
      <c r="Z374" s="71">
        <f t="shared" si="53"/>
        <v>0</v>
      </c>
      <c r="AA374" s="72" t="str">
        <f>IFERROR(IF(VLOOKUP($C374,[1]APELACIÓN!$C$16:$I$465,5,0)="","",VLOOKUP($C374,[1]APELACIÓN!$C$16:$I$465,5,0)),0)</f>
        <v/>
      </c>
      <c r="AB374" s="72" t="str">
        <f>IFERROR(IF(VLOOKUP($C374,[1]APELACIÓN!$C$16:$I$465,7,0)="","",VLOOKUP($C374,[1]APELACIÓN!$C$16:$I$465,7,0)),0)</f>
        <v/>
      </c>
      <c r="AC374" s="73" t="str">
        <f>IF($C374="","",[1]CONSOLIDADO!BP374)</f>
        <v/>
      </c>
      <c r="AD374" s="74" t="str">
        <f>IF($C374="","",[1]CONSOLIDADO!BQ374)</f>
        <v/>
      </c>
      <c r="AE374" s="74" t="str">
        <f>IF($C374="","",[1]CONSOLIDADO!BR374)</f>
        <v/>
      </c>
      <c r="AF374" s="74" t="str">
        <f>IF($C374="","",[1]CONSOLIDADO!BS374)</f>
        <v/>
      </c>
      <c r="AG374" s="74" t="str">
        <f>IF($C374="","",[1]CONSOLIDADO!BT374)</f>
        <v/>
      </c>
      <c r="AH374" s="73" t="str">
        <f>IF($C374="","",[1]CONSOLIDADO!BU374)</f>
        <v/>
      </c>
      <c r="AI374" s="73" t="str">
        <f>IF($C374="","",[1]CONSOLIDADO!BV374)</f>
        <v/>
      </c>
      <c r="AJ374" s="74" t="str">
        <f>IF($C374="","",[1]CONSOLIDADO!BW374)</f>
        <v/>
      </c>
      <c r="AK374" s="75" t="str">
        <f>IF($C374="","",[1]CONSOLIDADO!BX374)</f>
        <v/>
      </c>
    </row>
    <row r="375" spans="1:37" ht="14.45" customHeight="1" x14ac:dyDescent="0.2">
      <c r="A375" s="62">
        <v>360</v>
      </c>
      <c r="B375" s="63"/>
      <c r="C375" s="64"/>
      <c r="D375" s="63"/>
      <c r="E375" s="65" t="str">
        <f>IFERROR(VLOOKUP($C375,[1]CONSOLIDADO!$C$16:$K$465,9,0),"")</f>
        <v/>
      </c>
      <c r="F375" s="66">
        <f>IFERROR(IF(AND(VLOOKUP($C375,[1]APELACIÓN!$C:$AM,7,0)="SI",VLOOKUP($C375,[1]APELACIÓN!$C:$AM,10,0)&lt;&gt;""),VLOOKUP($C375,[1]APELACIÓN!$C:$AM,20,0),VLOOKUP($C375,[1]CONSOLIDADO!$C$16:$BX$465,39,0)),0)</f>
        <v>0</v>
      </c>
      <c r="G375" s="67">
        <f>ROUND(IFERROR(IF($F375&gt;39,200,VLOOKUP($F375,[1]PARAMETROS!$A$12:$K$55,2,0)),0),2)</f>
        <v>0</v>
      </c>
      <c r="H375" s="67">
        <f t="shared" si="45"/>
        <v>0</v>
      </c>
      <c r="I375" s="66">
        <f>IFERROR(IF(AND(VLOOKUP($C375,[1]APELACIÓN!$C:$AM,7,0)="SI",VLOOKUP($C375,[1]APELACIÓN!$C:$AM,11,0)&lt;&gt;""),VLOOKUP($C375,[1]APELACIÓN!$C:$AM,23,0),VLOOKUP($C375,[1]CONSOLIDADO!$C$16:$BX$465,42,0)),0)</f>
        <v>0</v>
      </c>
      <c r="J375" s="67">
        <f>ROUND(IFERROR(IF($I375&gt;39,200,VLOOKUP($I375,[1]PARAMETROS!$A$12:$K$55,6,0)),0),2)</f>
        <v>0</v>
      </c>
      <c r="K375" s="67">
        <f t="shared" si="46"/>
        <v>0</v>
      </c>
      <c r="L375" s="66">
        <f>IFERROR(IF(AND(VLOOKUP($C375,[1]APELACIÓN!$C:$AM,7,0)="SI",VLOOKUP($C375,[1]APELACIÓN!$C:$AM,12,0)&lt;&gt;""),VLOOKUP($C375,[1]APELACIÓN!$C:$AM,26,0),VLOOKUP($C375,[1]CONSOLIDADO!$C$16:$BX$465,45,0)),0)</f>
        <v>0</v>
      </c>
      <c r="M375" s="68">
        <f>ROUND(IFERROR(IF($L375&gt;39,200,VLOOKUP($L375,[1]PARAMETROS!$A$12:$K$55,10,0)),0),2)</f>
        <v>0</v>
      </c>
      <c r="N375" s="68">
        <f t="shared" si="47"/>
        <v>0</v>
      </c>
      <c r="O375" s="68">
        <f t="shared" si="48"/>
        <v>0</v>
      </c>
      <c r="P375" s="69">
        <f t="shared" si="49"/>
        <v>0</v>
      </c>
      <c r="Q375" s="66">
        <f>IFERROR(IF(AND(VLOOKUP($C375,[1]APELACIÓN!$C:$AM,7,0)="SI",VLOOKUP($C375,[1]APELACIÓN!$C:$AM,13,0)&lt;&gt;""),VLOOKUP($C375,[1]APELACIÓN!$C:$AM,29,0),VLOOKUP($C375,[1]CONSOLIDADO!$C$16:$BX$465,50,0)),0)</f>
        <v>0</v>
      </c>
      <c r="R375" s="68">
        <f>ROUND(IFERROR(IF($Q375&gt;110,100,VLOOKUP($Q375,[1]PARAMETROS!$M$12:$O$122,2,0)),0),2)</f>
        <v>0</v>
      </c>
      <c r="S375" s="69">
        <f t="shared" si="50"/>
        <v>0</v>
      </c>
      <c r="T375" s="70">
        <f>IFERROR(IF(AND(VLOOKUP($C375,[1]APELACIÓN!$C:$AM,7,0)="SI",VLOOKUP($C375,[1]APELACIÓN!$C:$AM,14,0)&lt;&gt;""),VLOOKUP($C375,[1]APELACIÓN!$C:$AM,32,0),VLOOKUP($C375,[1]CONSOLIDADO!$C$16:$BX$465,53,0)),0)</f>
        <v>0</v>
      </c>
      <c r="U375" s="70">
        <f>IFERROR(IF(AND(VLOOKUP($C375,[1]APELACIÓN!$C:$AM,7,0)="SI",VLOOKUP($C375,[1]APELACIÓN!$C:$AM,15,0)&lt;&gt;""),VLOOKUP($C375,[1]APELACIÓN!$C:$AM,33,0),VLOOKUP($C375,[1]CONSOLIDADO!$C$16:$BX$465,54,0)),0)</f>
        <v>0</v>
      </c>
      <c r="V375" s="70">
        <f>IFERROR(IF(AND(VLOOKUP($C375,[1]APELACIÓN!$C:$AM,7,0)="SI",VLOOKUP($C375,[1]APELACIÓN!$C:$AM,16,0)&lt;&gt;""),VLOOKUP($C375,[1]APELACIÓN!$C:$AM,34,0),VLOOKUP($C375,[1]CONSOLIDADO!$C$16:$BX$465,55,0)),0)</f>
        <v>0</v>
      </c>
      <c r="W375" s="70">
        <f t="shared" si="51"/>
        <v>0</v>
      </c>
      <c r="X375" s="68">
        <f>ROUND(IFERROR(VLOOKUP($W375,[1]PARAMETROS!$Q$12:$S$82,2,0),0),2)</f>
        <v>0</v>
      </c>
      <c r="Y375" s="69">
        <f t="shared" si="52"/>
        <v>0</v>
      </c>
      <c r="Z375" s="71">
        <f t="shared" si="53"/>
        <v>0</v>
      </c>
      <c r="AA375" s="72" t="str">
        <f>IFERROR(IF(VLOOKUP($C375,[1]APELACIÓN!$C$16:$I$465,5,0)="","",VLOOKUP($C375,[1]APELACIÓN!$C$16:$I$465,5,0)),0)</f>
        <v/>
      </c>
      <c r="AB375" s="72" t="str">
        <f>IFERROR(IF(VLOOKUP($C375,[1]APELACIÓN!$C$16:$I$465,7,0)="","",VLOOKUP($C375,[1]APELACIÓN!$C$16:$I$465,7,0)),0)</f>
        <v/>
      </c>
      <c r="AC375" s="73" t="str">
        <f>IF($C375="","",[1]CONSOLIDADO!BP375)</f>
        <v/>
      </c>
      <c r="AD375" s="74" t="str">
        <f>IF($C375="","",[1]CONSOLIDADO!BQ375)</f>
        <v/>
      </c>
      <c r="AE375" s="74" t="str">
        <f>IF($C375="","",[1]CONSOLIDADO!BR375)</f>
        <v/>
      </c>
      <c r="AF375" s="74" t="str">
        <f>IF($C375="","",[1]CONSOLIDADO!BS375)</f>
        <v/>
      </c>
      <c r="AG375" s="74" t="str">
        <f>IF($C375="","",[1]CONSOLIDADO!BT375)</f>
        <v/>
      </c>
      <c r="AH375" s="73" t="str">
        <f>IF($C375="","",[1]CONSOLIDADO!BU375)</f>
        <v/>
      </c>
      <c r="AI375" s="73" t="str">
        <f>IF($C375="","",[1]CONSOLIDADO!BV375)</f>
        <v/>
      </c>
      <c r="AJ375" s="74" t="str">
        <f>IF($C375="","",[1]CONSOLIDADO!BW375)</f>
        <v/>
      </c>
      <c r="AK375" s="75" t="str">
        <f>IF($C375="","",[1]CONSOLIDADO!BX375)</f>
        <v/>
      </c>
    </row>
    <row r="376" spans="1:37" ht="14.45" customHeight="1" x14ac:dyDescent="0.2">
      <c r="A376" s="62">
        <v>361</v>
      </c>
      <c r="B376" s="63"/>
      <c r="C376" s="64"/>
      <c r="D376" s="63"/>
      <c r="E376" s="65" t="str">
        <f>IFERROR(VLOOKUP($C376,[1]CONSOLIDADO!$C$16:$K$465,9,0),"")</f>
        <v/>
      </c>
      <c r="F376" s="66">
        <f>IFERROR(IF(AND(VLOOKUP($C376,[1]APELACIÓN!$C:$AM,7,0)="SI",VLOOKUP($C376,[1]APELACIÓN!$C:$AM,10,0)&lt;&gt;""),VLOOKUP($C376,[1]APELACIÓN!$C:$AM,20,0),VLOOKUP($C376,[1]CONSOLIDADO!$C$16:$BX$465,39,0)),0)</f>
        <v>0</v>
      </c>
      <c r="G376" s="67">
        <f>ROUND(IFERROR(IF($F376&gt;39,200,VLOOKUP($F376,[1]PARAMETROS!$A$12:$K$55,2,0)),0),2)</f>
        <v>0</v>
      </c>
      <c r="H376" s="67">
        <f t="shared" si="45"/>
        <v>0</v>
      </c>
      <c r="I376" s="66">
        <f>IFERROR(IF(AND(VLOOKUP($C376,[1]APELACIÓN!$C:$AM,7,0)="SI",VLOOKUP($C376,[1]APELACIÓN!$C:$AM,11,0)&lt;&gt;""),VLOOKUP($C376,[1]APELACIÓN!$C:$AM,23,0),VLOOKUP($C376,[1]CONSOLIDADO!$C$16:$BX$465,42,0)),0)</f>
        <v>0</v>
      </c>
      <c r="J376" s="67">
        <f>ROUND(IFERROR(IF($I376&gt;39,200,VLOOKUP($I376,[1]PARAMETROS!$A$12:$K$55,6,0)),0),2)</f>
        <v>0</v>
      </c>
      <c r="K376" s="67">
        <f t="shared" si="46"/>
        <v>0</v>
      </c>
      <c r="L376" s="66">
        <f>IFERROR(IF(AND(VLOOKUP($C376,[1]APELACIÓN!$C:$AM,7,0)="SI",VLOOKUP($C376,[1]APELACIÓN!$C:$AM,12,0)&lt;&gt;""),VLOOKUP($C376,[1]APELACIÓN!$C:$AM,26,0),VLOOKUP($C376,[1]CONSOLIDADO!$C$16:$BX$465,45,0)),0)</f>
        <v>0</v>
      </c>
      <c r="M376" s="68">
        <f>ROUND(IFERROR(IF($L376&gt;39,200,VLOOKUP($L376,[1]PARAMETROS!$A$12:$K$55,10,0)),0),2)</f>
        <v>0</v>
      </c>
      <c r="N376" s="68">
        <f t="shared" si="47"/>
        <v>0</v>
      </c>
      <c r="O376" s="68">
        <f t="shared" si="48"/>
        <v>0</v>
      </c>
      <c r="P376" s="69">
        <f t="shared" si="49"/>
        <v>0</v>
      </c>
      <c r="Q376" s="66">
        <f>IFERROR(IF(AND(VLOOKUP($C376,[1]APELACIÓN!$C:$AM,7,0)="SI",VLOOKUP($C376,[1]APELACIÓN!$C:$AM,13,0)&lt;&gt;""),VLOOKUP($C376,[1]APELACIÓN!$C:$AM,29,0),VLOOKUP($C376,[1]CONSOLIDADO!$C$16:$BX$465,50,0)),0)</f>
        <v>0</v>
      </c>
      <c r="R376" s="68">
        <f>ROUND(IFERROR(IF($Q376&gt;110,100,VLOOKUP($Q376,[1]PARAMETROS!$M$12:$O$122,2,0)),0),2)</f>
        <v>0</v>
      </c>
      <c r="S376" s="69">
        <f t="shared" si="50"/>
        <v>0</v>
      </c>
      <c r="T376" s="70">
        <f>IFERROR(IF(AND(VLOOKUP($C376,[1]APELACIÓN!$C:$AM,7,0)="SI",VLOOKUP($C376,[1]APELACIÓN!$C:$AM,14,0)&lt;&gt;""),VLOOKUP($C376,[1]APELACIÓN!$C:$AM,32,0),VLOOKUP($C376,[1]CONSOLIDADO!$C$16:$BX$465,53,0)),0)</f>
        <v>0</v>
      </c>
      <c r="U376" s="70">
        <f>IFERROR(IF(AND(VLOOKUP($C376,[1]APELACIÓN!$C:$AM,7,0)="SI",VLOOKUP($C376,[1]APELACIÓN!$C:$AM,15,0)&lt;&gt;""),VLOOKUP($C376,[1]APELACIÓN!$C:$AM,33,0),VLOOKUP($C376,[1]CONSOLIDADO!$C$16:$BX$465,54,0)),0)</f>
        <v>0</v>
      </c>
      <c r="V376" s="70">
        <f>IFERROR(IF(AND(VLOOKUP($C376,[1]APELACIÓN!$C:$AM,7,0)="SI",VLOOKUP($C376,[1]APELACIÓN!$C:$AM,16,0)&lt;&gt;""),VLOOKUP($C376,[1]APELACIÓN!$C:$AM,34,0),VLOOKUP($C376,[1]CONSOLIDADO!$C$16:$BX$465,55,0)),0)</f>
        <v>0</v>
      </c>
      <c r="W376" s="70">
        <f t="shared" si="51"/>
        <v>0</v>
      </c>
      <c r="X376" s="68">
        <f>ROUND(IFERROR(VLOOKUP($W376,[1]PARAMETROS!$Q$12:$S$82,2,0),0),2)</f>
        <v>0</v>
      </c>
      <c r="Y376" s="69">
        <f t="shared" si="52"/>
        <v>0</v>
      </c>
      <c r="Z376" s="71">
        <f t="shared" si="53"/>
        <v>0</v>
      </c>
      <c r="AA376" s="72" t="str">
        <f>IFERROR(IF(VLOOKUP($C376,[1]APELACIÓN!$C$16:$I$465,5,0)="","",VLOOKUP($C376,[1]APELACIÓN!$C$16:$I$465,5,0)),0)</f>
        <v/>
      </c>
      <c r="AB376" s="72" t="str">
        <f>IFERROR(IF(VLOOKUP($C376,[1]APELACIÓN!$C$16:$I$465,7,0)="","",VLOOKUP($C376,[1]APELACIÓN!$C$16:$I$465,7,0)),0)</f>
        <v/>
      </c>
      <c r="AC376" s="73" t="str">
        <f>IF($C376="","",[1]CONSOLIDADO!BP376)</f>
        <v/>
      </c>
      <c r="AD376" s="74" t="str">
        <f>IF($C376="","",[1]CONSOLIDADO!BQ376)</f>
        <v/>
      </c>
      <c r="AE376" s="74" t="str">
        <f>IF($C376="","",[1]CONSOLIDADO!BR376)</f>
        <v/>
      </c>
      <c r="AF376" s="74" t="str">
        <f>IF($C376="","",[1]CONSOLIDADO!BS376)</f>
        <v/>
      </c>
      <c r="AG376" s="74" t="str">
        <f>IF($C376="","",[1]CONSOLIDADO!BT376)</f>
        <v/>
      </c>
      <c r="AH376" s="73" t="str">
        <f>IF($C376="","",[1]CONSOLIDADO!BU376)</f>
        <v/>
      </c>
      <c r="AI376" s="73" t="str">
        <f>IF($C376="","",[1]CONSOLIDADO!BV376)</f>
        <v/>
      </c>
      <c r="AJ376" s="74" t="str">
        <f>IF($C376="","",[1]CONSOLIDADO!BW376)</f>
        <v/>
      </c>
      <c r="AK376" s="75" t="str">
        <f>IF($C376="","",[1]CONSOLIDADO!BX376)</f>
        <v/>
      </c>
    </row>
    <row r="377" spans="1:37" ht="14.45" customHeight="1" x14ac:dyDescent="0.2">
      <c r="A377" s="62">
        <v>362</v>
      </c>
      <c r="B377" s="63"/>
      <c r="C377" s="64"/>
      <c r="D377" s="63"/>
      <c r="E377" s="65" t="str">
        <f>IFERROR(VLOOKUP($C377,[1]CONSOLIDADO!$C$16:$K$465,9,0),"")</f>
        <v/>
      </c>
      <c r="F377" s="66">
        <f>IFERROR(IF(AND(VLOOKUP($C377,[1]APELACIÓN!$C:$AM,7,0)="SI",VLOOKUP($C377,[1]APELACIÓN!$C:$AM,10,0)&lt;&gt;""),VLOOKUP($C377,[1]APELACIÓN!$C:$AM,20,0),VLOOKUP($C377,[1]CONSOLIDADO!$C$16:$BX$465,39,0)),0)</f>
        <v>0</v>
      </c>
      <c r="G377" s="67">
        <f>ROUND(IFERROR(IF($F377&gt;39,200,VLOOKUP($F377,[1]PARAMETROS!$A$12:$K$55,2,0)),0),2)</f>
        <v>0</v>
      </c>
      <c r="H377" s="67">
        <f t="shared" si="45"/>
        <v>0</v>
      </c>
      <c r="I377" s="66">
        <f>IFERROR(IF(AND(VLOOKUP($C377,[1]APELACIÓN!$C:$AM,7,0)="SI",VLOOKUP($C377,[1]APELACIÓN!$C:$AM,11,0)&lt;&gt;""),VLOOKUP($C377,[1]APELACIÓN!$C:$AM,23,0),VLOOKUP($C377,[1]CONSOLIDADO!$C$16:$BX$465,42,0)),0)</f>
        <v>0</v>
      </c>
      <c r="J377" s="67">
        <f>ROUND(IFERROR(IF($I377&gt;39,200,VLOOKUP($I377,[1]PARAMETROS!$A$12:$K$55,6,0)),0),2)</f>
        <v>0</v>
      </c>
      <c r="K377" s="67">
        <f t="shared" si="46"/>
        <v>0</v>
      </c>
      <c r="L377" s="66">
        <f>IFERROR(IF(AND(VLOOKUP($C377,[1]APELACIÓN!$C:$AM,7,0)="SI",VLOOKUP($C377,[1]APELACIÓN!$C:$AM,12,0)&lt;&gt;""),VLOOKUP($C377,[1]APELACIÓN!$C:$AM,26,0),VLOOKUP($C377,[1]CONSOLIDADO!$C$16:$BX$465,45,0)),0)</f>
        <v>0</v>
      </c>
      <c r="M377" s="68">
        <f>ROUND(IFERROR(IF($L377&gt;39,200,VLOOKUP($L377,[1]PARAMETROS!$A$12:$K$55,10,0)),0),2)</f>
        <v>0</v>
      </c>
      <c r="N377" s="68">
        <f t="shared" si="47"/>
        <v>0</v>
      </c>
      <c r="O377" s="68">
        <f t="shared" si="48"/>
        <v>0</v>
      </c>
      <c r="P377" s="69">
        <f t="shared" si="49"/>
        <v>0</v>
      </c>
      <c r="Q377" s="66">
        <f>IFERROR(IF(AND(VLOOKUP($C377,[1]APELACIÓN!$C:$AM,7,0)="SI",VLOOKUP($C377,[1]APELACIÓN!$C:$AM,13,0)&lt;&gt;""),VLOOKUP($C377,[1]APELACIÓN!$C:$AM,29,0),VLOOKUP($C377,[1]CONSOLIDADO!$C$16:$BX$465,50,0)),0)</f>
        <v>0</v>
      </c>
      <c r="R377" s="68">
        <f>ROUND(IFERROR(IF($Q377&gt;110,100,VLOOKUP($Q377,[1]PARAMETROS!$M$12:$O$122,2,0)),0),2)</f>
        <v>0</v>
      </c>
      <c r="S377" s="69">
        <f t="shared" si="50"/>
        <v>0</v>
      </c>
      <c r="T377" s="70">
        <f>IFERROR(IF(AND(VLOOKUP($C377,[1]APELACIÓN!$C:$AM,7,0)="SI",VLOOKUP($C377,[1]APELACIÓN!$C:$AM,14,0)&lt;&gt;""),VLOOKUP($C377,[1]APELACIÓN!$C:$AM,32,0),VLOOKUP($C377,[1]CONSOLIDADO!$C$16:$BX$465,53,0)),0)</f>
        <v>0</v>
      </c>
      <c r="U377" s="70">
        <f>IFERROR(IF(AND(VLOOKUP($C377,[1]APELACIÓN!$C:$AM,7,0)="SI",VLOOKUP($C377,[1]APELACIÓN!$C:$AM,15,0)&lt;&gt;""),VLOOKUP($C377,[1]APELACIÓN!$C:$AM,33,0),VLOOKUP($C377,[1]CONSOLIDADO!$C$16:$BX$465,54,0)),0)</f>
        <v>0</v>
      </c>
      <c r="V377" s="70">
        <f>IFERROR(IF(AND(VLOOKUP($C377,[1]APELACIÓN!$C:$AM,7,0)="SI",VLOOKUP($C377,[1]APELACIÓN!$C:$AM,16,0)&lt;&gt;""),VLOOKUP($C377,[1]APELACIÓN!$C:$AM,34,0),VLOOKUP($C377,[1]CONSOLIDADO!$C$16:$BX$465,55,0)),0)</f>
        <v>0</v>
      </c>
      <c r="W377" s="70">
        <f t="shared" si="51"/>
        <v>0</v>
      </c>
      <c r="X377" s="68">
        <f>ROUND(IFERROR(VLOOKUP($W377,[1]PARAMETROS!$Q$12:$S$82,2,0),0),2)</f>
        <v>0</v>
      </c>
      <c r="Y377" s="69">
        <f t="shared" si="52"/>
        <v>0</v>
      </c>
      <c r="Z377" s="71">
        <f t="shared" si="53"/>
        <v>0</v>
      </c>
      <c r="AA377" s="72" t="str">
        <f>IFERROR(IF(VLOOKUP($C377,[1]APELACIÓN!$C$16:$I$465,5,0)="","",VLOOKUP($C377,[1]APELACIÓN!$C$16:$I$465,5,0)),0)</f>
        <v/>
      </c>
      <c r="AB377" s="72" t="str">
        <f>IFERROR(IF(VLOOKUP($C377,[1]APELACIÓN!$C$16:$I$465,7,0)="","",VLOOKUP($C377,[1]APELACIÓN!$C$16:$I$465,7,0)),0)</f>
        <v/>
      </c>
      <c r="AC377" s="73" t="str">
        <f>IF($C377="","",[1]CONSOLIDADO!BP377)</f>
        <v/>
      </c>
      <c r="AD377" s="74" t="str">
        <f>IF($C377="","",[1]CONSOLIDADO!BQ377)</f>
        <v/>
      </c>
      <c r="AE377" s="74" t="str">
        <f>IF($C377="","",[1]CONSOLIDADO!BR377)</f>
        <v/>
      </c>
      <c r="AF377" s="74" t="str">
        <f>IF($C377="","",[1]CONSOLIDADO!BS377)</f>
        <v/>
      </c>
      <c r="AG377" s="74" t="str">
        <f>IF($C377="","",[1]CONSOLIDADO!BT377)</f>
        <v/>
      </c>
      <c r="AH377" s="73" t="str">
        <f>IF($C377="","",[1]CONSOLIDADO!BU377)</f>
        <v/>
      </c>
      <c r="AI377" s="73" t="str">
        <f>IF($C377="","",[1]CONSOLIDADO!BV377)</f>
        <v/>
      </c>
      <c r="AJ377" s="74" t="str">
        <f>IF($C377="","",[1]CONSOLIDADO!BW377)</f>
        <v/>
      </c>
      <c r="AK377" s="75" t="str">
        <f>IF($C377="","",[1]CONSOLIDADO!BX377)</f>
        <v/>
      </c>
    </row>
    <row r="378" spans="1:37" ht="14.45" customHeight="1" x14ac:dyDescent="0.2">
      <c r="A378" s="62">
        <v>363</v>
      </c>
      <c r="B378" s="63"/>
      <c r="C378" s="64"/>
      <c r="D378" s="63"/>
      <c r="E378" s="65" t="str">
        <f>IFERROR(VLOOKUP($C378,[1]CONSOLIDADO!$C$16:$K$465,9,0),"")</f>
        <v/>
      </c>
      <c r="F378" s="66">
        <f>IFERROR(IF(AND(VLOOKUP($C378,[1]APELACIÓN!$C:$AM,7,0)="SI",VLOOKUP($C378,[1]APELACIÓN!$C:$AM,10,0)&lt;&gt;""),VLOOKUP($C378,[1]APELACIÓN!$C:$AM,20,0),VLOOKUP($C378,[1]CONSOLIDADO!$C$16:$BX$465,39,0)),0)</f>
        <v>0</v>
      </c>
      <c r="G378" s="67">
        <f>ROUND(IFERROR(IF($F378&gt;39,200,VLOOKUP($F378,[1]PARAMETROS!$A$12:$K$55,2,0)),0),2)</f>
        <v>0</v>
      </c>
      <c r="H378" s="67">
        <f t="shared" si="45"/>
        <v>0</v>
      </c>
      <c r="I378" s="66">
        <f>IFERROR(IF(AND(VLOOKUP($C378,[1]APELACIÓN!$C:$AM,7,0)="SI",VLOOKUP($C378,[1]APELACIÓN!$C:$AM,11,0)&lt;&gt;""),VLOOKUP($C378,[1]APELACIÓN!$C:$AM,23,0),VLOOKUP($C378,[1]CONSOLIDADO!$C$16:$BX$465,42,0)),0)</f>
        <v>0</v>
      </c>
      <c r="J378" s="67">
        <f>ROUND(IFERROR(IF($I378&gt;39,200,VLOOKUP($I378,[1]PARAMETROS!$A$12:$K$55,6,0)),0),2)</f>
        <v>0</v>
      </c>
      <c r="K378" s="67">
        <f t="shared" si="46"/>
        <v>0</v>
      </c>
      <c r="L378" s="66">
        <f>IFERROR(IF(AND(VLOOKUP($C378,[1]APELACIÓN!$C:$AM,7,0)="SI",VLOOKUP($C378,[1]APELACIÓN!$C:$AM,12,0)&lt;&gt;""),VLOOKUP($C378,[1]APELACIÓN!$C:$AM,26,0),VLOOKUP($C378,[1]CONSOLIDADO!$C$16:$BX$465,45,0)),0)</f>
        <v>0</v>
      </c>
      <c r="M378" s="68">
        <f>ROUND(IFERROR(IF($L378&gt;39,200,VLOOKUP($L378,[1]PARAMETROS!$A$12:$K$55,10,0)),0),2)</f>
        <v>0</v>
      </c>
      <c r="N378" s="68">
        <f t="shared" si="47"/>
        <v>0</v>
      </c>
      <c r="O378" s="68">
        <f t="shared" si="48"/>
        <v>0</v>
      </c>
      <c r="P378" s="69">
        <f t="shared" si="49"/>
        <v>0</v>
      </c>
      <c r="Q378" s="66">
        <f>IFERROR(IF(AND(VLOOKUP($C378,[1]APELACIÓN!$C:$AM,7,0)="SI",VLOOKUP($C378,[1]APELACIÓN!$C:$AM,13,0)&lt;&gt;""),VLOOKUP($C378,[1]APELACIÓN!$C:$AM,29,0),VLOOKUP($C378,[1]CONSOLIDADO!$C$16:$BX$465,50,0)),0)</f>
        <v>0</v>
      </c>
      <c r="R378" s="68">
        <f>ROUND(IFERROR(IF($Q378&gt;110,100,VLOOKUP($Q378,[1]PARAMETROS!$M$12:$O$122,2,0)),0),2)</f>
        <v>0</v>
      </c>
      <c r="S378" s="69">
        <f t="shared" si="50"/>
        <v>0</v>
      </c>
      <c r="T378" s="70">
        <f>IFERROR(IF(AND(VLOOKUP($C378,[1]APELACIÓN!$C:$AM,7,0)="SI",VLOOKUP($C378,[1]APELACIÓN!$C:$AM,14,0)&lt;&gt;""),VLOOKUP($C378,[1]APELACIÓN!$C:$AM,32,0),VLOOKUP($C378,[1]CONSOLIDADO!$C$16:$BX$465,53,0)),0)</f>
        <v>0</v>
      </c>
      <c r="U378" s="70">
        <f>IFERROR(IF(AND(VLOOKUP($C378,[1]APELACIÓN!$C:$AM,7,0)="SI",VLOOKUP($C378,[1]APELACIÓN!$C:$AM,15,0)&lt;&gt;""),VLOOKUP($C378,[1]APELACIÓN!$C:$AM,33,0),VLOOKUP($C378,[1]CONSOLIDADO!$C$16:$BX$465,54,0)),0)</f>
        <v>0</v>
      </c>
      <c r="V378" s="70">
        <f>IFERROR(IF(AND(VLOOKUP($C378,[1]APELACIÓN!$C:$AM,7,0)="SI",VLOOKUP($C378,[1]APELACIÓN!$C:$AM,16,0)&lt;&gt;""),VLOOKUP($C378,[1]APELACIÓN!$C:$AM,34,0),VLOOKUP($C378,[1]CONSOLIDADO!$C$16:$BX$465,55,0)),0)</f>
        <v>0</v>
      </c>
      <c r="W378" s="70">
        <f t="shared" si="51"/>
        <v>0</v>
      </c>
      <c r="X378" s="68">
        <f>ROUND(IFERROR(VLOOKUP($W378,[1]PARAMETROS!$Q$12:$S$82,2,0),0),2)</f>
        <v>0</v>
      </c>
      <c r="Y378" s="69">
        <f t="shared" si="52"/>
        <v>0</v>
      </c>
      <c r="Z378" s="71">
        <f t="shared" si="53"/>
        <v>0</v>
      </c>
      <c r="AA378" s="72" t="str">
        <f>IFERROR(IF(VLOOKUP($C378,[1]APELACIÓN!$C$16:$I$465,5,0)="","",VLOOKUP($C378,[1]APELACIÓN!$C$16:$I$465,5,0)),0)</f>
        <v/>
      </c>
      <c r="AB378" s="72" t="str">
        <f>IFERROR(IF(VLOOKUP($C378,[1]APELACIÓN!$C$16:$I$465,7,0)="","",VLOOKUP($C378,[1]APELACIÓN!$C$16:$I$465,7,0)),0)</f>
        <v/>
      </c>
      <c r="AC378" s="73" t="str">
        <f>IF($C378="","",[1]CONSOLIDADO!BP378)</f>
        <v/>
      </c>
      <c r="AD378" s="74" t="str">
        <f>IF($C378="","",[1]CONSOLIDADO!BQ378)</f>
        <v/>
      </c>
      <c r="AE378" s="74" t="str">
        <f>IF($C378="","",[1]CONSOLIDADO!BR378)</f>
        <v/>
      </c>
      <c r="AF378" s="74" t="str">
        <f>IF($C378="","",[1]CONSOLIDADO!BS378)</f>
        <v/>
      </c>
      <c r="AG378" s="74" t="str">
        <f>IF($C378="","",[1]CONSOLIDADO!BT378)</f>
        <v/>
      </c>
      <c r="AH378" s="73" t="str">
        <f>IF($C378="","",[1]CONSOLIDADO!BU378)</f>
        <v/>
      </c>
      <c r="AI378" s="73" t="str">
        <f>IF($C378="","",[1]CONSOLIDADO!BV378)</f>
        <v/>
      </c>
      <c r="AJ378" s="74" t="str">
        <f>IF($C378="","",[1]CONSOLIDADO!BW378)</f>
        <v/>
      </c>
      <c r="AK378" s="75" t="str">
        <f>IF($C378="","",[1]CONSOLIDADO!BX378)</f>
        <v/>
      </c>
    </row>
    <row r="379" spans="1:37" ht="14.45" customHeight="1" x14ac:dyDescent="0.2">
      <c r="A379" s="62">
        <v>364</v>
      </c>
      <c r="B379" s="63"/>
      <c r="C379" s="64"/>
      <c r="D379" s="63"/>
      <c r="E379" s="65" t="str">
        <f>IFERROR(VLOOKUP($C379,[1]CONSOLIDADO!$C$16:$K$465,9,0),"")</f>
        <v/>
      </c>
      <c r="F379" s="66">
        <f>IFERROR(IF(AND(VLOOKUP($C379,[1]APELACIÓN!$C:$AM,7,0)="SI",VLOOKUP($C379,[1]APELACIÓN!$C:$AM,10,0)&lt;&gt;""),VLOOKUP($C379,[1]APELACIÓN!$C:$AM,20,0),VLOOKUP($C379,[1]CONSOLIDADO!$C$16:$BX$465,39,0)),0)</f>
        <v>0</v>
      </c>
      <c r="G379" s="67">
        <f>ROUND(IFERROR(IF($F379&gt;39,200,VLOOKUP($F379,[1]PARAMETROS!$A$12:$K$55,2,0)),0),2)</f>
        <v>0</v>
      </c>
      <c r="H379" s="67">
        <f t="shared" si="45"/>
        <v>0</v>
      </c>
      <c r="I379" s="66">
        <f>IFERROR(IF(AND(VLOOKUP($C379,[1]APELACIÓN!$C:$AM,7,0)="SI",VLOOKUP($C379,[1]APELACIÓN!$C:$AM,11,0)&lt;&gt;""),VLOOKUP($C379,[1]APELACIÓN!$C:$AM,23,0),VLOOKUP($C379,[1]CONSOLIDADO!$C$16:$BX$465,42,0)),0)</f>
        <v>0</v>
      </c>
      <c r="J379" s="67">
        <f>ROUND(IFERROR(IF($I379&gt;39,200,VLOOKUP($I379,[1]PARAMETROS!$A$12:$K$55,6,0)),0),2)</f>
        <v>0</v>
      </c>
      <c r="K379" s="67">
        <f t="shared" si="46"/>
        <v>0</v>
      </c>
      <c r="L379" s="66">
        <f>IFERROR(IF(AND(VLOOKUP($C379,[1]APELACIÓN!$C:$AM,7,0)="SI",VLOOKUP($C379,[1]APELACIÓN!$C:$AM,12,0)&lt;&gt;""),VLOOKUP($C379,[1]APELACIÓN!$C:$AM,26,0),VLOOKUP($C379,[1]CONSOLIDADO!$C$16:$BX$465,45,0)),0)</f>
        <v>0</v>
      </c>
      <c r="M379" s="68">
        <f>ROUND(IFERROR(IF($L379&gt;39,200,VLOOKUP($L379,[1]PARAMETROS!$A$12:$K$55,10,0)),0),2)</f>
        <v>0</v>
      </c>
      <c r="N379" s="68">
        <f t="shared" si="47"/>
        <v>0</v>
      </c>
      <c r="O379" s="68">
        <f t="shared" si="48"/>
        <v>0</v>
      </c>
      <c r="P379" s="69">
        <f t="shared" si="49"/>
        <v>0</v>
      </c>
      <c r="Q379" s="66">
        <f>IFERROR(IF(AND(VLOOKUP($C379,[1]APELACIÓN!$C:$AM,7,0)="SI",VLOOKUP($C379,[1]APELACIÓN!$C:$AM,13,0)&lt;&gt;""),VLOOKUP($C379,[1]APELACIÓN!$C:$AM,29,0),VLOOKUP($C379,[1]CONSOLIDADO!$C$16:$BX$465,50,0)),0)</f>
        <v>0</v>
      </c>
      <c r="R379" s="68">
        <f>ROUND(IFERROR(IF($Q379&gt;110,100,VLOOKUP($Q379,[1]PARAMETROS!$M$12:$O$122,2,0)),0),2)</f>
        <v>0</v>
      </c>
      <c r="S379" s="69">
        <f t="shared" si="50"/>
        <v>0</v>
      </c>
      <c r="T379" s="70">
        <f>IFERROR(IF(AND(VLOOKUP($C379,[1]APELACIÓN!$C:$AM,7,0)="SI",VLOOKUP($C379,[1]APELACIÓN!$C:$AM,14,0)&lt;&gt;""),VLOOKUP($C379,[1]APELACIÓN!$C:$AM,32,0),VLOOKUP($C379,[1]CONSOLIDADO!$C$16:$BX$465,53,0)),0)</f>
        <v>0</v>
      </c>
      <c r="U379" s="70">
        <f>IFERROR(IF(AND(VLOOKUP($C379,[1]APELACIÓN!$C:$AM,7,0)="SI",VLOOKUP($C379,[1]APELACIÓN!$C:$AM,15,0)&lt;&gt;""),VLOOKUP($C379,[1]APELACIÓN!$C:$AM,33,0),VLOOKUP($C379,[1]CONSOLIDADO!$C$16:$BX$465,54,0)),0)</f>
        <v>0</v>
      </c>
      <c r="V379" s="70">
        <f>IFERROR(IF(AND(VLOOKUP($C379,[1]APELACIÓN!$C:$AM,7,0)="SI",VLOOKUP($C379,[1]APELACIÓN!$C:$AM,16,0)&lt;&gt;""),VLOOKUP($C379,[1]APELACIÓN!$C:$AM,34,0),VLOOKUP($C379,[1]CONSOLIDADO!$C$16:$BX$465,55,0)),0)</f>
        <v>0</v>
      </c>
      <c r="W379" s="70">
        <f t="shared" si="51"/>
        <v>0</v>
      </c>
      <c r="X379" s="68">
        <f>ROUND(IFERROR(VLOOKUP($W379,[1]PARAMETROS!$Q$12:$S$82,2,0),0),2)</f>
        <v>0</v>
      </c>
      <c r="Y379" s="69">
        <f t="shared" si="52"/>
        <v>0</v>
      </c>
      <c r="Z379" s="71">
        <f t="shared" si="53"/>
        <v>0</v>
      </c>
      <c r="AA379" s="72" t="str">
        <f>IFERROR(IF(VLOOKUP($C379,[1]APELACIÓN!$C$16:$I$465,5,0)="","",VLOOKUP($C379,[1]APELACIÓN!$C$16:$I$465,5,0)),0)</f>
        <v/>
      </c>
      <c r="AB379" s="72" t="str">
        <f>IFERROR(IF(VLOOKUP($C379,[1]APELACIÓN!$C$16:$I$465,7,0)="","",VLOOKUP($C379,[1]APELACIÓN!$C$16:$I$465,7,0)),0)</f>
        <v/>
      </c>
      <c r="AC379" s="73" t="str">
        <f>IF($C379="","",[1]CONSOLIDADO!BP379)</f>
        <v/>
      </c>
      <c r="AD379" s="74" t="str">
        <f>IF($C379="","",[1]CONSOLIDADO!BQ379)</f>
        <v/>
      </c>
      <c r="AE379" s="74" t="str">
        <f>IF($C379="","",[1]CONSOLIDADO!BR379)</f>
        <v/>
      </c>
      <c r="AF379" s="74" t="str">
        <f>IF($C379="","",[1]CONSOLIDADO!BS379)</f>
        <v/>
      </c>
      <c r="AG379" s="74" t="str">
        <f>IF($C379="","",[1]CONSOLIDADO!BT379)</f>
        <v/>
      </c>
      <c r="AH379" s="73" t="str">
        <f>IF($C379="","",[1]CONSOLIDADO!BU379)</f>
        <v/>
      </c>
      <c r="AI379" s="73" t="str">
        <f>IF($C379="","",[1]CONSOLIDADO!BV379)</f>
        <v/>
      </c>
      <c r="AJ379" s="74" t="str">
        <f>IF($C379="","",[1]CONSOLIDADO!BW379)</f>
        <v/>
      </c>
      <c r="AK379" s="75" t="str">
        <f>IF($C379="","",[1]CONSOLIDADO!BX379)</f>
        <v/>
      </c>
    </row>
    <row r="380" spans="1:37" ht="14.45" customHeight="1" x14ac:dyDescent="0.2">
      <c r="A380" s="62">
        <v>365</v>
      </c>
      <c r="B380" s="63"/>
      <c r="C380" s="64"/>
      <c r="D380" s="63"/>
      <c r="E380" s="65" t="str">
        <f>IFERROR(VLOOKUP($C380,[1]CONSOLIDADO!$C$16:$K$465,9,0),"")</f>
        <v/>
      </c>
      <c r="F380" s="66">
        <f>IFERROR(IF(AND(VLOOKUP($C380,[1]APELACIÓN!$C:$AM,7,0)="SI",VLOOKUP($C380,[1]APELACIÓN!$C:$AM,10,0)&lt;&gt;""),VLOOKUP($C380,[1]APELACIÓN!$C:$AM,20,0),VLOOKUP($C380,[1]CONSOLIDADO!$C$16:$BX$465,39,0)),0)</f>
        <v>0</v>
      </c>
      <c r="G380" s="67">
        <f>ROUND(IFERROR(IF($F380&gt;39,200,VLOOKUP($F380,[1]PARAMETROS!$A$12:$K$55,2,0)),0),2)</f>
        <v>0</v>
      </c>
      <c r="H380" s="67">
        <f t="shared" si="45"/>
        <v>0</v>
      </c>
      <c r="I380" s="66">
        <f>IFERROR(IF(AND(VLOOKUP($C380,[1]APELACIÓN!$C:$AM,7,0)="SI",VLOOKUP($C380,[1]APELACIÓN!$C:$AM,11,0)&lt;&gt;""),VLOOKUP($C380,[1]APELACIÓN!$C:$AM,23,0),VLOOKUP($C380,[1]CONSOLIDADO!$C$16:$BX$465,42,0)),0)</f>
        <v>0</v>
      </c>
      <c r="J380" s="67">
        <f>ROUND(IFERROR(IF($I380&gt;39,200,VLOOKUP($I380,[1]PARAMETROS!$A$12:$K$55,6,0)),0),2)</f>
        <v>0</v>
      </c>
      <c r="K380" s="67">
        <f t="shared" si="46"/>
        <v>0</v>
      </c>
      <c r="L380" s="66">
        <f>IFERROR(IF(AND(VLOOKUP($C380,[1]APELACIÓN!$C:$AM,7,0)="SI",VLOOKUP($C380,[1]APELACIÓN!$C:$AM,12,0)&lt;&gt;""),VLOOKUP($C380,[1]APELACIÓN!$C:$AM,26,0),VLOOKUP($C380,[1]CONSOLIDADO!$C$16:$BX$465,45,0)),0)</f>
        <v>0</v>
      </c>
      <c r="M380" s="68">
        <f>ROUND(IFERROR(IF($L380&gt;39,200,VLOOKUP($L380,[1]PARAMETROS!$A$12:$K$55,10,0)),0),2)</f>
        <v>0</v>
      </c>
      <c r="N380" s="68">
        <f t="shared" si="47"/>
        <v>0</v>
      </c>
      <c r="O380" s="68">
        <f t="shared" si="48"/>
        <v>0</v>
      </c>
      <c r="P380" s="69">
        <f t="shared" si="49"/>
        <v>0</v>
      </c>
      <c r="Q380" s="66">
        <f>IFERROR(IF(AND(VLOOKUP($C380,[1]APELACIÓN!$C:$AM,7,0)="SI",VLOOKUP($C380,[1]APELACIÓN!$C:$AM,13,0)&lt;&gt;""),VLOOKUP($C380,[1]APELACIÓN!$C:$AM,29,0),VLOOKUP($C380,[1]CONSOLIDADO!$C$16:$BX$465,50,0)),0)</f>
        <v>0</v>
      </c>
      <c r="R380" s="68">
        <f>ROUND(IFERROR(IF($Q380&gt;110,100,VLOOKUP($Q380,[1]PARAMETROS!$M$12:$O$122,2,0)),0),2)</f>
        <v>0</v>
      </c>
      <c r="S380" s="69">
        <f t="shared" si="50"/>
        <v>0</v>
      </c>
      <c r="T380" s="70">
        <f>IFERROR(IF(AND(VLOOKUP($C380,[1]APELACIÓN!$C:$AM,7,0)="SI",VLOOKUP($C380,[1]APELACIÓN!$C:$AM,14,0)&lt;&gt;""),VLOOKUP($C380,[1]APELACIÓN!$C:$AM,32,0),VLOOKUP($C380,[1]CONSOLIDADO!$C$16:$BX$465,53,0)),0)</f>
        <v>0</v>
      </c>
      <c r="U380" s="70">
        <f>IFERROR(IF(AND(VLOOKUP($C380,[1]APELACIÓN!$C:$AM,7,0)="SI",VLOOKUP($C380,[1]APELACIÓN!$C:$AM,15,0)&lt;&gt;""),VLOOKUP($C380,[1]APELACIÓN!$C:$AM,33,0),VLOOKUP($C380,[1]CONSOLIDADO!$C$16:$BX$465,54,0)),0)</f>
        <v>0</v>
      </c>
      <c r="V380" s="70">
        <f>IFERROR(IF(AND(VLOOKUP($C380,[1]APELACIÓN!$C:$AM,7,0)="SI",VLOOKUP($C380,[1]APELACIÓN!$C:$AM,16,0)&lt;&gt;""),VLOOKUP($C380,[1]APELACIÓN!$C:$AM,34,0),VLOOKUP($C380,[1]CONSOLIDADO!$C$16:$BX$465,55,0)),0)</f>
        <v>0</v>
      </c>
      <c r="W380" s="70">
        <f t="shared" si="51"/>
        <v>0</v>
      </c>
      <c r="X380" s="68">
        <f>ROUND(IFERROR(VLOOKUP($W380,[1]PARAMETROS!$Q$12:$S$82,2,0),0),2)</f>
        <v>0</v>
      </c>
      <c r="Y380" s="69">
        <f t="shared" si="52"/>
        <v>0</v>
      </c>
      <c r="Z380" s="71">
        <f t="shared" si="53"/>
        <v>0</v>
      </c>
      <c r="AA380" s="72" t="str">
        <f>IFERROR(IF(VLOOKUP($C380,[1]APELACIÓN!$C$16:$I$465,5,0)="","",VLOOKUP($C380,[1]APELACIÓN!$C$16:$I$465,5,0)),0)</f>
        <v/>
      </c>
      <c r="AB380" s="72" t="str">
        <f>IFERROR(IF(VLOOKUP($C380,[1]APELACIÓN!$C$16:$I$465,7,0)="","",VLOOKUP($C380,[1]APELACIÓN!$C$16:$I$465,7,0)),0)</f>
        <v/>
      </c>
      <c r="AC380" s="73" t="str">
        <f>IF($C380="","",[1]CONSOLIDADO!BP380)</f>
        <v/>
      </c>
      <c r="AD380" s="74" t="str">
        <f>IF($C380="","",[1]CONSOLIDADO!BQ380)</f>
        <v/>
      </c>
      <c r="AE380" s="74" t="str">
        <f>IF($C380="","",[1]CONSOLIDADO!BR380)</f>
        <v/>
      </c>
      <c r="AF380" s="74" t="str">
        <f>IF($C380="","",[1]CONSOLIDADO!BS380)</f>
        <v/>
      </c>
      <c r="AG380" s="74" t="str">
        <f>IF($C380="","",[1]CONSOLIDADO!BT380)</f>
        <v/>
      </c>
      <c r="AH380" s="73" t="str">
        <f>IF($C380="","",[1]CONSOLIDADO!BU380)</f>
        <v/>
      </c>
      <c r="AI380" s="73" t="str">
        <f>IF($C380="","",[1]CONSOLIDADO!BV380)</f>
        <v/>
      </c>
      <c r="AJ380" s="74" t="str">
        <f>IF($C380="","",[1]CONSOLIDADO!BW380)</f>
        <v/>
      </c>
      <c r="AK380" s="75" t="str">
        <f>IF($C380="","",[1]CONSOLIDADO!BX380)</f>
        <v/>
      </c>
    </row>
    <row r="381" spans="1:37" ht="14.45" customHeight="1" x14ac:dyDescent="0.2">
      <c r="A381" s="62">
        <v>366</v>
      </c>
      <c r="B381" s="63"/>
      <c r="C381" s="64"/>
      <c r="D381" s="63"/>
      <c r="E381" s="65" t="str">
        <f>IFERROR(VLOOKUP($C381,[1]CONSOLIDADO!$C$16:$K$465,9,0),"")</f>
        <v/>
      </c>
      <c r="F381" s="66">
        <f>IFERROR(IF(AND(VLOOKUP($C381,[1]APELACIÓN!$C:$AM,7,0)="SI",VLOOKUP($C381,[1]APELACIÓN!$C:$AM,10,0)&lt;&gt;""),VLOOKUP($C381,[1]APELACIÓN!$C:$AM,20,0),VLOOKUP($C381,[1]CONSOLIDADO!$C$16:$BX$465,39,0)),0)</f>
        <v>0</v>
      </c>
      <c r="G381" s="67">
        <f>ROUND(IFERROR(IF($F381&gt;39,200,VLOOKUP($F381,[1]PARAMETROS!$A$12:$K$55,2,0)),0),2)</f>
        <v>0</v>
      </c>
      <c r="H381" s="67">
        <f t="shared" si="45"/>
        <v>0</v>
      </c>
      <c r="I381" s="66">
        <f>IFERROR(IF(AND(VLOOKUP($C381,[1]APELACIÓN!$C:$AM,7,0)="SI",VLOOKUP($C381,[1]APELACIÓN!$C:$AM,11,0)&lt;&gt;""),VLOOKUP($C381,[1]APELACIÓN!$C:$AM,23,0),VLOOKUP($C381,[1]CONSOLIDADO!$C$16:$BX$465,42,0)),0)</f>
        <v>0</v>
      </c>
      <c r="J381" s="67">
        <f>ROUND(IFERROR(IF($I381&gt;39,200,VLOOKUP($I381,[1]PARAMETROS!$A$12:$K$55,6,0)),0),2)</f>
        <v>0</v>
      </c>
      <c r="K381" s="67">
        <f t="shared" si="46"/>
        <v>0</v>
      </c>
      <c r="L381" s="66">
        <f>IFERROR(IF(AND(VLOOKUP($C381,[1]APELACIÓN!$C:$AM,7,0)="SI",VLOOKUP($C381,[1]APELACIÓN!$C:$AM,12,0)&lt;&gt;""),VLOOKUP($C381,[1]APELACIÓN!$C:$AM,26,0),VLOOKUP($C381,[1]CONSOLIDADO!$C$16:$BX$465,45,0)),0)</f>
        <v>0</v>
      </c>
      <c r="M381" s="68">
        <f>ROUND(IFERROR(IF($L381&gt;39,200,VLOOKUP($L381,[1]PARAMETROS!$A$12:$K$55,10,0)),0),2)</f>
        <v>0</v>
      </c>
      <c r="N381" s="68">
        <f t="shared" si="47"/>
        <v>0</v>
      </c>
      <c r="O381" s="68">
        <f t="shared" si="48"/>
        <v>0</v>
      </c>
      <c r="P381" s="69">
        <f t="shared" si="49"/>
        <v>0</v>
      </c>
      <c r="Q381" s="66">
        <f>IFERROR(IF(AND(VLOOKUP($C381,[1]APELACIÓN!$C:$AM,7,0)="SI",VLOOKUP($C381,[1]APELACIÓN!$C:$AM,13,0)&lt;&gt;""),VLOOKUP($C381,[1]APELACIÓN!$C:$AM,29,0),VLOOKUP($C381,[1]CONSOLIDADO!$C$16:$BX$465,50,0)),0)</f>
        <v>0</v>
      </c>
      <c r="R381" s="68">
        <f>ROUND(IFERROR(IF($Q381&gt;110,100,VLOOKUP($Q381,[1]PARAMETROS!$M$12:$O$122,2,0)),0),2)</f>
        <v>0</v>
      </c>
      <c r="S381" s="69">
        <f t="shared" si="50"/>
        <v>0</v>
      </c>
      <c r="T381" s="70">
        <f>IFERROR(IF(AND(VLOOKUP($C381,[1]APELACIÓN!$C:$AM,7,0)="SI",VLOOKUP($C381,[1]APELACIÓN!$C:$AM,14,0)&lt;&gt;""),VLOOKUP($C381,[1]APELACIÓN!$C:$AM,32,0),VLOOKUP($C381,[1]CONSOLIDADO!$C$16:$BX$465,53,0)),0)</f>
        <v>0</v>
      </c>
      <c r="U381" s="70">
        <f>IFERROR(IF(AND(VLOOKUP($C381,[1]APELACIÓN!$C:$AM,7,0)="SI",VLOOKUP($C381,[1]APELACIÓN!$C:$AM,15,0)&lt;&gt;""),VLOOKUP($C381,[1]APELACIÓN!$C:$AM,33,0),VLOOKUP($C381,[1]CONSOLIDADO!$C$16:$BX$465,54,0)),0)</f>
        <v>0</v>
      </c>
      <c r="V381" s="70">
        <f>IFERROR(IF(AND(VLOOKUP($C381,[1]APELACIÓN!$C:$AM,7,0)="SI",VLOOKUP($C381,[1]APELACIÓN!$C:$AM,16,0)&lt;&gt;""),VLOOKUP($C381,[1]APELACIÓN!$C:$AM,34,0),VLOOKUP($C381,[1]CONSOLIDADO!$C$16:$BX$465,55,0)),0)</f>
        <v>0</v>
      </c>
      <c r="W381" s="70">
        <f t="shared" si="51"/>
        <v>0</v>
      </c>
      <c r="X381" s="68">
        <f>ROUND(IFERROR(VLOOKUP($W381,[1]PARAMETROS!$Q$12:$S$82,2,0),0),2)</f>
        <v>0</v>
      </c>
      <c r="Y381" s="69">
        <f t="shared" si="52"/>
        <v>0</v>
      </c>
      <c r="Z381" s="71">
        <f t="shared" si="53"/>
        <v>0</v>
      </c>
      <c r="AA381" s="72" t="str">
        <f>IFERROR(IF(VLOOKUP($C381,[1]APELACIÓN!$C$16:$I$465,5,0)="","",VLOOKUP($C381,[1]APELACIÓN!$C$16:$I$465,5,0)),0)</f>
        <v/>
      </c>
      <c r="AB381" s="72" t="str">
        <f>IFERROR(IF(VLOOKUP($C381,[1]APELACIÓN!$C$16:$I$465,7,0)="","",VLOOKUP($C381,[1]APELACIÓN!$C$16:$I$465,7,0)),0)</f>
        <v/>
      </c>
      <c r="AC381" s="73" t="str">
        <f>IF($C381="","",[1]CONSOLIDADO!BP381)</f>
        <v/>
      </c>
      <c r="AD381" s="74" t="str">
        <f>IF($C381="","",[1]CONSOLIDADO!BQ381)</f>
        <v/>
      </c>
      <c r="AE381" s="74" t="str">
        <f>IF($C381="","",[1]CONSOLIDADO!BR381)</f>
        <v/>
      </c>
      <c r="AF381" s="74" t="str">
        <f>IF($C381="","",[1]CONSOLIDADO!BS381)</f>
        <v/>
      </c>
      <c r="AG381" s="74" t="str">
        <f>IF($C381="","",[1]CONSOLIDADO!BT381)</f>
        <v/>
      </c>
      <c r="AH381" s="73" t="str">
        <f>IF($C381="","",[1]CONSOLIDADO!BU381)</f>
        <v/>
      </c>
      <c r="AI381" s="73" t="str">
        <f>IF($C381="","",[1]CONSOLIDADO!BV381)</f>
        <v/>
      </c>
      <c r="AJ381" s="74" t="str">
        <f>IF($C381="","",[1]CONSOLIDADO!BW381)</f>
        <v/>
      </c>
      <c r="AK381" s="75" t="str">
        <f>IF($C381="","",[1]CONSOLIDADO!BX381)</f>
        <v/>
      </c>
    </row>
    <row r="382" spans="1:37" ht="14.45" customHeight="1" x14ac:dyDescent="0.2">
      <c r="A382" s="62">
        <v>367</v>
      </c>
      <c r="B382" s="63"/>
      <c r="C382" s="64"/>
      <c r="D382" s="63"/>
      <c r="E382" s="65" t="str">
        <f>IFERROR(VLOOKUP($C382,[1]CONSOLIDADO!$C$16:$K$465,9,0),"")</f>
        <v/>
      </c>
      <c r="F382" s="66">
        <f>IFERROR(IF(AND(VLOOKUP($C382,[1]APELACIÓN!$C:$AM,7,0)="SI",VLOOKUP($C382,[1]APELACIÓN!$C:$AM,10,0)&lt;&gt;""),VLOOKUP($C382,[1]APELACIÓN!$C:$AM,20,0),VLOOKUP($C382,[1]CONSOLIDADO!$C$16:$BX$465,39,0)),0)</f>
        <v>0</v>
      </c>
      <c r="G382" s="67">
        <f>ROUND(IFERROR(IF($F382&gt;39,200,VLOOKUP($F382,[1]PARAMETROS!$A$12:$K$55,2,0)),0),2)</f>
        <v>0</v>
      </c>
      <c r="H382" s="67">
        <f t="shared" si="45"/>
        <v>0</v>
      </c>
      <c r="I382" s="66">
        <f>IFERROR(IF(AND(VLOOKUP($C382,[1]APELACIÓN!$C:$AM,7,0)="SI",VLOOKUP($C382,[1]APELACIÓN!$C:$AM,11,0)&lt;&gt;""),VLOOKUP($C382,[1]APELACIÓN!$C:$AM,23,0),VLOOKUP($C382,[1]CONSOLIDADO!$C$16:$BX$465,42,0)),0)</f>
        <v>0</v>
      </c>
      <c r="J382" s="67">
        <f>ROUND(IFERROR(IF($I382&gt;39,200,VLOOKUP($I382,[1]PARAMETROS!$A$12:$K$55,6,0)),0),2)</f>
        <v>0</v>
      </c>
      <c r="K382" s="67">
        <f t="shared" si="46"/>
        <v>0</v>
      </c>
      <c r="L382" s="66">
        <f>IFERROR(IF(AND(VLOOKUP($C382,[1]APELACIÓN!$C:$AM,7,0)="SI",VLOOKUP($C382,[1]APELACIÓN!$C:$AM,12,0)&lt;&gt;""),VLOOKUP($C382,[1]APELACIÓN!$C:$AM,26,0),VLOOKUP($C382,[1]CONSOLIDADO!$C$16:$BX$465,45,0)),0)</f>
        <v>0</v>
      </c>
      <c r="M382" s="68">
        <f>ROUND(IFERROR(IF($L382&gt;39,200,VLOOKUP($L382,[1]PARAMETROS!$A$12:$K$55,10,0)),0),2)</f>
        <v>0</v>
      </c>
      <c r="N382" s="68">
        <f t="shared" si="47"/>
        <v>0</v>
      </c>
      <c r="O382" s="68">
        <f t="shared" si="48"/>
        <v>0</v>
      </c>
      <c r="P382" s="69">
        <f t="shared" si="49"/>
        <v>0</v>
      </c>
      <c r="Q382" s="66">
        <f>IFERROR(IF(AND(VLOOKUP($C382,[1]APELACIÓN!$C:$AM,7,0)="SI",VLOOKUP($C382,[1]APELACIÓN!$C:$AM,13,0)&lt;&gt;""),VLOOKUP($C382,[1]APELACIÓN!$C:$AM,29,0),VLOOKUP($C382,[1]CONSOLIDADO!$C$16:$BX$465,50,0)),0)</f>
        <v>0</v>
      </c>
      <c r="R382" s="68">
        <f>ROUND(IFERROR(IF($Q382&gt;110,100,VLOOKUP($Q382,[1]PARAMETROS!$M$12:$O$122,2,0)),0),2)</f>
        <v>0</v>
      </c>
      <c r="S382" s="69">
        <f t="shared" si="50"/>
        <v>0</v>
      </c>
      <c r="T382" s="70">
        <f>IFERROR(IF(AND(VLOOKUP($C382,[1]APELACIÓN!$C:$AM,7,0)="SI",VLOOKUP($C382,[1]APELACIÓN!$C:$AM,14,0)&lt;&gt;""),VLOOKUP($C382,[1]APELACIÓN!$C:$AM,32,0),VLOOKUP($C382,[1]CONSOLIDADO!$C$16:$BX$465,53,0)),0)</f>
        <v>0</v>
      </c>
      <c r="U382" s="70">
        <f>IFERROR(IF(AND(VLOOKUP($C382,[1]APELACIÓN!$C:$AM,7,0)="SI",VLOOKUP($C382,[1]APELACIÓN!$C:$AM,15,0)&lt;&gt;""),VLOOKUP($C382,[1]APELACIÓN!$C:$AM,33,0),VLOOKUP($C382,[1]CONSOLIDADO!$C$16:$BX$465,54,0)),0)</f>
        <v>0</v>
      </c>
      <c r="V382" s="70">
        <f>IFERROR(IF(AND(VLOOKUP($C382,[1]APELACIÓN!$C:$AM,7,0)="SI",VLOOKUP($C382,[1]APELACIÓN!$C:$AM,16,0)&lt;&gt;""),VLOOKUP($C382,[1]APELACIÓN!$C:$AM,34,0),VLOOKUP($C382,[1]CONSOLIDADO!$C$16:$BX$465,55,0)),0)</f>
        <v>0</v>
      </c>
      <c r="W382" s="70">
        <f t="shared" si="51"/>
        <v>0</v>
      </c>
      <c r="X382" s="68">
        <f>ROUND(IFERROR(VLOOKUP($W382,[1]PARAMETROS!$Q$12:$S$82,2,0),0),2)</f>
        <v>0</v>
      </c>
      <c r="Y382" s="69">
        <f t="shared" si="52"/>
        <v>0</v>
      </c>
      <c r="Z382" s="71">
        <f t="shared" si="53"/>
        <v>0</v>
      </c>
      <c r="AA382" s="72" t="str">
        <f>IFERROR(IF(VLOOKUP($C382,[1]APELACIÓN!$C$16:$I$465,5,0)="","",VLOOKUP($C382,[1]APELACIÓN!$C$16:$I$465,5,0)),0)</f>
        <v/>
      </c>
      <c r="AB382" s="72" t="str">
        <f>IFERROR(IF(VLOOKUP($C382,[1]APELACIÓN!$C$16:$I$465,7,0)="","",VLOOKUP($C382,[1]APELACIÓN!$C$16:$I$465,7,0)),0)</f>
        <v/>
      </c>
      <c r="AC382" s="73" t="str">
        <f>IF($C382="","",[1]CONSOLIDADO!BP382)</f>
        <v/>
      </c>
      <c r="AD382" s="74" t="str">
        <f>IF($C382="","",[1]CONSOLIDADO!BQ382)</f>
        <v/>
      </c>
      <c r="AE382" s="74" t="str">
        <f>IF($C382="","",[1]CONSOLIDADO!BR382)</f>
        <v/>
      </c>
      <c r="AF382" s="74" t="str">
        <f>IF($C382="","",[1]CONSOLIDADO!BS382)</f>
        <v/>
      </c>
      <c r="AG382" s="74" t="str">
        <f>IF($C382="","",[1]CONSOLIDADO!BT382)</f>
        <v/>
      </c>
      <c r="AH382" s="73" t="str">
        <f>IF($C382="","",[1]CONSOLIDADO!BU382)</f>
        <v/>
      </c>
      <c r="AI382" s="73" t="str">
        <f>IF($C382="","",[1]CONSOLIDADO!BV382)</f>
        <v/>
      </c>
      <c r="AJ382" s="74" t="str">
        <f>IF($C382="","",[1]CONSOLIDADO!BW382)</f>
        <v/>
      </c>
      <c r="AK382" s="75" t="str">
        <f>IF($C382="","",[1]CONSOLIDADO!BX382)</f>
        <v/>
      </c>
    </row>
    <row r="383" spans="1:37" ht="14.45" customHeight="1" x14ac:dyDescent="0.2">
      <c r="A383" s="62">
        <v>368</v>
      </c>
      <c r="B383" s="63"/>
      <c r="C383" s="64"/>
      <c r="D383" s="63"/>
      <c r="E383" s="65" t="str">
        <f>IFERROR(VLOOKUP($C383,[1]CONSOLIDADO!$C$16:$K$465,9,0),"")</f>
        <v/>
      </c>
      <c r="F383" s="66">
        <f>IFERROR(IF(AND(VLOOKUP($C383,[1]APELACIÓN!$C:$AM,7,0)="SI",VLOOKUP($C383,[1]APELACIÓN!$C:$AM,10,0)&lt;&gt;""),VLOOKUP($C383,[1]APELACIÓN!$C:$AM,20,0),VLOOKUP($C383,[1]CONSOLIDADO!$C$16:$BX$465,39,0)),0)</f>
        <v>0</v>
      </c>
      <c r="G383" s="67">
        <f>ROUND(IFERROR(IF($F383&gt;39,200,VLOOKUP($F383,[1]PARAMETROS!$A$12:$K$55,2,0)),0),2)</f>
        <v>0</v>
      </c>
      <c r="H383" s="67">
        <f t="shared" si="45"/>
        <v>0</v>
      </c>
      <c r="I383" s="66">
        <f>IFERROR(IF(AND(VLOOKUP($C383,[1]APELACIÓN!$C:$AM,7,0)="SI",VLOOKUP($C383,[1]APELACIÓN!$C:$AM,11,0)&lt;&gt;""),VLOOKUP($C383,[1]APELACIÓN!$C:$AM,23,0),VLOOKUP($C383,[1]CONSOLIDADO!$C$16:$BX$465,42,0)),0)</f>
        <v>0</v>
      </c>
      <c r="J383" s="67">
        <f>ROUND(IFERROR(IF($I383&gt;39,200,VLOOKUP($I383,[1]PARAMETROS!$A$12:$K$55,6,0)),0),2)</f>
        <v>0</v>
      </c>
      <c r="K383" s="67">
        <f t="shared" si="46"/>
        <v>0</v>
      </c>
      <c r="L383" s="66">
        <f>IFERROR(IF(AND(VLOOKUP($C383,[1]APELACIÓN!$C:$AM,7,0)="SI",VLOOKUP($C383,[1]APELACIÓN!$C:$AM,12,0)&lt;&gt;""),VLOOKUP($C383,[1]APELACIÓN!$C:$AM,26,0),VLOOKUP($C383,[1]CONSOLIDADO!$C$16:$BX$465,45,0)),0)</f>
        <v>0</v>
      </c>
      <c r="M383" s="68">
        <f>ROUND(IFERROR(IF($L383&gt;39,200,VLOOKUP($L383,[1]PARAMETROS!$A$12:$K$55,10,0)),0),2)</f>
        <v>0</v>
      </c>
      <c r="N383" s="68">
        <f t="shared" si="47"/>
        <v>0</v>
      </c>
      <c r="O383" s="68">
        <f t="shared" si="48"/>
        <v>0</v>
      </c>
      <c r="P383" s="69">
        <f t="shared" si="49"/>
        <v>0</v>
      </c>
      <c r="Q383" s="66">
        <f>IFERROR(IF(AND(VLOOKUP($C383,[1]APELACIÓN!$C:$AM,7,0)="SI",VLOOKUP($C383,[1]APELACIÓN!$C:$AM,13,0)&lt;&gt;""),VLOOKUP($C383,[1]APELACIÓN!$C:$AM,29,0),VLOOKUP($C383,[1]CONSOLIDADO!$C$16:$BX$465,50,0)),0)</f>
        <v>0</v>
      </c>
      <c r="R383" s="68">
        <f>ROUND(IFERROR(IF($Q383&gt;110,100,VLOOKUP($Q383,[1]PARAMETROS!$M$12:$O$122,2,0)),0),2)</f>
        <v>0</v>
      </c>
      <c r="S383" s="69">
        <f t="shared" si="50"/>
        <v>0</v>
      </c>
      <c r="T383" s="70">
        <f>IFERROR(IF(AND(VLOOKUP($C383,[1]APELACIÓN!$C:$AM,7,0)="SI",VLOOKUP($C383,[1]APELACIÓN!$C:$AM,14,0)&lt;&gt;""),VLOOKUP($C383,[1]APELACIÓN!$C:$AM,32,0),VLOOKUP($C383,[1]CONSOLIDADO!$C$16:$BX$465,53,0)),0)</f>
        <v>0</v>
      </c>
      <c r="U383" s="70">
        <f>IFERROR(IF(AND(VLOOKUP($C383,[1]APELACIÓN!$C:$AM,7,0)="SI",VLOOKUP($C383,[1]APELACIÓN!$C:$AM,15,0)&lt;&gt;""),VLOOKUP($C383,[1]APELACIÓN!$C:$AM,33,0),VLOOKUP($C383,[1]CONSOLIDADO!$C$16:$BX$465,54,0)),0)</f>
        <v>0</v>
      </c>
      <c r="V383" s="70">
        <f>IFERROR(IF(AND(VLOOKUP($C383,[1]APELACIÓN!$C:$AM,7,0)="SI",VLOOKUP($C383,[1]APELACIÓN!$C:$AM,16,0)&lt;&gt;""),VLOOKUP($C383,[1]APELACIÓN!$C:$AM,34,0),VLOOKUP($C383,[1]CONSOLIDADO!$C$16:$BX$465,55,0)),0)</f>
        <v>0</v>
      </c>
      <c r="W383" s="70">
        <f t="shared" si="51"/>
        <v>0</v>
      </c>
      <c r="X383" s="68">
        <f>ROUND(IFERROR(VLOOKUP($W383,[1]PARAMETROS!$Q$12:$S$82,2,0),0),2)</f>
        <v>0</v>
      </c>
      <c r="Y383" s="69">
        <f t="shared" si="52"/>
        <v>0</v>
      </c>
      <c r="Z383" s="71">
        <f t="shared" si="53"/>
        <v>0</v>
      </c>
      <c r="AA383" s="72" t="str">
        <f>IFERROR(IF(VLOOKUP($C383,[1]APELACIÓN!$C$16:$I$465,5,0)="","",VLOOKUP($C383,[1]APELACIÓN!$C$16:$I$465,5,0)),0)</f>
        <v/>
      </c>
      <c r="AB383" s="72" t="str">
        <f>IFERROR(IF(VLOOKUP($C383,[1]APELACIÓN!$C$16:$I$465,7,0)="","",VLOOKUP($C383,[1]APELACIÓN!$C$16:$I$465,7,0)),0)</f>
        <v/>
      </c>
      <c r="AC383" s="73" t="str">
        <f>IF($C383="","",[1]CONSOLIDADO!BP383)</f>
        <v/>
      </c>
      <c r="AD383" s="74" t="str">
        <f>IF($C383="","",[1]CONSOLIDADO!BQ383)</f>
        <v/>
      </c>
      <c r="AE383" s="74" t="str">
        <f>IF($C383="","",[1]CONSOLIDADO!BR383)</f>
        <v/>
      </c>
      <c r="AF383" s="74" t="str">
        <f>IF($C383="","",[1]CONSOLIDADO!BS383)</f>
        <v/>
      </c>
      <c r="AG383" s="74" t="str">
        <f>IF($C383="","",[1]CONSOLIDADO!BT383)</f>
        <v/>
      </c>
      <c r="AH383" s="73" t="str">
        <f>IF($C383="","",[1]CONSOLIDADO!BU383)</f>
        <v/>
      </c>
      <c r="AI383" s="73" t="str">
        <f>IF($C383="","",[1]CONSOLIDADO!BV383)</f>
        <v/>
      </c>
      <c r="AJ383" s="74" t="str">
        <f>IF($C383="","",[1]CONSOLIDADO!BW383)</f>
        <v/>
      </c>
      <c r="AK383" s="75" t="str">
        <f>IF($C383="","",[1]CONSOLIDADO!BX383)</f>
        <v/>
      </c>
    </row>
    <row r="384" spans="1:37" ht="14.45" customHeight="1" x14ac:dyDescent="0.2">
      <c r="A384" s="62">
        <v>369</v>
      </c>
      <c r="B384" s="63"/>
      <c r="C384" s="64"/>
      <c r="D384" s="63"/>
      <c r="E384" s="65" t="str">
        <f>IFERROR(VLOOKUP($C384,[1]CONSOLIDADO!$C$16:$K$465,9,0),"")</f>
        <v/>
      </c>
      <c r="F384" s="66">
        <f>IFERROR(IF(AND(VLOOKUP($C384,[1]APELACIÓN!$C:$AM,7,0)="SI",VLOOKUP($C384,[1]APELACIÓN!$C:$AM,10,0)&lt;&gt;""),VLOOKUP($C384,[1]APELACIÓN!$C:$AM,20,0),VLOOKUP($C384,[1]CONSOLIDADO!$C$16:$BX$465,39,0)),0)</f>
        <v>0</v>
      </c>
      <c r="G384" s="67">
        <f>ROUND(IFERROR(IF($F384&gt;39,200,VLOOKUP($F384,[1]PARAMETROS!$A$12:$K$55,2,0)),0),2)</f>
        <v>0</v>
      </c>
      <c r="H384" s="67">
        <f t="shared" si="45"/>
        <v>0</v>
      </c>
      <c r="I384" s="66">
        <f>IFERROR(IF(AND(VLOOKUP($C384,[1]APELACIÓN!$C:$AM,7,0)="SI",VLOOKUP($C384,[1]APELACIÓN!$C:$AM,11,0)&lt;&gt;""),VLOOKUP($C384,[1]APELACIÓN!$C:$AM,23,0),VLOOKUP($C384,[1]CONSOLIDADO!$C$16:$BX$465,42,0)),0)</f>
        <v>0</v>
      </c>
      <c r="J384" s="67">
        <f>ROUND(IFERROR(IF($I384&gt;39,200,VLOOKUP($I384,[1]PARAMETROS!$A$12:$K$55,6,0)),0),2)</f>
        <v>0</v>
      </c>
      <c r="K384" s="67">
        <f t="shared" si="46"/>
        <v>0</v>
      </c>
      <c r="L384" s="66">
        <f>IFERROR(IF(AND(VLOOKUP($C384,[1]APELACIÓN!$C:$AM,7,0)="SI",VLOOKUP($C384,[1]APELACIÓN!$C:$AM,12,0)&lt;&gt;""),VLOOKUP($C384,[1]APELACIÓN!$C:$AM,26,0),VLOOKUP($C384,[1]CONSOLIDADO!$C$16:$BX$465,45,0)),0)</f>
        <v>0</v>
      </c>
      <c r="M384" s="68">
        <f>ROUND(IFERROR(IF($L384&gt;39,200,VLOOKUP($L384,[1]PARAMETROS!$A$12:$K$55,10,0)),0),2)</f>
        <v>0</v>
      </c>
      <c r="N384" s="68">
        <f t="shared" si="47"/>
        <v>0</v>
      </c>
      <c r="O384" s="68">
        <f t="shared" si="48"/>
        <v>0</v>
      </c>
      <c r="P384" s="69">
        <f t="shared" si="49"/>
        <v>0</v>
      </c>
      <c r="Q384" s="66">
        <f>IFERROR(IF(AND(VLOOKUP($C384,[1]APELACIÓN!$C:$AM,7,0)="SI",VLOOKUP($C384,[1]APELACIÓN!$C:$AM,13,0)&lt;&gt;""),VLOOKUP($C384,[1]APELACIÓN!$C:$AM,29,0),VLOOKUP($C384,[1]CONSOLIDADO!$C$16:$BX$465,50,0)),0)</f>
        <v>0</v>
      </c>
      <c r="R384" s="68">
        <f>ROUND(IFERROR(IF($Q384&gt;110,100,VLOOKUP($Q384,[1]PARAMETROS!$M$12:$O$122,2,0)),0),2)</f>
        <v>0</v>
      </c>
      <c r="S384" s="69">
        <f t="shared" si="50"/>
        <v>0</v>
      </c>
      <c r="T384" s="70">
        <f>IFERROR(IF(AND(VLOOKUP($C384,[1]APELACIÓN!$C:$AM,7,0)="SI",VLOOKUP($C384,[1]APELACIÓN!$C:$AM,14,0)&lt;&gt;""),VLOOKUP($C384,[1]APELACIÓN!$C:$AM,32,0),VLOOKUP($C384,[1]CONSOLIDADO!$C$16:$BX$465,53,0)),0)</f>
        <v>0</v>
      </c>
      <c r="U384" s="70">
        <f>IFERROR(IF(AND(VLOOKUP($C384,[1]APELACIÓN!$C:$AM,7,0)="SI",VLOOKUP($C384,[1]APELACIÓN!$C:$AM,15,0)&lt;&gt;""),VLOOKUP($C384,[1]APELACIÓN!$C:$AM,33,0),VLOOKUP($C384,[1]CONSOLIDADO!$C$16:$BX$465,54,0)),0)</f>
        <v>0</v>
      </c>
      <c r="V384" s="70">
        <f>IFERROR(IF(AND(VLOOKUP($C384,[1]APELACIÓN!$C:$AM,7,0)="SI",VLOOKUP($C384,[1]APELACIÓN!$C:$AM,16,0)&lt;&gt;""),VLOOKUP($C384,[1]APELACIÓN!$C:$AM,34,0),VLOOKUP($C384,[1]CONSOLIDADO!$C$16:$BX$465,55,0)),0)</f>
        <v>0</v>
      </c>
      <c r="W384" s="70">
        <f t="shared" si="51"/>
        <v>0</v>
      </c>
      <c r="X384" s="68">
        <f>ROUND(IFERROR(VLOOKUP($W384,[1]PARAMETROS!$Q$12:$S$82,2,0),0),2)</f>
        <v>0</v>
      </c>
      <c r="Y384" s="69">
        <f t="shared" si="52"/>
        <v>0</v>
      </c>
      <c r="Z384" s="71">
        <f t="shared" si="53"/>
        <v>0</v>
      </c>
      <c r="AA384" s="72" t="str">
        <f>IFERROR(IF(VLOOKUP($C384,[1]APELACIÓN!$C$16:$I$465,5,0)="","",VLOOKUP($C384,[1]APELACIÓN!$C$16:$I$465,5,0)),0)</f>
        <v/>
      </c>
      <c r="AB384" s="72" t="str">
        <f>IFERROR(IF(VLOOKUP($C384,[1]APELACIÓN!$C$16:$I$465,7,0)="","",VLOOKUP($C384,[1]APELACIÓN!$C$16:$I$465,7,0)),0)</f>
        <v/>
      </c>
      <c r="AC384" s="73" t="str">
        <f>IF($C384="","",[1]CONSOLIDADO!BP384)</f>
        <v/>
      </c>
      <c r="AD384" s="74" t="str">
        <f>IF($C384="","",[1]CONSOLIDADO!BQ384)</f>
        <v/>
      </c>
      <c r="AE384" s="74" t="str">
        <f>IF($C384="","",[1]CONSOLIDADO!BR384)</f>
        <v/>
      </c>
      <c r="AF384" s="74" t="str">
        <f>IF($C384="","",[1]CONSOLIDADO!BS384)</f>
        <v/>
      </c>
      <c r="AG384" s="74" t="str">
        <f>IF($C384="","",[1]CONSOLIDADO!BT384)</f>
        <v/>
      </c>
      <c r="AH384" s="73" t="str">
        <f>IF($C384="","",[1]CONSOLIDADO!BU384)</f>
        <v/>
      </c>
      <c r="AI384" s="73" t="str">
        <f>IF($C384="","",[1]CONSOLIDADO!BV384)</f>
        <v/>
      </c>
      <c r="AJ384" s="74" t="str">
        <f>IF($C384="","",[1]CONSOLIDADO!BW384)</f>
        <v/>
      </c>
      <c r="AK384" s="75" t="str">
        <f>IF($C384="","",[1]CONSOLIDADO!BX384)</f>
        <v/>
      </c>
    </row>
    <row r="385" spans="1:37" ht="14.45" customHeight="1" x14ac:dyDescent="0.2">
      <c r="A385" s="62">
        <v>370</v>
      </c>
      <c r="B385" s="63"/>
      <c r="C385" s="64"/>
      <c r="D385" s="63"/>
      <c r="E385" s="65" t="str">
        <f>IFERROR(VLOOKUP($C385,[1]CONSOLIDADO!$C$16:$K$465,9,0),"")</f>
        <v/>
      </c>
      <c r="F385" s="66">
        <f>IFERROR(IF(AND(VLOOKUP($C385,[1]APELACIÓN!$C:$AM,7,0)="SI",VLOOKUP($C385,[1]APELACIÓN!$C:$AM,10,0)&lt;&gt;""),VLOOKUP($C385,[1]APELACIÓN!$C:$AM,20,0),VLOOKUP($C385,[1]CONSOLIDADO!$C$16:$BX$465,39,0)),0)</f>
        <v>0</v>
      </c>
      <c r="G385" s="67">
        <f>ROUND(IFERROR(IF($F385&gt;39,200,VLOOKUP($F385,[1]PARAMETROS!$A$12:$K$55,2,0)),0),2)</f>
        <v>0</v>
      </c>
      <c r="H385" s="67">
        <f t="shared" si="45"/>
        <v>0</v>
      </c>
      <c r="I385" s="66">
        <f>IFERROR(IF(AND(VLOOKUP($C385,[1]APELACIÓN!$C:$AM,7,0)="SI",VLOOKUP($C385,[1]APELACIÓN!$C:$AM,11,0)&lt;&gt;""),VLOOKUP($C385,[1]APELACIÓN!$C:$AM,23,0),VLOOKUP($C385,[1]CONSOLIDADO!$C$16:$BX$465,42,0)),0)</f>
        <v>0</v>
      </c>
      <c r="J385" s="67">
        <f>ROUND(IFERROR(IF($I385&gt;39,200,VLOOKUP($I385,[1]PARAMETROS!$A$12:$K$55,6,0)),0),2)</f>
        <v>0</v>
      </c>
      <c r="K385" s="67">
        <f t="shared" si="46"/>
        <v>0</v>
      </c>
      <c r="L385" s="66">
        <f>IFERROR(IF(AND(VLOOKUP($C385,[1]APELACIÓN!$C:$AM,7,0)="SI",VLOOKUP($C385,[1]APELACIÓN!$C:$AM,12,0)&lt;&gt;""),VLOOKUP($C385,[1]APELACIÓN!$C:$AM,26,0),VLOOKUP($C385,[1]CONSOLIDADO!$C$16:$BX$465,45,0)),0)</f>
        <v>0</v>
      </c>
      <c r="M385" s="68">
        <f>ROUND(IFERROR(IF($L385&gt;39,200,VLOOKUP($L385,[1]PARAMETROS!$A$12:$K$55,10,0)),0),2)</f>
        <v>0</v>
      </c>
      <c r="N385" s="68">
        <f t="shared" si="47"/>
        <v>0</v>
      </c>
      <c r="O385" s="68">
        <f t="shared" si="48"/>
        <v>0</v>
      </c>
      <c r="P385" s="69">
        <f t="shared" si="49"/>
        <v>0</v>
      </c>
      <c r="Q385" s="66">
        <f>IFERROR(IF(AND(VLOOKUP($C385,[1]APELACIÓN!$C:$AM,7,0)="SI",VLOOKUP($C385,[1]APELACIÓN!$C:$AM,13,0)&lt;&gt;""),VLOOKUP($C385,[1]APELACIÓN!$C:$AM,29,0),VLOOKUP($C385,[1]CONSOLIDADO!$C$16:$BX$465,50,0)),0)</f>
        <v>0</v>
      </c>
      <c r="R385" s="68">
        <f>ROUND(IFERROR(IF($Q385&gt;110,100,VLOOKUP($Q385,[1]PARAMETROS!$M$12:$O$122,2,0)),0),2)</f>
        <v>0</v>
      </c>
      <c r="S385" s="69">
        <f t="shared" si="50"/>
        <v>0</v>
      </c>
      <c r="T385" s="70">
        <f>IFERROR(IF(AND(VLOOKUP($C385,[1]APELACIÓN!$C:$AM,7,0)="SI",VLOOKUP($C385,[1]APELACIÓN!$C:$AM,14,0)&lt;&gt;""),VLOOKUP($C385,[1]APELACIÓN!$C:$AM,32,0),VLOOKUP($C385,[1]CONSOLIDADO!$C$16:$BX$465,53,0)),0)</f>
        <v>0</v>
      </c>
      <c r="U385" s="70">
        <f>IFERROR(IF(AND(VLOOKUP($C385,[1]APELACIÓN!$C:$AM,7,0)="SI",VLOOKUP($C385,[1]APELACIÓN!$C:$AM,15,0)&lt;&gt;""),VLOOKUP($C385,[1]APELACIÓN!$C:$AM,33,0),VLOOKUP($C385,[1]CONSOLIDADO!$C$16:$BX$465,54,0)),0)</f>
        <v>0</v>
      </c>
      <c r="V385" s="70">
        <f>IFERROR(IF(AND(VLOOKUP($C385,[1]APELACIÓN!$C:$AM,7,0)="SI",VLOOKUP($C385,[1]APELACIÓN!$C:$AM,16,0)&lt;&gt;""),VLOOKUP($C385,[1]APELACIÓN!$C:$AM,34,0),VLOOKUP($C385,[1]CONSOLIDADO!$C$16:$BX$465,55,0)),0)</f>
        <v>0</v>
      </c>
      <c r="W385" s="70">
        <f t="shared" si="51"/>
        <v>0</v>
      </c>
      <c r="X385" s="68">
        <f>ROUND(IFERROR(VLOOKUP($W385,[1]PARAMETROS!$Q$12:$S$82,2,0),0),2)</f>
        <v>0</v>
      </c>
      <c r="Y385" s="69">
        <f t="shared" si="52"/>
        <v>0</v>
      </c>
      <c r="Z385" s="71">
        <f t="shared" si="53"/>
        <v>0</v>
      </c>
      <c r="AA385" s="72" t="str">
        <f>IFERROR(IF(VLOOKUP($C385,[1]APELACIÓN!$C$16:$I$465,5,0)="","",VLOOKUP($C385,[1]APELACIÓN!$C$16:$I$465,5,0)),0)</f>
        <v/>
      </c>
      <c r="AB385" s="72" t="str">
        <f>IFERROR(IF(VLOOKUP($C385,[1]APELACIÓN!$C$16:$I$465,7,0)="","",VLOOKUP($C385,[1]APELACIÓN!$C$16:$I$465,7,0)),0)</f>
        <v/>
      </c>
      <c r="AC385" s="73" t="str">
        <f>IF($C385="","",[1]CONSOLIDADO!BP385)</f>
        <v/>
      </c>
      <c r="AD385" s="74" t="str">
        <f>IF($C385="","",[1]CONSOLIDADO!BQ385)</f>
        <v/>
      </c>
      <c r="AE385" s="74" t="str">
        <f>IF($C385="","",[1]CONSOLIDADO!BR385)</f>
        <v/>
      </c>
      <c r="AF385" s="74" t="str">
        <f>IF($C385="","",[1]CONSOLIDADO!BS385)</f>
        <v/>
      </c>
      <c r="AG385" s="74" t="str">
        <f>IF($C385="","",[1]CONSOLIDADO!BT385)</f>
        <v/>
      </c>
      <c r="AH385" s="73" t="str">
        <f>IF($C385="","",[1]CONSOLIDADO!BU385)</f>
        <v/>
      </c>
      <c r="AI385" s="73" t="str">
        <f>IF($C385="","",[1]CONSOLIDADO!BV385)</f>
        <v/>
      </c>
      <c r="AJ385" s="74" t="str">
        <f>IF($C385="","",[1]CONSOLIDADO!BW385)</f>
        <v/>
      </c>
      <c r="AK385" s="75" t="str">
        <f>IF($C385="","",[1]CONSOLIDADO!BX385)</f>
        <v/>
      </c>
    </row>
    <row r="386" spans="1:37" ht="14.45" customHeight="1" x14ac:dyDescent="0.2">
      <c r="A386" s="62">
        <v>371</v>
      </c>
      <c r="B386" s="63"/>
      <c r="C386" s="64"/>
      <c r="D386" s="63"/>
      <c r="E386" s="65" t="str">
        <f>IFERROR(VLOOKUP($C386,[1]CONSOLIDADO!$C$16:$K$465,9,0),"")</f>
        <v/>
      </c>
      <c r="F386" s="66">
        <f>IFERROR(IF(AND(VLOOKUP($C386,[1]APELACIÓN!$C:$AM,7,0)="SI",VLOOKUP($C386,[1]APELACIÓN!$C:$AM,10,0)&lt;&gt;""),VLOOKUP($C386,[1]APELACIÓN!$C:$AM,20,0),VLOOKUP($C386,[1]CONSOLIDADO!$C$16:$BX$465,39,0)),0)</f>
        <v>0</v>
      </c>
      <c r="G386" s="67">
        <f>ROUND(IFERROR(IF($F386&gt;39,200,VLOOKUP($F386,[1]PARAMETROS!$A$12:$K$55,2,0)),0),2)</f>
        <v>0</v>
      </c>
      <c r="H386" s="67">
        <f t="shared" si="45"/>
        <v>0</v>
      </c>
      <c r="I386" s="66">
        <f>IFERROR(IF(AND(VLOOKUP($C386,[1]APELACIÓN!$C:$AM,7,0)="SI",VLOOKUP($C386,[1]APELACIÓN!$C:$AM,11,0)&lt;&gt;""),VLOOKUP($C386,[1]APELACIÓN!$C:$AM,23,0),VLOOKUP($C386,[1]CONSOLIDADO!$C$16:$BX$465,42,0)),0)</f>
        <v>0</v>
      </c>
      <c r="J386" s="67">
        <f>ROUND(IFERROR(IF($I386&gt;39,200,VLOOKUP($I386,[1]PARAMETROS!$A$12:$K$55,6,0)),0),2)</f>
        <v>0</v>
      </c>
      <c r="K386" s="67">
        <f t="shared" si="46"/>
        <v>0</v>
      </c>
      <c r="L386" s="66">
        <f>IFERROR(IF(AND(VLOOKUP($C386,[1]APELACIÓN!$C:$AM,7,0)="SI",VLOOKUP($C386,[1]APELACIÓN!$C:$AM,12,0)&lt;&gt;""),VLOOKUP($C386,[1]APELACIÓN!$C:$AM,26,0),VLOOKUP($C386,[1]CONSOLIDADO!$C$16:$BX$465,45,0)),0)</f>
        <v>0</v>
      </c>
      <c r="M386" s="68">
        <f>ROUND(IFERROR(IF($L386&gt;39,200,VLOOKUP($L386,[1]PARAMETROS!$A$12:$K$55,10,0)),0),2)</f>
        <v>0</v>
      </c>
      <c r="N386" s="68">
        <f t="shared" si="47"/>
        <v>0</v>
      </c>
      <c r="O386" s="68">
        <f t="shared" si="48"/>
        <v>0</v>
      </c>
      <c r="P386" s="69">
        <f t="shared" si="49"/>
        <v>0</v>
      </c>
      <c r="Q386" s="66">
        <f>IFERROR(IF(AND(VLOOKUP($C386,[1]APELACIÓN!$C:$AM,7,0)="SI",VLOOKUP($C386,[1]APELACIÓN!$C:$AM,13,0)&lt;&gt;""),VLOOKUP($C386,[1]APELACIÓN!$C:$AM,29,0),VLOOKUP($C386,[1]CONSOLIDADO!$C$16:$BX$465,50,0)),0)</f>
        <v>0</v>
      </c>
      <c r="R386" s="68">
        <f>ROUND(IFERROR(IF($Q386&gt;110,100,VLOOKUP($Q386,[1]PARAMETROS!$M$12:$O$122,2,0)),0),2)</f>
        <v>0</v>
      </c>
      <c r="S386" s="69">
        <f t="shared" si="50"/>
        <v>0</v>
      </c>
      <c r="T386" s="70">
        <f>IFERROR(IF(AND(VLOOKUP($C386,[1]APELACIÓN!$C:$AM,7,0)="SI",VLOOKUP($C386,[1]APELACIÓN!$C:$AM,14,0)&lt;&gt;""),VLOOKUP($C386,[1]APELACIÓN!$C:$AM,32,0),VLOOKUP($C386,[1]CONSOLIDADO!$C$16:$BX$465,53,0)),0)</f>
        <v>0</v>
      </c>
      <c r="U386" s="70">
        <f>IFERROR(IF(AND(VLOOKUP($C386,[1]APELACIÓN!$C:$AM,7,0)="SI",VLOOKUP($C386,[1]APELACIÓN!$C:$AM,15,0)&lt;&gt;""),VLOOKUP($C386,[1]APELACIÓN!$C:$AM,33,0),VLOOKUP($C386,[1]CONSOLIDADO!$C$16:$BX$465,54,0)),0)</f>
        <v>0</v>
      </c>
      <c r="V386" s="70">
        <f>IFERROR(IF(AND(VLOOKUP($C386,[1]APELACIÓN!$C:$AM,7,0)="SI",VLOOKUP($C386,[1]APELACIÓN!$C:$AM,16,0)&lt;&gt;""),VLOOKUP($C386,[1]APELACIÓN!$C:$AM,34,0),VLOOKUP($C386,[1]CONSOLIDADO!$C$16:$BX$465,55,0)),0)</f>
        <v>0</v>
      </c>
      <c r="W386" s="70">
        <f t="shared" si="51"/>
        <v>0</v>
      </c>
      <c r="X386" s="68">
        <f>ROUND(IFERROR(VLOOKUP($W386,[1]PARAMETROS!$Q$12:$S$82,2,0),0),2)</f>
        <v>0</v>
      </c>
      <c r="Y386" s="69">
        <f t="shared" si="52"/>
        <v>0</v>
      </c>
      <c r="Z386" s="71">
        <f t="shared" si="53"/>
        <v>0</v>
      </c>
      <c r="AA386" s="72" t="str">
        <f>IFERROR(IF(VLOOKUP($C386,[1]APELACIÓN!$C$16:$I$465,5,0)="","",VLOOKUP($C386,[1]APELACIÓN!$C$16:$I$465,5,0)),0)</f>
        <v/>
      </c>
      <c r="AB386" s="72" t="str">
        <f>IFERROR(IF(VLOOKUP($C386,[1]APELACIÓN!$C$16:$I$465,7,0)="","",VLOOKUP($C386,[1]APELACIÓN!$C$16:$I$465,7,0)),0)</f>
        <v/>
      </c>
      <c r="AC386" s="73" t="str">
        <f>IF($C386="","",[1]CONSOLIDADO!BP386)</f>
        <v/>
      </c>
      <c r="AD386" s="74" t="str">
        <f>IF($C386="","",[1]CONSOLIDADO!BQ386)</f>
        <v/>
      </c>
      <c r="AE386" s="74" t="str">
        <f>IF($C386="","",[1]CONSOLIDADO!BR386)</f>
        <v/>
      </c>
      <c r="AF386" s="74" t="str">
        <f>IF($C386="","",[1]CONSOLIDADO!BS386)</f>
        <v/>
      </c>
      <c r="AG386" s="74" t="str">
        <f>IF($C386="","",[1]CONSOLIDADO!BT386)</f>
        <v/>
      </c>
      <c r="AH386" s="73" t="str">
        <f>IF($C386="","",[1]CONSOLIDADO!BU386)</f>
        <v/>
      </c>
      <c r="AI386" s="73" t="str">
        <f>IF($C386="","",[1]CONSOLIDADO!BV386)</f>
        <v/>
      </c>
      <c r="AJ386" s="74" t="str">
        <f>IF($C386="","",[1]CONSOLIDADO!BW386)</f>
        <v/>
      </c>
      <c r="AK386" s="75" t="str">
        <f>IF($C386="","",[1]CONSOLIDADO!BX386)</f>
        <v/>
      </c>
    </row>
    <row r="387" spans="1:37" ht="14.45" customHeight="1" x14ac:dyDescent="0.2">
      <c r="A387" s="62">
        <v>372</v>
      </c>
      <c r="B387" s="63"/>
      <c r="C387" s="64"/>
      <c r="D387" s="63"/>
      <c r="E387" s="65" t="str">
        <f>IFERROR(VLOOKUP($C387,[1]CONSOLIDADO!$C$16:$K$465,9,0),"")</f>
        <v/>
      </c>
      <c r="F387" s="66">
        <f>IFERROR(IF(AND(VLOOKUP($C387,[1]APELACIÓN!$C:$AM,7,0)="SI",VLOOKUP($C387,[1]APELACIÓN!$C:$AM,10,0)&lt;&gt;""),VLOOKUP($C387,[1]APELACIÓN!$C:$AM,20,0),VLOOKUP($C387,[1]CONSOLIDADO!$C$16:$BX$465,39,0)),0)</f>
        <v>0</v>
      </c>
      <c r="G387" s="67">
        <f>ROUND(IFERROR(IF($F387&gt;39,200,VLOOKUP($F387,[1]PARAMETROS!$A$12:$K$55,2,0)),0),2)</f>
        <v>0</v>
      </c>
      <c r="H387" s="67">
        <f t="shared" si="45"/>
        <v>0</v>
      </c>
      <c r="I387" s="66">
        <f>IFERROR(IF(AND(VLOOKUP($C387,[1]APELACIÓN!$C:$AM,7,0)="SI",VLOOKUP($C387,[1]APELACIÓN!$C:$AM,11,0)&lt;&gt;""),VLOOKUP($C387,[1]APELACIÓN!$C:$AM,23,0),VLOOKUP($C387,[1]CONSOLIDADO!$C$16:$BX$465,42,0)),0)</f>
        <v>0</v>
      </c>
      <c r="J387" s="67">
        <f>ROUND(IFERROR(IF($I387&gt;39,200,VLOOKUP($I387,[1]PARAMETROS!$A$12:$K$55,6,0)),0),2)</f>
        <v>0</v>
      </c>
      <c r="K387" s="67">
        <f t="shared" si="46"/>
        <v>0</v>
      </c>
      <c r="L387" s="66">
        <f>IFERROR(IF(AND(VLOOKUP($C387,[1]APELACIÓN!$C:$AM,7,0)="SI",VLOOKUP($C387,[1]APELACIÓN!$C:$AM,12,0)&lt;&gt;""),VLOOKUP($C387,[1]APELACIÓN!$C:$AM,26,0),VLOOKUP($C387,[1]CONSOLIDADO!$C$16:$BX$465,45,0)),0)</f>
        <v>0</v>
      </c>
      <c r="M387" s="68">
        <f>ROUND(IFERROR(IF($L387&gt;39,200,VLOOKUP($L387,[1]PARAMETROS!$A$12:$K$55,10,0)),0),2)</f>
        <v>0</v>
      </c>
      <c r="N387" s="68">
        <f t="shared" si="47"/>
        <v>0</v>
      </c>
      <c r="O387" s="68">
        <f t="shared" si="48"/>
        <v>0</v>
      </c>
      <c r="P387" s="69">
        <f t="shared" si="49"/>
        <v>0</v>
      </c>
      <c r="Q387" s="66">
        <f>IFERROR(IF(AND(VLOOKUP($C387,[1]APELACIÓN!$C:$AM,7,0)="SI",VLOOKUP($C387,[1]APELACIÓN!$C:$AM,13,0)&lt;&gt;""),VLOOKUP($C387,[1]APELACIÓN!$C:$AM,29,0),VLOOKUP($C387,[1]CONSOLIDADO!$C$16:$BX$465,50,0)),0)</f>
        <v>0</v>
      </c>
      <c r="R387" s="68">
        <f>ROUND(IFERROR(IF($Q387&gt;110,100,VLOOKUP($Q387,[1]PARAMETROS!$M$12:$O$122,2,0)),0),2)</f>
        <v>0</v>
      </c>
      <c r="S387" s="69">
        <f t="shared" si="50"/>
        <v>0</v>
      </c>
      <c r="T387" s="70">
        <f>IFERROR(IF(AND(VLOOKUP($C387,[1]APELACIÓN!$C:$AM,7,0)="SI",VLOOKUP($C387,[1]APELACIÓN!$C:$AM,14,0)&lt;&gt;""),VLOOKUP($C387,[1]APELACIÓN!$C:$AM,32,0),VLOOKUP($C387,[1]CONSOLIDADO!$C$16:$BX$465,53,0)),0)</f>
        <v>0</v>
      </c>
      <c r="U387" s="70">
        <f>IFERROR(IF(AND(VLOOKUP($C387,[1]APELACIÓN!$C:$AM,7,0)="SI",VLOOKUP($C387,[1]APELACIÓN!$C:$AM,15,0)&lt;&gt;""),VLOOKUP($C387,[1]APELACIÓN!$C:$AM,33,0),VLOOKUP($C387,[1]CONSOLIDADO!$C$16:$BX$465,54,0)),0)</f>
        <v>0</v>
      </c>
      <c r="V387" s="70">
        <f>IFERROR(IF(AND(VLOOKUP($C387,[1]APELACIÓN!$C:$AM,7,0)="SI",VLOOKUP($C387,[1]APELACIÓN!$C:$AM,16,0)&lt;&gt;""),VLOOKUP($C387,[1]APELACIÓN!$C:$AM,34,0),VLOOKUP($C387,[1]CONSOLIDADO!$C$16:$BX$465,55,0)),0)</f>
        <v>0</v>
      </c>
      <c r="W387" s="70">
        <f t="shared" si="51"/>
        <v>0</v>
      </c>
      <c r="X387" s="68">
        <f>ROUND(IFERROR(VLOOKUP($W387,[1]PARAMETROS!$Q$12:$S$82,2,0),0),2)</f>
        <v>0</v>
      </c>
      <c r="Y387" s="69">
        <f t="shared" si="52"/>
        <v>0</v>
      </c>
      <c r="Z387" s="71">
        <f t="shared" si="53"/>
        <v>0</v>
      </c>
      <c r="AA387" s="72" t="str">
        <f>IFERROR(IF(VLOOKUP($C387,[1]APELACIÓN!$C$16:$I$465,5,0)="","",VLOOKUP($C387,[1]APELACIÓN!$C$16:$I$465,5,0)),0)</f>
        <v/>
      </c>
      <c r="AB387" s="72" t="str">
        <f>IFERROR(IF(VLOOKUP($C387,[1]APELACIÓN!$C$16:$I$465,7,0)="","",VLOOKUP($C387,[1]APELACIÓN!$C$16:$I$465,7,0)),0)</f>
        <v/>
      </c>
      <c r="AC387" s="73" t="str">
        <f>IF($C387="","",[1]CONSOLIDADO!BP387)</f>
        <v/>
      </c>
      <c r="AD387" s="74" t="str">
        <f>IF($C387="","",[1]CONSOLIDADO!BQ387)</f>
        <v/>
      </c>
      <c r="AE387" s="74" t="str">
        <f>IF($C387="","",[1]CONSOLIDADO!BR387)</f>
        <v/>
      </c>
      <c r="AF387" s="74" t="str">
        <f>IF($C387="","",[1]CONSOLIDADO!BS387)</f>
        <v/>
      </c>
      <c r="AG387" s="74" t="str">
        <f>IF($C387="","",[1]CONSOLIDADO!BT387)</f>
        <v/>
      </c>
      <c r="AH387" s="73" t="str">
        <f>IF($C387="","",[1]CONSOLIDADO!BU387)</f>
        <v/>
      </c>
      <c r="AI387" s="73" t="str">
        <f>IF($C387="","",[1]CONSOLIDADO!BV387)</f>
        <v/>
      </c>
      <c r="AJ387" s="74" t="str">
        <f>IF($C387="","",[1]CONSOLIDADO!BW387)</f>
        <v/>
      </c>
      <c r="AK387" s="75" t="str">
        <f>IF($C387="","",[1]CONSOLIDADO!BX387)</f>
        <v/>
      </c>
    </row>
    <row r="388" spans="1:37" ht="14.45" customHeight="1" x14ac:dyDescent="0.2">
      <c r="A388" s="62">
        <v>373</v>
      </c>
      <c r="B388" s="63"/>
      <c r="C388" s="64"/>
      <c r="D388" s="63"/>
      <c r="E388" s="65" t="str">
        <f>IFERROR(VLOOKUP($C388,[1]CONSOLIDADO!$C$16:$K$465,9,0),"")</f>
        <v/>
      </c>
      <c r="F388" s="66">
        <f>IFERROR(IF(AND(VLOOKUP($C388,[1]APELACIÓN!$C:$AM,7,0)="SI",VLOOKUP($C388,[1]APELACIÓN!$C:$AM,10,0)&lt;&gt;""),VLOOKUP($C388,[1]APELACIÓN!$C:$AM,20,0),VLOOKUP($C388,[1]CONSOLIDADO!$C$16:$BX$465,39,0)),0)</f>
        <v>0</v>
      </c>
      <c r="G388" s="67">
        <f>ROUND(IFERROR(IF($F388&gt;39,200,VLOOKUP($F388,[1]PARAMETROS!$A$12:$K$55,2,0)),0),2)</f>
        <v>0</v>
      </c>
      <c r="H388" s="67">
        <f t="shared" si="45"/>
        <v>0</v>
      </c>
      <c r="I388" s="66">
        <f>IFERROR(IF(AND(VLOOKUP($C388,[1]APELACIÓN!$C:$AM,7,0)="SI",VLOOKUP($C388,[1]APELACIÓN!$C:$AM,11,0)&lt;&gt;""),VLOOKUP($C388,[1]APELACIÓN!$C:$AM,23,0),VLOOKUP($C388,[1]CONSOLIDADO!$C$16:$BX$465,42,0)),0)</f>
        <v>0</v>
      </c>
      <c r="J388" s="67">
        <f>ROUND(IFERROR(IF($I388&gt;39,200,VLOOKUP($I388,[1]PARAMETROS!$A$12:$K$55,6,0)),0),2)</f>
        <v>0</v>
      </c>
      <c r="K388" s="67">
        <f t="shared" si="46"/>
        <v>0</v>
      </c>
      <c r="L388" s="66">
        <f>IFERROR(IF(AND(VLOOKUP($C388,[1]APELACIÓN!$C:$AM,7,0)="SI",VLOOKUP($C388,[1]APELACIÓN!$C:$AM,12,0)&lt;&gt;""),VLOOKUP($C388,[1]APELACIÓN!$C:$AM,26,0),VLOOKUP($C388,[1]CONSOLIDADO!$C$16:$BX$465,45,0)),0)</f>
        <v>0</v>
      </c>
      <c r="M388" s="68">
        <f>ROUND(IFERROR(IF($L388&gt;39,200,VLOOKUP($L388,[1]PARAMETROS!$A$12:$K$55,10,0)),0),2)</f>
        <v>0</v>
      </c>
      <c r="N388" s="68">
        <f t="shared" si="47"/>
        <v>0</v>
      </c>
      <c r="O388" s="68">
        <f t="shared" si="48"/>
        <v>0</v>
      </c>
      <c r="P388" s="69">
        <f t="shared" si="49"/>
        <v>0</v>
      </c>
      <c r="Q388" s="66">
        <f>IFERROR(IF(AND(VLOOKUP($C388,[1]APELACIÓN!$C:$AM,7,0)="SI",VLOOKUP($C388,[1]APELACIÓN!$C:$AM,13,0)&lt;&gt;""),VLOOKUP($C388,[1]APELACIÓN!$C:$AM,29,0),VLOOKUP($C388,[1]CONSOLIDADO!$C$16:$BX$465,50,0)),0)</f>
        <v>0</v>
      </c>
      <c r="R388" s="68">
        <f>ROUND(IFERROR(IF($Q388&gt;110,100,VLOOKUP($Q388,[1]PARAMETROS!$M$12:$O$122,2,0)),0),2)</f>
        <v>0</v>
      </c>
      <c r="S388" s="69">
        <f t="shared" si="50"/>
        <v>0</v>
      </c>
      <c r="T388" s="70">
        <f>IFERROR(IF(AND(VLOOKUP($C388,[1]APELACIÓN!$C:$AM,7,0)="SI",VLOOKUP($C388,[1]APELACIÓN!$C:$AM,14,0)&lt;&gt;""),VLOOKUP($C388,[1]APELACIÓN!$C:$AM,32,0),VLOOKUP($C388,[1]CONSOLIDADO!$C$16:$BX$465,53,0)),0)</f>
        <v>0</v>
      </c>
      <c r="U388" s="70">
        <f>IFERROR(IF(AND(VLOOKUP($C388,[1]APELACIÓN!$C:$AM,7,0)="SI",VLOOKUP($C388,[1]APELACIÓN!$C:$AM,15,0)&lt;&gt;""),VLOOKUP($C388,[1]APELACIÓN!$C:$AM,33,0),VLOOKUP($C388,[1]CONSOLIDADO!$C$16:$BX$465,54,0)),0)</f>
        <v>0</v>
      </c>
      <c r="V388" s="70">
        <f>IFERROR(IF(AND(VLOOKUP($C388,[1]APELACIÓN!$C:$AM,7,0)="SI",VLOOKUP($C388,[1]APELACIÓN!$C:$AM,16,0)&lt;&gt;""),VLOOKUP($C388,[1]APELACIÓN!$C:$AM,34,0),VLOOKUP($C388,[1]CONSOLIDADO!$C$16:$BX$465,55,0)),0)</f>
        <v>0</v>
      </c>
      <c r="W388" s="70">
        <f t="shared" si="51"/>
        <v>0</v>
      </c>
      <c r="X388" s="68">
        <f>ROUND(IFERROR(VLOOKUP($W388,[1]PARAMETROS!$Q$12:$S$82,2,0),0),2)</f>
        <v>0</v>
      </c>
      <c r="Y388" s="69">
        <f t="shared" si="52"/>
        <v>0</v>
      </c>
      <c r="Z388" s="71">
        <f t="shared" si="53"/>
        <v>0</v>
      </c>
      <c r="AA388" s="72" t="str">
        <f>IFERROR(IF(VLOOKUP($C388,[1]APELACIÓN!$C$16:$I$465,5,0)="","",VLOOKUP($C388,[1]APELACIÓN!$C$16:$I$465,5,0)),0)</f>
        <v/>
      </c>
      <c r="AB388" s="72" t="str">
        <f>IFERROR(IF(VLOOKUP($C388,[1]APELACIÓN!$C$16:$I$465,7,0)="","",VLOOKUP($C388,[1]APELACIÓN!$C$16:$I$465,7,0)),0)</f>
        <v/>
      </c>
      <c r="AC388" s="73" t="str">
        <f>IF($C388="","",[1]CONSOLIDADO!BP388)</f>
        <v/>
      </c>
      <c r="AD388" s="74" t="str">
        <f>IF($C388="","",[1]CONSOLIDADO!BQ388)</f>
        <v/>
      </c>
      <c r="AE388" s="74" t="str">
        <f>IF($C388="","",[1]CONSOLIDADO!BR388)</f>
        <v/>
      </c>
      <c r="AF388" s="74" t="str">
        <f>IF($C388="","",[1]CONSOLIDADO!BS388)</f>
        <v/>
      </c>
      <c r="AG388" s="74" t="str">
        <f>IF($C388="","",[1]CONSOLIDADO!BT388)</f>
        <v/>
      </c>
      <c r="AH388" s="73" t="str">
        <f>IF($C388="","",[1]CONSOLIDADO!BU388)</f>
        <v/>
      </c>
      <c r="AI388" s="73" t="str">
        <f>IF($C388="","",[1]CONSOLIDADO!BV388)</f>
        <v/>
      </c>
      <c r="AJ388" s="74" t="str">
        <f>IF($C388="","",[1]CONSOLIDADO!BW388)</f>
        <v/>
      </c>
      <c r="AK388" s="75" t="str">
        <f>IF($C388="","",[1]CONSOLIDADO!BX388)</f>
        <v/>
      </c>
    </row>
    <row r="389" spans="1:37" ht="14.45" customHeight="1" x14ac:dyDescent="0.2">
      <c r="A389" s="62">
        <v>374</v>
      </c>
      <c r="B389" s="63"/>
      <c r="C389" s="64"/>
      <c r="D389" s="63"/>
      <c r="E389" s="65" t="str">
        <f>IFERROR(VLOOKUP($C389,[1]CONSOLIDADO!$C$16:$K$465,9,0),"")</f>
        <v/>
      </c>
      <c r="F389" s="66">
        <f>IFERROR(IF(AND(VLOOKUP($C389,[1]APELACIÓN!$C:$AM,7,0)="SI",VLOOKUP($C389,[1]APELACIÓN!$C:$AM,10,0)&lt;&gt;""),VLOOKUP($C389,[1]APELACIÓN!$C:$AM,20,0),VLOOKUP($C389,[1]CONSOLIDADO!$C$16:$BX$465,39,0)),0)</f>
        <v>0</v>
      </c>
      <c r="G389" s="67">
        <f>ROUND(IFERROR(IF($F389&gt;39,200,VLOOKUP($F389,[1]PARAMETROS!$A$12:$K$55,2,0)),0),2)</f>
        <v>0</v>
      </c>
      <c r="H389" s="67">
        <f t="shared" si="45"/>
        <v>0</v>
      </c>
      <c r="I389" s="66">
        <f>IFERROR(IF(AND(VLOOKUP($C389,[1]APELACIÓN!$C:$AM,7,0)="SI",VLOOKUP($C389,[1]APELACIÓN!$C:$AM,11,0)&lt;&gt;""),VLOOKUP($C389,[1]APELACIÓN!$C:$AM,23,0),VLOOKUP($C389,[1]CONSOLIDADO!$C$16:$BX$465,42,0)),0)</f>
        <v>0</v>
      </c>
      <c r="J389" s="67">
        <f>ROUND(IFERROR(IF($I389&gt;39,200,VLOOKUP($I389,[1]PARAMETROS!$A$12:$K$55,6,0)),0),2)</f>
        <v>0</v>
      </c>
      <c r="K389" s="67">
        <f t="shared" si="46"/>
        <v>0</v>
      </c>
      <c r="L389" s="66">
        <f>IFERROR(IF(AND(VLOOKUP($C389,[1]APELACIÓN!$C:$AM,7,0)="SI",VLOOKUP($C389,[1]APELACIÓN!$C:$AM,12,0)&lt;&gt;""),VLOOKUP($C389,[1]APELACIÓN!$C:$AM,26,0),VLOOKUP($C389,[1]CONSOLIDADO!$C$16:$BX$465,45,0)),0)</f>
        <v>0</v>
      </c>
      <c r="M389" s="68">
        <f>ROUND(IFERROR(IF($L389&gt;39,200,VLOOKUP($L389,[1]PARAMETROS!$A$12:$K$55,10,0)),0),2)</f>
        <v>0</v>
      </c>
      <c r="N389" s="68">
        <f t="shared" si="47"/>
        <v>0</v>
      </c>
      <c r="O389" s="68">
        <f t="shared" si="48"/>
        <v>0</v>
      </c>
      <c r="P389" s="69">
        <f t="shared" si="49"/>
        <v>0</v>
      </c>
      <c r="Q389" s="66">
        <f>IFERROR(IF(AND(VLOOKUP($C389,[1]APELACIÓN!$C:$AM,7,0)="SI",VLOOKUP($C389,[1]APELACIÓN!$C:$AM,13,0)&lt;&gt;""),VLOOKUP($C389,[1]APELACIÓN!$C:$AM,29,0),VLOOKUP($C389,[1]CONSOLIDADO!$C$16:$BX$465,50,0)),0)</f>
        <v>0</v>
      </c>
      <c r="R389" s="68">
        <f>ROUND(IFERROR(IF($Q389&gt;110,100,VLOOKUP($Q389,[1]PARAMETROS!$M$12:$O$122,2,0)),0),2)</f>
        <v>0</v>
      </c>
      <c r="S389" s="69">
        <f t="shared" si="50"/>
        <v>0</v>
      </c>
      <c r="T389" s="70">
        <f>IFERROR(IF(AND(VLOOKUP($C389,[1]APELACIÓN!$C:$AM,7,0)="SI",VLOOKUP($C389,[1]APELACIÓN!$C:$AM,14,0)&lt;&gt;""),VLOOKUP($C389,[1]APELACIÓN!$C:$AM,32,0),VLOOKUP($C389,[1]CONSOLIDADO!$C$16:$BX$465,53,0)),0)</f>
        <v>0</v>
      </c>
      <c r="U389" s="70">
        <f>IFERROR(IF(AND(VLOOKUP($C389,[1]APELACIÓN!$C:$AM,7,0)="SI",VLOOKUP($C389,[1]APELACIÓN!$C:$AM,15,0)&lt;&gt;""),VLOOKUP($C389,[1]APELACIÓN!$C:$AM,33,0),VLOOKUP($C389,[1]CONSOLIDADO!$C$16:$BX$465,54,0)),0)</f>
        <v>0</v>
      </c>
      <c r="V389" s="70">
        <f>IFERROR(IF(AND(VLOOKUP($C389,[1]APELACIÓN!$C:$AM,7,0)="SI",VLOOKUP($C389,[1]APELACIÓN!$C:$AM,16,0)&lt;&gt;""),VLOOKUP($C389,[1]APELACIÓN!$C:$AM,34,0),VLOOKUP($C389,[1]CONSOLIDADO!$C$16:$BX$465,55,0)),0)</f>
        <v>0</v>
      </c>
      <c r="W389" s="70">
        <f t="shared" si="51"/>
        <v>0</v>
      </c>
      <c r="X389" s="68">
        <f>ROUND(IFERROR(VLOOKUP($W389,[1]PARAMETROS!$Q$12:$S$82,2,0),0),2)</f>
        <v>0</v>
      </c>
      <c r="Y389" s="69">
        <f t="shared" si="52"/>
        <v>0</v>
      </c>
      <c r="Z389" s="71">
        <f t="shared" si="53"/>
        <v>0</v>
      </c>
      <c r="AA389" s="72" t="str">
        <f>IFERROR(IF(VLOOKUP($C389,[1]APELACIÓN!$C$16:$I$465,5,0)="","",VLOOKUP($C389,[1]APELACIÓN!$C$16:$I$465,5,0)),0)</f>
        <v/>
      </c>
      <c r="AB389" s="72" t="str">
        <f>IFERROR(IF(VLOOKUP($C389,[1]APELACIÓN!$C$16:$I$465,7,0)="","",VLOOKUP($C389,[1]APELACIÓN!$C$16:$I$465,7,0)),0)</f>
        <v/>
      </c>
      <c r="AC389" s="73" t="str">
        <f>IF($C389="","",[1]CONSOLIDADO!BP389)</f>
        <v/>
      </c>
      <c r="AD389" s="74" t="str">
        <f>IF($C389="","",[1]CONSOLIDADO!BQ389)</f>
        <v/>
      </c>
      <c r="AE389" s="74" t="str">
        <f>IF($C389="","",[1]CONSOLIDADO!BR389)</f>
        <v/>
      </c>
      <c r="AF389" s="74" t="str">
        <f>IF($C389="","",[1]CONSOLIDADO!BS389)</f>
        <v/>
      </c>
      <c r="AG389" s="74" t="str">
        <f>IF($C389="","",[1]CONSOLIDADO!BT389)</f>
        <v/>
      </c>
      <c r="AH389" s="73" t="str">
        <f>IF($C389="","",[1]CONSOLIDADO!BU389)</f>
        <v/>
      </c>
      <c r="AI389" s="73" t="str">
        <f>IF($C389="","",[1]CONSOLIDADO!BV389)</f>
        <v/>
      </c>
      <c r="AJ389" s="74" t="str">
        <f>IF($C389="","",[1]CONSOLIDADO!BW389)</f>
        <v/>
      </c>
      <c r="AK389" s="75" t="str">
        <f>IF($C389="","",[1]CONSOLIDADO!BX389)</f>
        <v/>
      </c>
    </row>
    <row r="390" spans="1:37" ht="14.45" customHeight="1" x14ac:dyDescent="0.2">
      <c r="A390" s="62">
        <v>375</v>
      </c>
      <c r="B390" s="63"/>
      <c r="C390" s="64"/>
      <c r="D390" s="63"/>
      <c r="E390" s="65" t="str">
        <f>IFERROR(VLOOKUP($C390,[1]CONSOLIDADO!$C$16:$K$465,9,0),"")</f>
        <v/>
      </c>
      <c r="F390" s="66">
        <f>IFERROR(IF(AND(VLOOKUP($C390,[1]APELACIÓN!$C:$AM,7,0)="SI",VLOOKUP($C390,[1]APELACIÓN!$C:$AM,10,0)&lt;&gt;""),VLOOKUP($C390,[1]APELACIÓN!$C:$AM,20,0),VLOOKUP($C390,[1]CONSOLIDADO!$C$16:$BX$465,39,0)),0)</f>
        <v>0</v>
      </c>
      <c r="G390" s="67">
        <f>ROUND(IFERROR(IF($F390&gt;39,200,VLOOKUP($F390,[1]PARAMETROS!$A$12:$K$55,2,0)),0),2)</f>
        <v>0</v>
      </c>
      <c r="H390" s="67">
        <f t="shared" si="45"/>
        <v>0</v>
      </c>
      <c r="I390" s="66">
        <f>IFERROR(IF(AND(VLOOKUP($C390,[1]APELACIÓN!$C:$AM,7,0)="SI",VLOOKUP($C390,[1]APELACIÓN!$C:$AM,11,0)&lt;&gt;""),VLOOKUP($C390,[1]APELACIÓN!$C:$AM,23,0),VLOOKUP($C390,[1]CONSOLIDADO!$C$16:$BX$465,42,0)),0)</f>
        <v>0</v>
      </c>
      <c r="J390" s="67">
        <f>ROUND(IFERROR(IF($I390&gt;39,200,VLOOKUP($I390,[1]PARAMETROS!$A$12:$K$55,6,0)),0),2)</f>
        <v>0</v>
      </c>
      <c r="K390" s="67">
        <f t="shared" si="46"/>
        <v>0</v>
      </c>
      <c r="L390" s="66">
        <f>IFERROR(IF(AND(VLOOKUP($C390,[1]APELACIÓN!$C:$AM,7,0)="SI",VLOOKUP($C390,[1]APELACIÓN!$C:$AM,12,0)&lt;&gt;""),VLOOKUP($C390,[1]APELACIÓN!$C:$AM,26,0),VLOOKUP($C390,[1]CONSOLIDADO!$C$16:$BX$465,45,0)),0)</f>
        <v>0</v>
      </c>
      <c r="M390" s="68">
        <f>ROUND(IFERROR(IF($L390&gt;39,200,VLOOKUP($L390,[1]PARAMETROS!$A$12:$K$55,10,0)),0),2)</f>
        <v>0</v>
      </c>
      <c r="N390" s="68">
        <f t="shared" si="47"/>
        <v>0</v>
      </c>
      <c r="O390" s="68">
        <f t="shared" si="48"/>
        <v>0</v>
      </c>
      <c r="P390" s="69">
        <f t="shared" si="49"/>
        <v>0</v>
      </c>
      <c r="Q390" s="66">
        <f>IFERROR(IF(AND(VLOOKUP($C390,[1]APELACIÓN!$C:$AM,7,0)="SI",VLOOKUP($C390,[1]APELACIÓN!$C:$AM,13,0)&lt;&gt;""),VLOOKUP($C390,[1]APELACIÓN!$C:$AM,29,0),VLOOKUP($C390,[1]CONSOLIDADO!$C$16:$BX$465,50,0)),0)</f>
        <v>0</v>
      </c>
      <c r="R390" s="68">
        <f>ROUND(IFERROR(IF($Q390&gt;110,100,VLOOKUP($Q390,[1]PARAMETROS!$M$12:$O$122,2,0)),0),2)</f>
        <v>0</v>
      </c>
      <c r="S390" s="69">
        <f t="shared" si="50"/>
        <v>0</v>
      </c>
      <c r="T390" s="70">
        <f>IFERROR(IF(AND(VLOOKUP($C390,[1]APELACIÓN!$C:$AM,7,0)="SI",VLOOKUP($C390,[1]APELACIÓN!$C:$AM,14,0)&lt;&gt;""),VLOOKUP($C390,[1]APELACIÓN!$C:$AM,32,0),VLOOKUP($C390,[1]CONSOLIDADO!$C$16:$BX$465,53,0)),0)</f>
        <v>0</v>
      </c>
      <c r="U390" s="70">
        <f>IFERROR(IF(AND(VLOOKUP($C390,[1]APELACIÓN!$C:$AM,7,0)="SI",VLOOKUP($C390,[1]APELACIÓN!$C:$AM,15,0)&lt;&gt;""),VLOOKUP($C390,[1]APELACIÓN!$C:$AM,33,0),VLOOKUP($C390,[1]CONSOLIDADO!$C$16:$BX$465,54,0)),0)</f>
        <v>0</v>
      </c>
      <c r="V390" s="70">
        <f>IFERROR(IF(AND(VLOOKUP($C390,[1]APELACIÓN!$C:$AM,7,0)="SI",VLOOKUP($C390,[1]APELACIÓN!$C:$AM,16,0)&lt;&gt;""),VLOOKUP($C390,[1]APELACIÓN!$C:$AM,34,0),VLOOKUP($C390,[1]CONSOLIDADO!$C$16:$BX$465,55,0)),0)</f>
        <v>0</v>
      </c>
      <c r="W390" s="70">
        <f t="shared" si="51"/>
        <v>0</v>
      </c>
      <c r="X390" s="68">
        <f>ROUND(IFERROR(VLOOKUP($W390,[1]PARAMETROS!$Q$12:$S$82,2,0),0),2)</f>
        <v>0</v>
      </c>
      <c r="Y390" s="69">
        <f t="shared" si="52"/>
        <v>0</v>
      </c>
      <c r="Z390" s="71">
        <f t="shared" si="53"/>
        <v>0</v>
      </c>
      <c r="AA390" s="72" t="str">
        <f>IFERROR(IF(VLOOKUP($C390,[1]APELACIÓN!$C$16:$I$465,5,0)="","",VLOOKUP($C390,[1]APELACIÓN!$C$16:$I$465,5,0)),0)</f>
        <v/>
      </c>
      <c r="AB390" s="72" t="str">
        <f>IFERROR(IF(VLOOKUP($C390,[1]APELACIÓN!$C$16:$I$465,7,0)="","",VLOOKUP($C390,[1]APELACIÓN!$C$16:$I$465,7,0)),0)</f>
        <v/>
      </c>
      <c r="AC390" s="73" t="str">
        <f>IF($C390="","",[1]CONSOLIDADO!BP390)</f>
        <v/>
      </c>
      <c r="AD390" s="74" t="str">
        <f>IF($C390="","",[1]CONSOLIDADO!BQ390)</f>
        <v/>
      </c>
      <c r="AE390" s="74" t="str">
        <f>IF($C390="","",[1]CONSOLIDADO!BR390)</f>
        <v/>
      </c>
      <c r="AF390" s="74" t="str">
        <f>IF($C390="","",[1]CONSOLIDADO!BS390)</f>
        <v/>
      </c>
      <c r="AG390" s="74" t="str">
        <f>IF($C390="","",[1]CONSOLIDADO!BT390)</f>
        <v/>
      </c>
      <c r="AH390" s="73" t="str">
        <f>IF($C390="","",[1]CONSOLIDADO!BU390)</f>
        <v/>
      </c>
      <c r="AI390" s="73" t="str">
        <f>IF($C390="","",[1]CONSOLIDADO!BV390)</f>
        <v/>
      </c>
      <c r="AJ390" s="74" t="str">
        <f>IF($C390="","",[1]CONSOLIDADO!BW390)</f>
        <v/>
      </c>
      <c r="AK390" s="75" t="str">
        <f>IF($C390="","",[1]CONSOLIDADO!BX390)</f>
        <v/>
      </c>
    </row>
    <row r="391" spans="1:37" ht="14.45" customHeight="1" x14ac:dyDescent="0.2">
      <c r="A391" s="62">
        <v>376</v>
      </c>
      <c r="B391" s="63"/>
      <c r="C391" s="64"/>
      <c r="D391" s="63"/>
      <c r="E391" s="65" t="str">
        <f>IFERROR(VLOOKUP($C391,[1]CONSOLIDADO!$C$16:$K$465,9,0),"")</f>
        <v/>
      </c>
      <c r="F391" s="66">
        <f>IFERROR(IF(AND(VLOOKUP($C391,[1]APELACIÓN!$C:$AM,7,0)="SI",VLOOKUP($C391,[1]APELACIÓN!$C:$AM,10,0)&lt;&gt;""),VLOOKUP($C391,[1]APELACIÓN!$C:$AM,20,0),VLOOKUP($C391,[1]CONSOLIDADO!$C$16:$BX$465,39,0)),0)</f>
        <v>0</v>
      </c>
      <c r="G391" s="67">
        <f>ROUND(IFERROR(IF($F391&gt;39,200,VLOOKUP($F391,[1]PARAMETROS!$A$12:$K$55,2,0)),0),2)</f>
        <v>0</v>
      </c>
      <c r="H391" s="67">
        <f t="shared" si="45"/>
        <v>0</v>
      </c>
      <c r="I391" s="66">
        <f>IFERROR(IF(AND(VLOOKUP($C391,[1]APELACIÓN!$C:$AM,7,0)="SI",VLOOKUP($C391,[1]APELACIÓN!$C:$AM,11,0)&lt;&gt;""),VLOOKUP($C391,[1]APELACIÓN!$C:$AM,23,0),VLOOKUP($C391,[1]CONSOLIDADO!$C$16:$BX$465,42,0)),0)</f>
        <v>0</v>
      </c>
      <c r="J391" s="67">
        <f>ROUND(IFERROR(IF($I391&gt;39,200,VLOOKUP($I391,[1]PARAMETROS!$A$12:$K$55,6,0)),0),2)</f>
        <v>0</v>
      </c>
      <c r="K391" s="67">
        <f t="shared" si="46"/>
        <v>0</v>
      </c>
      <c r="L391" s="66">
        <f>IFERROR(IF(AND(VLOOKUP($C391,[1]APELACIÓN!$C:$AM,7,0)="SI",VLOOKUP($C391,[1]APELACIÓN!$C:$AM,12,0)&lt;&gt;""),VLOOKUP($C391,[1]APELACIÓN!$C:$AM,26,0),VLOOKUP($C391,[1]CONSOLIDADO!$C$16:$BX$465,45,0)),0)</f>
        <v>0</v>
      </c>
      <c r="M391" s="68">
        <f>ROUND(IFERROR(IF($L391&gt;39,200,VLOOKUP($L391,[1]PARAMETROS!$A$12:$K$55,10,0)),0),2)</f>
        <v>0</v>
      </c>
      <c r="N391" s="68">
        <f t="shared" si="47"/>
        <v>0</v>
      </c>
      <c r="O391" s="68">
        <f t="shared" si="48"/>
        <v>0</v>
      </c>
      <c r="P391" s="69">
        <f t="shared" si="49"/>
        <v>0</v>
      </c>
      <c r="Q391" s="66">
        <f>IFERROR(IF(AND(VLOOKUP($C391,[1]APELACIÓN!$C:$AM,7,0)="SI",VLOOKUP($C391,[1]APELACIÓN!$C:$AM,13,0)&lt;&gt;""),VLOOKUP($C391,[1]APELACIÓN!$C:$AM,29,0),VLOOKUP($C391,[1]CONSOLIDADO!$C$16:$BX$465,50,0)),0)</f>
        <v>0</v>
      </c>
      <c r="R391" s="68">
        <f>ROUND(IFERROR(IF($Q391&gt;110,100,VLOOKUP($Q391,[1]PARAMETROS!$M$12:$O$122,2,0)),0),2)</f>
        <v>0</v>
      </c>
      <c r="S391" s="69">
        <f t="shared" si="50"/>
        <v>0</v>
      </c>
      <c r="T391" s="70">
        <f>IFERROR(IF(AND(VLOOKUP($C391,[1]APELACIÓN!$C:$AM,7,0)="SI",VLOOKUP($C391,[1]APELACIÓN!$C:$AM,14,0)&lt;&gt;""),VLOOKUP($C391,[1]APELACIÓN!$C:$AM,32,0),VLOOKUP($C391,[1]CONSOLIDADO!$C$16:$BX$465,53,0)),0)</f>
        <v>0</v>
      </c>
      <c r="U391" s="70">
        <f>IFERROR(IF(AND(VLOOKUP($C391,[1]APELACIÓN!$C:$AM,7,0)="SI",VLOOKUP($C391,[1]APELACIÓN!$C:$AM,15,0)&lt;&gt;""),VLOOKUP($C391,[1]APELACIÓN!$C:$AM,33,0),VLOOKUP($C391,[1]CONSOLIDADO!$C$16:$BX$465,54,0)),0)</f>
        <v>0</v>
      </c>
      <c r="V391" s="70">
        <f>IFERROR(IF(AND(VLOOKUP($C391,[1]APELACIÓN!$C:$AM,7,0)="SI",VLOOKUP($C391,[1]APELACIÓN!$C:$AM,16,0)&lt;&gt;""),VLOOKUP($C391,[1]APELACIÓN!$C:$AM,34,0),VLOOKUP($C391,[1]CONSOLIDADO!$C$16:$BX$465,55,0)),0)</f>
        <v>0</v>
      </c>
      <c r="W391" s="70">
        <f t="shared" si="51"/>
        <v>0</v>
      </c>
      <c r="X391" s="68">
        <f>ROUND(IFERROR(VLOOKUP($W391,[1]PARAMETROS!$Q$12:$S$82,2,0),0),2)</f>
        <v>0</v>
      </c>
      <c r="Y391" s="69">
        <f t="shared" si="52"/>
        <v>0</v>
      </c>
      <c r="Z391" s="71">
        <f t="shared" si="53"/>
        <v>0</v>
      </c>
      <c r="AA391" s="72" t="str">
        <f>IFERROR(IF(VLOOKUP($C391,[1]APELACIÓN!$C$16:$I$465,5,0)="","",VLOOKUP($C391,[1]APELACIÓN!$C$16:$I$465,5,0)),0)</f>
        <v/>
      </c>
      <c r="AB391" s="72" t="str">
        <f>IFERROR(IF(VLOOKUP($C391,[1]APELACIÓN!$C$16:$I$465,7,0)="","",VLOOKUP($C391,[1]APELACIÓN!$C$16:$I$465,7,0)),0)</f>
        <v/>
      </c>
      <c r="AC391" s="73" t="str">
        <f>IF($C391="","",[1]CONSOLIDADO!BP391)</f>
        <v/>
      </c>
      <c r="AD391" s="74" t="str">
        <f>IF($C391="","",[1]CONSOLIDADO!BQ391)</f>
        <v/>
      </c>
      <c r="AE391" s="74" t="str">
        <f>IF($C391="","",[1]CONSOLIDADO!BR391)</f>
        <v/>
      </c>
      <c r="AF391" s="74" t="str">
        <f>IF($C391="","",[1]CONSOLIDADO!BS391)</f>
        <v/>
      </c>
      <c r="AG391" s="74" t="str">
        <f>IF($C391="","",[1]CONSOLIDADO!BT391)</f>
        <v/>
      </c>
      <c r="AH391" s="73" t="str">
        <f>IF($C391="","",[1]CONSOLIDADO!BU391)</f>
        <v/>
      </c>
      <c r="AI391" s="73" t="str">
        <f>IF($C391="","",[1]CONSOLIDADO!BV391)</f>
        <v/>
      </c>
      <c r="AJ391" s="74" t="str">
        <f>IF($C391="","",[1]CONSOLIDADO!BW391)</f>
        <v/>
      </c>
      <c r="AK391" s="75" t="str">
        <f>IF($C391="","",[1]CONSOLIDADO!BX391)</f>
        <v/>
      </c>
    </row>
    <row r="392" spans="1:37" ht="14.45" customHeight="1" x14ac:dyDescent="0.2">
      <c r="A392" s="62">
        <v>377</v>
      </c>
      <c r="B392" s="63"/>
      <c r="C392" s="64"/>
      <c r="D392" s="63"/>
      <c r="E392" s="65" t="str">
        <f>IFERROR(VLOOKUP($C392,[1]CONSOLIDADO!$C$16:$K$465,9,0),"")</f>
        <v/>
      </c>
      <c r="F392" s="66">
        <f>IFERROR(IF(AND(VLOOKUP($C392,[1]APELACIÓN!$C:$AM,7,0)="SI",VLOOKUP($C392,[1]APELACIÓN!$C:$AM,10,0)&lt;&gt;""),VLOOKUP($C392,[1]APELACIÓN!$C:$AM,20,0),VLOOKUP($C392,[1]CONSOLIDADO!$C$16:$BX$465,39,0)),0)</f>
        <v>0</v>
      </c>
      <c r="G392" s="67">
        <f>ROUND(IFERROR(IF($F392&gt;39,200,VLOOKUP($F392,[1]PARAMETROS!$A$12:$K$55,2,0)),0),2)</f>
        <v>0</v>
      </c>
      <c r="H392" s="67">
        <f t="shared" si="45"/>
        <v>0</v>
      </c>
      <c r="I392" s="66">
        <f>IFERROR(IF(AND(VLOOKUP($C392,[1]APELACIÓN!$C:$AM,7,0)="SI",VLOOKUP($C392,[1]APELACIÓN!$C:$AM,11,0)&lt;&gt;""),VLOOKUP($C392,[1]APELACIÓN!$C:$AM,23,0),VLOOKUP($C392,[1]CONSOLIDADO!$C$16:$BX$465,42,0)),0)</f>
        <v>0</v>
      </c>
      <c r="J392" s="67">
        <f>ROUND(IFERROR(IF($I392&gt;39,200,VLOOKUP($I392,[1]PARAMETROS!$A$12:$K$55,6,0)),0),2)</f>
        <v>0</v>
      </c>
      <c r="K392" s="67">
        <f t="shared" si="46"/>
        <v>0</v>
      </c>
      <c r="L392" s="66">
        <f>IFERROR(IF(AND(VLOOKUP($C392,[1]APELACIÓN!$C:$AM,7,0)="SI",VLOOKUP($C392,[1]APELACIÓN!$C:$AM,12,0)&lt;&gt;""),VLOOKUP($C392,[1]APELACIÓN!$C:$AM,26,0),VLOOKUP($C392,[1]CONSOLIDADO!$C$16:$BX$465,45,0)),0)</f>
        <v>0</v>
      </c>
      <c r="M392" s="68">
        <f>ROUND(IFERROR(IF($L392&gt;39,200,VLOOKUP($L392,[1]PARAMETROS!$A$12:$K$55,10,0)),0),2)</f>
        <v>0</v>
      </c>
      <c r="N392" s="68">
        <f t="shared" si="47"/>
        <v>0</v>
      </c>
      <c r="O392" s="68">
        <f t="shared" si="48"/>
        <v>0</v>
      </c>
      <c r="P392" s="69">
        <f t="shared" si="49"/>
        <v>0</v>
      </c>
      <c r="Q392" s="66">
        <f>IFERROR(IF(AND(VLOOKUP($C392,[1]APELACIÓN!$C:$AM,7,0)="SI",VLOOKUP($C392,[1]APELACIÓN!$C:$AM,13,0)&lt;&gt;""),VLOOKUP($C392,[1]APELACIÓN!$C:$AM,29,0),VLOOKUP($C392,[1]CONSOLIDADO!$C$16:$BX$465,50,0)),0)</f>
        <v>0</v>
      </c>
      <c r="R392" s="68">
        <f>ROUND(IFERROR(IF($Q392&gt;110,100,VLOOKUP($Q392,[1]PARAMETROS!$M$12:$O$122,2,0)),0),2)</f>
        <v>0</v>
      </c>
      <c r="S392" s="69">
        <f t="shared" si="50"/>
        <v>0</v>
      </c>
      <c r="T392" s="70">
        <f>IFERROR(IF(AND(VLOOKUP($C392,[1]APELACIÓN!$C:$AM,7,0)="SI",VLOOKUP($C392,[1]APELACIÓN!$C:$AM,14,0)&lt;&gt;""),VLOOKUP($C392,[1]APELACIÓN!$C:$AM,32,0),VLOOKUP($C392,[1]CONSOLIDADO!$C$16:$BX$465,53,0)),0)</f>
        <v>0</v>
      </c>
      <c r="U392" s="70">
        <f>IFERROR(IF(AND(VLOOKUP($C392,[1]APELACIÓN!$C:$AM,7,0)="SI",VLOOKUP($C392,[1]APELACIÓN!$C:$AM,15,0)&lt;&gt;""),VLOOKUP($C392,[1]APELACIÓN!$C:$AM,33,0),VLOOKUP($C392,[1]CONSOLIDADO!$C$16:$BX$465,54,0)),0)</f>
        <v>0</v>
      </c>
      <c r="V392" s="70">
        <f>IFERROR(IF(AND(VLOOKUP($C392,[1]APELACIÓN!$C:$AM,7,0)="SI",VLOOKUP($C392,[1]APELACIÓN!$C:$AM,16,0)&lt;&gt;""),VLOOKUP($C392,[1]APELACIÓN!$C:$AM,34,0),VLOOKUP($C392,[1]CONSOLIDADO!$C$16:$BX$465,55,0)),0)</f>
        <v>0</v>
      </c>
      <c r="W392" s="70">
        <f t="shared" si="51"/>
        <v>0</v>
      </c>
      <c r="X392" s="68">
        <f>ROUND(IFERROR(VLOOKUP($W392,[1]PARAMETROS!$Q$12:$S$82,2,0),0),2)</f>
        <v>0</v>
      </c>
      <c r="Y392" s="69">
        <f t="shared" si="52"/>
        <v>0</v>
      </c>
      <c r="Z392" s="71">
        <f t="shared" si="53"/>
        <v>0</v>
      </c>
      <c r="AA392" s="72" t="str">
        <f>IFERROR(IF(VLOOKUP($C392,[1]APELACIÓN!$C$16:$I$465,5,0)="","",VLOOKUP($C392,[1]APELACIÓN!$C$16:$I$465,5,0)),0)</f>
        <v/>
      </c>
      <c r="AB392" s="72" t="str">
        <f>IFERROR(IF(VLOOKUP($C392,[1]APELACIÓN!$C$16:$I$465,7,0)="","",VLOOKUP($C392,[1]APELACIÓN!$C$16:$I$465,7,0)),0)</f>
        <v/>
      </c>
      <c r="AC392" s="73" t="str">
        <f>IF($C392="","",[1]CONSOLIDADO!BP392)</f>
        <v/>
      </c>
      <c r="AD392" s="74" t="str">
        <f>IF($C392="","",[1]CONSOLIDADO!BQ392)</f>
        <v/>
      </c>
      <c r="AE392" s="74" t="str">
        <f>IF($C392="","",[1]CONSOLIDADO!BR392)</f>
        <v/>
      </c>
      <c r="AF392" s="74" t="str">
        <f>IF($C392="","",[1]CONSOLIDADO!BS392)</f>
        <v/>
      </c>
      <c r="AG392" s="74" t="str">
        <f>IF($C392="","",[1]CONSOLIDADO!BT392)</f>
        <v/>
      </c>
      <c r="AH392" s="73" t="str">
        <f>IF($C392="","",[1]CONSOLIDADO!BU392)</f>
        <v/>
      </c>
      <c r="AI392" s="73" t="str">
        <f>IF($C392="","",[1]CONSOLIDADO!BV392)</f>
        <v/>
      </c>
      <c r="AJ392" s="74" t="str">
        <f>IF($C392="","",[1]CONSOLIDADO!BW392)</f>
        <v/>
      </c>
      <c r="AK392" s="75" t="str">
        <f>IF($C392="","",[1]CONSOLIDADO!BX392)</f>
        <v/>
      </c>
    </row>
    <row r="393" spans="1:37" ht="14.45" customHeight="1" x14ac:dyDescent="0.2">
      <c r="A393" s="62">
        <v>378</v>
      </c>
      <c r="B393" s="63"/>
      <c r="C393" s="64"/>
      <c r="D393" s="63"/>
      <c r="E393" s="65" t="str">
        <f>IFERROR(VLOOKUP($C393,[1]CONSOLIDADO!$C$16:$K$465,9,0),"")</f>
        <v/>
      </c>
      <c r="F393" s="66">
        <f>IFERROR(IF(AND(VLOOKUP($C393,[1]APELACIÓN!$C:$AM,7,0)="SI",VLOOKUP($C393,[1]APELACIÓN!$C:$AM,10,0)&lt;&gt;""),VLOOKUP($C393,[1]APELACIÓN!$C:$AM,20,0),VLOOKUP($C393,[1]CONSOLIDADO!$C$16:$BX$465,39,0)),0)</f>
        <v>0</v>
      </c>
      <c r="G393" s="67">
        <f>ROUND(IFERROR(IF($F393&gt;39,200,VLOOKUP($F393,[1]PARAMETROS!$A$12:$K$55,2,0)),0),2)</f>
        <v>0</v>
      </c>
      <c r="H393" s="67">
        <f t="shared" si="45"/>
        <v>0</v>
      </c>
      <c r="I393" s="66">
        <f>IFERROR(IF(AND(VLOOKUP($C393,[1]APELACIÓN!$C:$AM,7,0)="SI",VLOOKUP($C393,[1]APELACIÓN!$C:$AM,11,0)&lt;&gt;""),VLOOKUP($C393,[1]APELACIÓN!$C:$AM,23,0),VLOOKUP($C393,[1]CONSOLIDADO!$C$16:$BX$465,42,0)),0)</f>
        <v>0</v>
      </c>
      <c r="J393" s="67">
        <f>ROUND(IFERROR(IF($I393&gt;39,200,VLOOKUP($I393,[1]PARAMETROS!$A$12:$K$55,6,0)),0),2)</f>
        <v>0</v>
      </c>
      <c r="K393" s="67">
        <f t="shared" si="46"/>
        <v>0</v>
      </c>
      <c r="L393" s="66">
        <f>IFERROR(IF(AND(VLOOKUP($C393,[1]APELACIÓN!$C:$AM,7,0)="SI",VLOOKUP($C393,[1]APELACIÓN!$C:$AM,12,0)&lt;&gt;""),VLOOKUP($C393,[1]APELACIÓN!$C:$AM,26,0),VLOOKUP($C393,[1]CONSOLIDADO!$C$16:$BX$465,45,0)),0)</f>
        <v>0</v>
      </c>
      <c r="M393" s="68">
        <f>ROUND(IFERROR(IF($L393&gt;39,200,VLOOKUP($L393,[1]PARAMETROS!$A$12:$K$55,10,0)),0),2)</f>
        <v>0</v>
      </c>
      <c r="N393" s="68">
        <f t="shared" si="47"/>
        <v>0</v>
      </c>
      <c r="O393" s="68">
        <f t="shared" si="48"/>
        <v>0</v>
      </c>
      <c r="P393" s="69">
        <f t="shared" si="49"/>
        <v>0</v>
      </c>
      <c r="Q393" s="66">
        <f>IFERROR(IF(AND(VLOOKUP($C393,[1]APELACIÓN!$C:$AM,7,0)="SI",VLOOKUP($C393,[1]APELACIÓN!$C:$AM,13,0)&lt;&gt;""),VLOOKUP($C393,[1]APELACIÓN!$C:$AM,29,0),VLOOKUP($C393,[1]CONSOLIDADO!$C$16:$BX$465,50,0)),0)</f>
        <v>0</v>
      </c>
      <c r="R393" s="68">
        <f>ROUND(IFERROR(IF($Q393&gt;110,100,VLOOKUP($Q393,[1]PARAMETROS!$M$12:$O$122,2,0)),0),2)</f>
        <v>0</v>
      </c>
      <c r="S393" s="69">
        <f t="shared" si="50"/>
        <v>0</v>
      </c>
      <c r="T393" s="70">
        <f>IFERROR(IF(AND(VLOOKUP($C393,[1]APELACIÓN!$C:$AM,7,0)="SI",VLOOKUP($C393,[1]APELACIÓN!$C:$AM,14,0)&lt;&gt;""),VLOOKUP($C393,[1]APELACIÓN!$C:$AM,32,0),VLOOKUP($C393,[1]CONSOLIDADO!$C$16:$BX$465,53,0)),0)</f>
        <v>0</v>
      </c>
      <c r="U393" s="70">
        <f>IFERROR(IF(AND(VLOOKUP($C393,[1]APELACIÓN!$C:$AM,7,0)="SI",VLOOKUP($C393,[1]APELACIÓN!$C:$AM,15,0)&lt;&gt;""),VLOOKUP($C393,[1]APELACIÓN!$C:$AM,33,0),VLOOKUP($C393,[1]CONSOLIDADO!$C$16:$BX$465,54,0)),0)</f>
        <v>0</v>
      </c>
      <c r="V393" s="70">
        <f>IFERROR(IF(AND(VLOOKUP($C393,[1]APELACIÓN!$C:$AM,7,0)="SI",VLOOKUP($C393,[1]APELACIÓN!$C:$AM,16,0)&lt;&gt;""),VLOOKUP($C393,[1]APELACIÓN!$C:$AM,34,0),VLOOKUP($C393,[1]CONSOLIDADO!$C$16:$BX$465,55,0)),0)</f>
        <v>0</v>
      </c>
      <c r="W393" s="70">
        <f t="shared" si="51"/>
        <v>0</v>
      </c>
      <c r="X393" s="68">
        <f>ROUND(IFERROR(VLOOKUP($W393,[1]PARAMETROS!$Q$12:$S$82,2,0),0),2)</f>
        <v>0</v>
      </c>
      <c r="Y393" s="69">
        <f t="shared" si="52"/>
        <v>0</v>
      </c>
      <c r="Z393" s="71">
        <f t="shared" si="53"/>
        <v>0</v>
      </c>
      <c r="AA393" s="72" t="str">
        <f>IFERROR(IF(VLOOKUP($C393,[1]APELACIÓN!$C$16:$I$465,5,0)="","",VLOOKUP($C393,[1]APELACIÓN!$C$16:$I$465,5,0)),0)</f>
        <v/>
      </c>
      <c r="AB393" s="72" t="str">
        <f>IFERROR(IF(VLOOKUP($C393,[1]APELACIÓN!$C$16:$I$465,7,0)="","",VLOOKUP($C393,[1]APELACIÓN!$C$16:$I$465,7,0)),0)</f>
        <v/>
      </c>
      <c r="AC393" s="73" t="str">
        <f>IF($C393="","",[1]CONSOLIDADO!BP393)</f>
        <v/>
      </c>
      <c r="AD393" s="74" t="str">
        <f>IF($C393="","",[1]CONSOLIDADO!BQ393)</f>
        <v/>
      </c>
      <c r="AE393" s="74" t="str">
        <f>IF($C393="","",[1]CONSOLIDADO!BR393)</f>
        <v/>
      </c>
      <c r="AF393" s="74" t="str">
        <f>IF($C393="","",[1]CONSOLIDADO!BS393)</f>
        <v/>
      </c>
      <c r="AG393" s="74" t="str">
        <f>IF($C393="","",[1]CONSOLIDADO!BT393)</f>
        <v/>
      </c>
      <c r="AH393" s="73" t="str">
        <f>IF($C393="","",[1]CONSOLIDADO!BU393)</f>
        <v/>
      </c>
      <c r="AI393" s="73" t="str">
        <f>IF($C393="","",[1]CONSOLIDADO!BV393)</f>
        <v/>
      </c>
      <c r="AJ393" s="74" t="str">
        <f>IF($C393="","",[1]CONSOLIDADO!BW393)</f>
        <v/>
      </c>
      <c r="AK393" s="75" t="str">
        <f>IF($C393="","",[1]CONSOLIDADO!BX393)</f>
        <v/>
      </c>
    </row>
    <row r="394" spans="1:37" ht="14.45" customHeight="1" x14ac:dyDescent="0.2">
      <c r="A394" s="62">
        <v>379</v>
      </c>
      <c r="B394" s="63"/>
      <c r="C394" s="64"/>
      <c r="D394" s="63"/>
      <c r="E394" s="65" t="str">
        <f>IFERROR(VLOOKUP($C394,[1]CONSOLIDADO!$C$16:$K$465,9,0),"")</f>
        <v/>
      </c>
      <c r="F394" s="66">
        <f>IFERROR(IF(AND(VLOOKUP($C394,[1]APELACIÓN!$C:$AM,7,0)="SI",VLOOKUP($C394,[1]APELACIÓN!$C:$AM,10,0)&lt;&gt;""),VLOOKUP($C394,[1]APELACIÓN!$C:$AM,20,0),VLOOKUP($C394,[1]CONSOLIDADO!$C$16:$BX$465,39,0)),0)</f>
        <v>0</v>
      </c>
      <c r="G394" s="67">
        <f>ROUND(IFERROR(IF($F394&gt;39,200,VLOOKUP($F394,[1]PARAMETROS!$A$12:$K$55,2,0)),0),2)</f>
        <v>0</v>
      </c>
      <c r="H394" s="67">
        <f t="shared" si="45"/>
        <v>0</v>
      </c>
      <c r="I394" s="66">
        <f>IFERROR(IF(AND(VLOOKUP($C394,[1]APELACIÓN!$C:$AM,7,0)="SI",VLOOKUP($C394,[1]APELACIÓN!$C:$AM,11,0)&lt;&gt;""),VLOOKUP($C394,[1]APELACIÓN!$C:$AM,23,0),VLOOKUP($C394,[1]CONSOLIDADO!$C$16:$BX$465,42,0)),0)</f>
        <v>0</v>
      </c>
      <c r="J394" s="67">
        <f>ROUND(IFERROR(IF($I394&gt;39,200,VLOOKUP($I394,[1]PARAMETROS!$A$12:$K$55,6,0)),0),2)</f>
        <v>0</v>
      </c>
      <c r="K394" s="67">
        <f t="shared" si="46"/>
        <v>0</v>
      </c>
      <c r="L394" s="66">
        <f>IFERROR(IF(AND(VLOOKUP($C394,[1]APELACIÓN!$C:$AM,7,0)="SI",VLOOKUP($C394,[1]APELACIÓN!$C:$AM,12,0)&lt;&gt;""),VLOOKUP($C394,[1]APELACIÓN!$C:$AM,26,0),VLOOKUP($C394,[1]CONSOLIDADO!$C$16:$BX$465,45,0)),0)</f>
        <v>0</v>
      </c>
      <c r="M394" s="68">
        <f>ROUND(IFERROR(IF($L394&gt;39,200,VLOOKUP($L394,[1]PARAMETROS!$A$12:$K$55,10,0)),0),2)</f>
        <v>0</v>
      </c>
      <c r="N394" s="68">
        <f t="shared" si="47"/>
        <v>0</v>
      </c>
      <c r="O394" s="68">
        <f t="shared" si="48"/>
        <v>0</v>
      </c>
      <c r="P394" s="69">
        <f t="shared" si="49"/>
        <v>0</v>
      </c>
      <c r="Q394" s="66">
        <f>IFERROR(IF(AND(VLOOKUP($C394,[1]APELACIÓN!$C:$AM,7,0)="SI",VLOOKUP($C394,[1]APELACIÓN!$C:$AM,13,0)&lt;&gt;""),VLOOKUP($C394,[1]APELACIÓN!$C:$AM,29,0),VLOOKUP($C394,[1]CONSOLIDADO!$C$16:$BX$465,50,0)),0)</f>
        <v>0</v>
      </c>
      <c r="R394" s="68">
        <f>ROUND(IFERROR(IF($Q394&gt;110,100,VLOOKUP($Q394,[1]PARAMETROS!$M$12:$O$122,2,0)),0),2)</f>
        <v>0</v>
      </c>
      <c r="S394" s="69">
        <f t="shared" si="50"/>
        <v>0</v>
      </c>
      <c r="T394" s="70">
        <f>IFERROR(IF(AND(VLOOKUP($C394,[1]APELACIÓN!$C:$AM,7,0)="SI",VLOOKUP($C394,[1]APELACIÓN!$C:$AM,14,0)&lt;&gt;""),VLOOKUP($C394,[1]APELACIÓN!$C:$AM,32,0),VLOOKUP($C394,[1]CONSOLIDADO!$C$16:$BX$465,53,0)),0)</f>
        <v>0</v>
      </c>
      <c r="U394" s="70">
        <f>IFERROR(IF(AND(VLOOKUP($C394,[1]APELACIÓN!$C:$AM,7,0)="SI",VLOOKUP($C394,[1]APELACIÓN!$C:$AM,15,0)&lt;&gt;""),VLOOKUP($C394,[1]APELACIÓN!$C:$AM,33,0),VLOOKUP($C394,[1]CONSOLIDADO!$C$16:$BX$465,54,0)),0)</f>
        <v>0</v>
      </c>
      <c r="V394" s="70">
        <f>IFERROR(IF(AND(VLOOKUP($C394,[1]APELACIÓN!$C:$AM,7,0)="SI",VLOOKUP($C394,[1]APELACIÓN!$C:$AM,16,0)&lt;&gt;""),VLOOKUP($C394,[1]APELACIÓN!$C:$AM,34,0),VLOOKUP($C394,[1]CONSOLIDADO!$C$16:$BX$465,55,0)),0)</f>
        <v>0</v>
      </c>
      <c r="W394" s="70">
        <f t="shared" si="51"/>
        <v>0</v>
      </c>
      <c r="X394" s="68">
        <f>ROUND(IFERROR(VLOOKUP($W394,[1]PARAMETROS!$Q$12:$S$82,2,0),0),2)</f>
        <v>0</v>
      </c>
      <c r="Y394" s="69">
        <f t="shared" si="52"/>
        <v>0</v>
      </c>
      <c r="Z394" s="71">
        <f t="shared" si="53"/>
        <v>0</v>
      </c>
      <c r="AA394" s="72" t="str">
        <f>IFERROR(IF(VLOOKUP($C394,[1]APELACIÓN!$C$16:$I$465,5,0)="","",VLOOKUP($C394,[1]APELACIÓN!$C$16:$I$465,5,0)),0)</f>
        <v/>
      </c>
      <c r="AB394" s="72" t="str">
        <f>IFERROR(IF(VLOOKUP($C394,[1]APELACIÓN!$C$16:$I$465,7,0)="","",VLOOKUP($C394,[1]APELACIÓN!$C$16:$I$465,7,0)),0)</f>
        <v/>
      </c>
      <c r="AC394" s="73" t="str">
        <f>IF($C394="","",[1]CONSOLIDADO!BP394)</f>
        <v/>
      </c>
      <c r="AD394" s="74" t="str">
        <f>IF($C394="","",[1]CONSOLIDADO!BQ394)</f>
        <v/>
      </c>
      <c r="AE394" s="74" t="str">
        <f>IF($C394="","",[1]CONSOLIDADO!BR394)</f>
        <v/>
      </c>
      <c r="AF394" s="74" t="str">
        <f>IF($C394="","",[1]CONSOLIDADO!BS394)</f>
        <v/>
      </c>
      <c r="AG394" s="74" t="str">
        <f>IF($C394="","",[1]CONSOLIDADO!BT394)</f>
        <v/>
      </c>
      <c r="AH394" s="73" t="str">
        <f>IF($C394="","",[1]CONSOLIDADO!BU394)</f>
        <v/>
      </c>
      <c r="AI394" s="73" t="str">
        <f>IF($C394="","",[1]CONSOLIDADO!BV394)</f>
        <v/>
      </c>
      <c r="AJ394" s="74" t="str">
        <f>IF($C394="","",[1]CONSOLIDADO!BW394)</f>
        <v/>
      </c>
      <c r="AK394" s="75" t="str">
        <f>IF($C394="","",[1]CONSOLIDADO!BX394)</f>
        <v/>
      </c>
    </row>
    <row r="395" spans="1:37" ht="14.45" customHeight="1" x14ac:dyDescent="0.2">
      <c r="A395" s="62">
        <v>380</v>
      </c>
      <c r="B395" s="63"/>
      <c r="C395" s="64"/>
      <c r="D395" s="63"/>
      <c r="E395" s="65" t="str">
        <f>IFERROR(VLOOKUP($C395,[1]CONSOLIDADO!$C$16:$K$465,9,0),"")</f>
        <v/>
      </c>
      <c r="F395" s="66">
        <f>IFERROR(IF(AND(VLOOKUP($C395,[1]APELACIÓN!$C:$AM,7,0)="SI",VLOOKUP($C395,[1]APELACIÓN!$C:$AM,10,0)&lt;&gt;""),VLOOKUP($C395,[1]APELACIÓN!$C:$AM,20,0),VLOOKUP($C395,[1]CONSOLIDADO!$C$16:$BX$465,39,0)),0)</f>
        <v>0</v>
      </c>
      <c r="G395" s="67">
        <f>ROUND(IFERROR(IF($F395&gt;39,200,VLOOKUP($F395,[1]PARAMETROS!$A$12:$K$55,2,0)),0),2)</f>
        <v>0</v>
      </c>
      <c r="H395" s="67">
        <f t="shared" si="45"/>
        <v>0</v>
      </c>
      <c r="I395" s="66">
        <f>IFERROR(IF(AND(VLOOKUP($C395,[1]APELACIÓN!$C:$AM,7,0)="SI",VLOOKUP($C395,[1]APELACIÓN!$C:$AM,11,0)&lt;&gt;""),VLOOKUP($C395,[1]APELACIÓN!$C:$AM,23,0),VLOOKUP($C395,[1]CONSOLIDADO!$C$16:$BX$465,42,0)),0)</f>
        <v>0</v>
      </c>
      <c r="J395" s="67">
        <f>ROUND(IFERROR(IF($I395&gt;39,200,VLOOKUP($I395,[1]PARAMETROS!$A$12:$K$55,6,0)),0),2)</f>
        <v>0</v>
      </c>
      <c r="K395" s="67">
        <f t="shared" si="46"/>
        <v>0</v>
      </c>
      <c r="L395" s="66">
        <f>IFERROR(IF(AND(VLOOKUP($C395,[1]APELACIÓN!$C:$AM,7,0)="SI",VLOOKUP($C395,[1]APELACIÓN!$C:$AM,12,0)&lt;&gt;""),VLOOKUP($C395,[1]APELACIÓN!$C:$AM,26,0),VLOOKUP($C395,[1]CONSOLIDADO!$C$16:$BX$465,45,0)),0)</f>
        <v>0</v>
      </c>
      <c r="M395" s="68">
        <f>ROUND(IFERROR(IF($L395&gt;39,200,VLOOKUP($L395,[1]PARAMETROS!$A$12:$K$55,10,0)),0),2)</f>
        <v>0</v>
      </c>
      <c r="N395" s="68">
        <f t="shared" si="47"/>
        <v>0</v>
      </c>
      <c r="O395" s="68">
        <f t="shared" si="48"/>
        <v>0</v>
      </c>
      <c r="P395" s="69">
        <f t="shared" si="49"/>
        <v>0</v>
      </c>
      <c r="Q395" s="66">
        <f>IFERROR(IF(AND(VLOOKUP($C395,[1]APELACIÓN!$C:$AM,7,0)="SI",VLOOKUP($C395,[1]APELACIÓN!$C:$AM,13,0)&lt;&gt;""),VLOOKUP($C395,[1]APELACIÓN!$C:$AM,29,0),VLOOKUP($C395,[1]CONSOLIDADO!$C$16:$BX$465,50,0)),0)</f>
        <v>0</v>
      </c>
      <c r="R395" s="68">
        <f>ROUND(IFERROR(IF($Q395&gt;110,100,VLOOKUP($Q395,[1]PARAMETROS!$M$12:$O$122,2,0)),0),2)</f>
        <v>0</v>
      </c>
      <c r="S395" s="69">
        <f t="shared" si="50"/>
        <v>0</v>
      </c>
      <c r="T395" s="70">
        <f>IFERROR(IF(AND(VLOOKUP($C395,[1]APELACIÓN!$C:$AM,7,0)="SI",VLOOKUP($C395,[1]APELACIÓN!$C:$AM,14,0)&lt;&gt;""),VLOOKUP($C395,[1]APELACIÓN!$C:$AM,32,0),VLOOKUP($C395,[1]CONSOLIDADO!$C$16:$BX$465,53,0)),0)</f>
        <v>0</v>
      </c>
      <c r="U395" s="70">
        <f>IFERROR(IF(AND(VLOOKUP($C395,[1]APELACIÓN!$C:$AM,7,0)="SI",VLOOKUP($C395,[1]APELACIÓN!$C:$AM,15,0)&lt;&gt;""),VLOOKUP($C395,[1]APELACIÓN!$C:$AM,33,0),VLOOKUP($C395,[1]CONSOLIDADO!$C$16:$BX$465,54,0)),0)</f>
        <v>0</v>
      </c>
      <c r="V395" s="70">
        <f>IFERROR(IF(AND(VLOOKUP($C395,[1]APELACIÓN!$C:$AM,7,0)="SI",VLOOKUP($C395,[1]APELACIÓN!$C:$AM,16,0)&lt;&gt;""),VLOOKUP($C395,[1]APELACIÓN!$C:$AM,34,0),VLOOKUP($C395,[1]CONSOLIDADO!$C$16:$BX$465,55,0)),0)</f>
        <v>0</v>
      </c>
      <c r="W395" s="70">
        <f t="shared" si="51"/>
        <v>0</v>
      </c>
      <c r="X395" s="68">
        <f>ROUND(IFERROR(VLOOKUP($W395,[1]PARAMETROS!$Q$12:$S$82,2,0),0),2)</f>
        <v>0</v>
      </c>
      <c r="Y395" s="69">
        <f t="shared" si="52"/>
        <v>0</v>
      </c>
      <c r="Z395" s="71">
        <f t="shared" si="53"/>
        <v>0</v>
      </c>
      <c r="AA395" s="72" t="str">
        <f>IFERROR(IF(VLOOKUP($C395,[1]APELACIÓN!$C$16:$I$465,5,0)="","",VLOOKUP($C395,[1]APELACIÓN!$C$16:$I$465,5,0)),0)</f>
        <v/>
      </c>
      <c r="AB395" s="72" t="str">
        <f>IFERROR(IF(VLOOKUP($C395,[1]APELACIÓN!$C$16:$I$465,7,0)="","",VLOOKUP($C395,[1]APELACIÓN!$C$16:$I$465,7,0)),0)</f>
        <v/>
      </c>
      <c r="AC395" s="73" t="str">
        <f>IF($C395="","",[1]CONSOLIDADO!BP395)</f>
        <v/>
      </c>
      <c r="AD395" s="74" t="str">
        <f>IF($C395="","",[1]CONSOLIDADO!BQ395)</f>
        <v/>
      </c>
      <c r="AE395" s="74" t="str">
        <f>IF($C395="","",[1]CONSOLIDADO!BR395)</f>
        <v/>
      </c>
      <c r="AF395" s="74" t="str">
        <f>IF($C395="","",[1]CONSOLIDADO!BS395)</f>
        <v/>
      </c>
      <c r="AG395" s="74" t="str">
        <f>IF($C395="","",[1]CONSOLIDADO!BT395)</f>
        <v/>
      </c>
      <c r="AH395" s="73" t="str">
        <f>IF($C395="","",[1]CONSOLIDADO!BU395)</f>
        <v/>
      </c>
      <c r="AI395" s="73" t="str">
        <f>IF($C395="","",[1]CONSOLIDADO!BV395)</f>
        <v/>
      </c>
      <c r="AJ395" s="74" t="str">
        <f>IF($C395="","",[1]CONSOLIDADO!BW395)</f>
        <v/>
      </c>
      <c r="AK395" s="75" t="str">
        <f>IF($C395="","",[1]CONSOLIDADO!BX395)</f>
        <v/>
      </c>
    </row>
    <row r="396" spans="1:37" ht="14.45" customHeight="1" x14ac:dyDescent="0.2">
      <c r="A396" s="62">
        <v>381</v>
      </c>
      <c r="B396" s="63"/>
      <c r="C396" s="64"/>
      <c r="D396" s="63"/>
      <c r="E396" s="65" t="str">
        <f>IFERROR(VLOOKUP($C396,[1]CONSOLIDADO!$C$16:$K$465,9,0),"")</f>
        <v/>
      </c>
      <c r="F396" s="66">
        <f>IFERROR(IF(AND(VLOOKUP($C396,[1]APELACIÓN!$C:$AM,7,0)="SI",VLOOKUP($C396,[1]APELACIÓN!$C:$AM,10,0)&lt;&gt;""),VLOOKUP($C396,[1]APELACIÓN!$C:$AM,20,0),VLOOKUP($C396,[1]CONSOLIDADO!$C$16:$BX$465,39,0)),0)</f>
        <v>0</v>
      </c>
      <c r="G396" s="67">
        <f>ROUND(IFERROR(IF($F396&gt;39,200,VLOOKUP($F396,[1]PARAMETROS!$A$12:$K$55,2,0)),0),2)</f>
        <v>0</v>
      </c>
      <c r="H396" s="67">
        <f t="shared" si="45"/>
        <v>0</v>
      </c>
      <c r="I396" s="66">
        <f>IFERROR(IF(AND(VLOOKUP($C396,[1]APELACIÓN!$C:$AM,7,0)="SI",VLOOKUP($C396,[1]APELACIÓN!$C:$AM,11,0)&lt;&gt;""),VLOOKUP($C396,[1]APELACIÓN!$C:$AM,23,0),VLOOKUP($C396,[1]CONSOLIDADO!$C$16:$BX$465,42,0)),0)</f>
        <v>0</v>
      </c>
      <c r="J396" s="67">
        <f>ROUND(IFERROR(IF($I396&gt;39,200,VLOOKUP($I396,[1]PARAMETROS!$A$12:$K$55,6,0)),0),2)</f>
        <v>0</v>
      </c>
      <c r="K396" s="67">
        <f t="shared" si="46"/>
        <v>0</v>
      </c>
      <c r="L396" s="66">
        <f>IFERROR(IF(AND(VLOOKUP($C396,[1]APELACIÓN!$C:$AM,7,0)="SI",VLOOKUP($C396,[1]APELACIÓN!$C:$AM,12,0)&lt;&gt;""),VLOOKUP($C396,[1]APELACIÓN!$C:$AM,26,0),VLOOKUP($C396,[1]CONSOLIDADO!$C$16:$BX$465,45,0)),0)</f>
        <v>0</v>
      </c>
      <c r="M396" s="68">
        <f>ROUND(IFERROR(IF($L396&gt;39,200,VLOOKUP($L396,[1]PARAMETROS!$A$12:$K$55,10,0)),0),2)</f>
        <v>0</v>
      </c>
      <c r="N396" s="68">
        <f t="shared" si="47"/>
        <v>0</v>
      </c>
      <c r="O396" s="68">
        <f t="shared" si="48"/>
        <v>0</v>
      </c>
      <c r="P396" s="69">
        <f t="shared" si="49"/>
        <v>0</v>
      </c>
      <c r="Q396" s="66">
        <f>IFERROR(IF(AND(VLOOKUP($C396,[1]APELACIÓN!$C:$AM,7,0)="SI",VLOOKUP($C396,[1]APELACIÓN!$C:$AM,13,0)&lt;&gt;""),VLOOKUP($C396,[1]APELACIÓN!$C:$AM,29,0),VLOOKUP($C396,[1]CONSOLIDADO!$C$16:$BX$465,50,0)),0)</f>
        <v>0</v>
      </c>
      <c r="R396" s="68">
        <f>ROUND(IFERROR(IF($Q396&gt;110,100,VLOOKUP($Q396,[1]PARAMETROS!$M$12:$O$122,2,0)),0),2)</f>
        <v>0</v>
      </c>
      <c r="S396" s="69">
        <f t="shared" si="50"/>
        <v>0</v>
      </c>
      <c r="T396" s="70">
        <f>IFERROR(IF(AND(VLOOKUP($C396,[1]APELACIÓN!$C:$AM,7,0)="SI",VLOOKUP($C396,[1]APELACIÓN!$C:$AM,14,0)&lt;&gt;""),VLOOKUP($C396,[1]APELACIÓN!$C:$AM,32,0),VLOOKUP($C396,[1]CONSOLIDADO!$C$16:$BX$465,53,0)),0)</f>
        <v>0</v>
      </c>
      <c r="U396" s="70">
        <f>IFERROR(IF(AND(VLOOKUP($C396,[1]APELACIÓN!$C:$AM,7,0)="SI",VLOOKUP($C396,[1]APELACIÓN!$C:$AM,15,0)&lt;&gt;""),VLOOKUP($C396,[1]APELACIÓN!$C:$AM,33,0),VLOOKUP($C396,[1]CONSOLIDADO!$C$16:$BX$465,54,0)),0)</f>
        <v>0</v>
      </c>
      <c r="V396" s="70">
        <f>IFERROR(IF(AND(VLOOKUP($C396,[1]APELACIÓN!$C:$AM,7,0)="SI",VLOOKUP($C396,[1]APELACIÓN!$C:$AM,16,0)&lt;&gt;""),VLOOKUP($C396,[1]APELACIÓN!$C:$AM,34,0),VLOOKUP($C396,[1]CONSOLIDADO!$C$16:$BX$465,55,0)),0)</f>
        <v>0</v>
      </c>
      <c r="W396" s="70">
        <f t="shared" si="51"/>
        <v>0</v>
      </c>
      <c r="X396" s="68">
        <f>ROUND(IFERROR(VLOOKUP($W396,[1]PARAMETROS!$Q$12:$S$82,2,0),0),2)</f>
        <v>0</v>
      </c>
      <c r="Y396" s="69">
        <f t="shared" si="52"/>
        <v>0</v>
      </c>
      <c r="Z396" s="71">
        <f t="shared" si="53"/>
        <v>0</v>
      </c>
      <c r="AA396" s="72" t="str">
        <f>IFERROR(IF(VLOOKUP($C396,[1]APELACIÓN!$C$16:$I$465,5,0)="","",VLOOKUP($C396,[1]APELACIÓN!$C$16:$I$465,5,0)),0)</f>
        <v/>
      </c>
      <c r="AB396" s="72" t="str">
        <f>IFERROR(IF(VLOOKUP($C396,[1]APELACIÓN!$C$16:$I$465,7,0)="","",VLOOKUP($C396,[1]APELACIÓN!$C$16:$I$465,7,0)),0)</f>
        <v/>
      </c>
      <c r="AC396" s="73" t="str">
        <f>IF($C396="","",[1]CONSOLIDADO!BP396)</f>
        <v/>
      </c>
      <c r="AD396" s="74" t="str">
        <f>IF($C396="","",[1]CONSOLIDADO!BQ396)</f>
        <v/>
      </c>
      <c r="AE396" s="74" t="str">
        <f>IF($C396="","",[1]CONSOLIDADO!BR396)</f>
        <v/>
      </c>
      <c r="AF396" s="74" t="str">
        <f>IF($C396="","",[1]CONSOLIDADO!BS396)</f>
        <v/>
      </c>
      <c r="AG396" s="74" t="str">
        <f>IF($C396="","",[1]CONSOLIDADO!BT396)</f>
        <v/>
      </c>
      <c r="AH396" s="73" t="str">
        <f>IF($C396="","",[1]CONSOLIDADO!BU396)</f>
        <v/>
      </c>
      <c r="AI396" s="73" t="str">
        <f>IF($C396="","",[1]CONSOLIDADO!BV396)</f>
        <v/>
      </c>
      <c r="AJ396" s="74" t="str">
        <f>IF($C396="","",[1]CONSOLIDADO!BW396)</f>
        <v/>
      </c>
      <c r="AK396" s="75" t="str">
        <f>IF($C396="","",[1]CONSOLIDADO!BX396)</f>
        <v/>
      </c>
    </row>
    <row r="397" spans="1:37" ht="14.45" customHeight="1" x14ac:dyDescent="0.2">
      <c r="A397" s="62">
        <v>382</v>
      </c>
      <c r="B397" s="63"/>
      <c r="C397" s="64"/>
      <c r="D397" s="63"/>
      <c r="E397" s="65" t="str">
        <f>IFERROR(VLOOKUP($C397,[1]CONSOLIDADO!$C$16:$K$465,9,0),"")</f>
        <v/>
      </c>
      <c r="F397" s="66">
        <f>IFERROR(IF(AND(VLOOKUP($C397,[1]APELACIÓN!$C:$AM,7,0)="SI",VLOOKUP($C397,[1]APELACIÓN!$C:$AM,10,0)&lt;&gt;""),VLOOKUP($C397,[1]APELACIÓN!$C:$AM,20,0),VLOOKUP($C397,[1]CONSOLIDADO!$C$16:$BX$465,39,0)),0)</f>
        <v>0</v>
      </c>
      <c r="G397" s="67">
        <f>ROUND(IFERROR(IF($F397&gt;39,200,VLOOKUP($F397,[1]PARAMETROS!$A$12:$K$55,2,0)),0),2)</f>
        <v>0</v>
      </c>
      <c r="H397" s="67">
        <f t="shared" si="45"/>
        <v>0</v>
      </c>
      <c r="I397" s="66">
        <f>IFERROR(IF(AND(VLOOKUP($C397,[1]APELACIÓN!$C:$AM,7,0)="SI",VLOOKUP($C397,[1]APELACIÓN!$C:$AM,11,0)&lt;&gt;""),VLOOKUP($C397,[1]APELACIÓN!$C:$AM,23,0),VLOOKUP($C397,[1]CONSOLIDADO!$C$16:$BX$465,42,0)),0)</f>
        <v>0</v>
      </c>
      <c r="J397" s="67">
        <f>ROUND(IFERROR(IF($I397&gt;39,200,VLOOKUP($I397,[1]PARAMETROS!$A$12:$K$55,6,0)),0),2)</f>
        <v>0</v>
      </c>
      <c r="K397" s="67">
        <f t="shared" si="46"/>
        <v>0</v>
      </c>
      <c r="L397" s="66">
        <f>IFERROR(IF(AND(VLOOKUP($C397,[1]APELACIÓN!$C:$AM,7,0)="SI",VLOOKUP($C397,[1]APELACIÓN!$C:$AM,12,0)&lt;&gt;""),VLOOKUP($C397,[1]APELACIÓN!$C:$AM,26,0),VLOOKUP($C397,[1]CONSOLIDADO!$C$16:$BX$465,45,0)),0)</f>
        <v>0</v>
      </c>
      <c r="M397" s="68">
        <f>ROUND(IFERROR(IF($L397&gt;39,200,VLOOKUP($L397,[1]PARAMETROS!$A$12:$K$55,10,0)),0),2)</f>
        <v>0</v>
      </c>
      <c r="N397" s="68">
        <f t="shared" si="47"/>
        <v>0</v>
      </c>
      <c r="O397" s="68">
        <f t="shared" si="48"/>
        <v>0</v>
      </c>
      <c r="P397" s="69">
        <f t="shared" si="49"/>
        <v>0</v>
      </c>
      <c r="Q397" s="66">
        <f>IFERROR(IF(AND(VLOOKUP($C397,[1]APELACIÓN!$C:$AM,7,0)="SI",VLOOKUP($C397,[1]APELACIÓN!$C:$AM,13,0)&lt;&gt;""),VLOOKUP($C397,[1]APELACIÓN!$C:$AM,29,0),VLOOKUP($C397,[1]CONSOLIDADO!$C$16:$BX$465,50,0)),0)</f>
        <v>0</v>
      </c>
      <c r="R397" s="68">
        <f>ROUND(IFERROR(IF($Q397&gt;110,100,VLOOKUP($Q397,[1]PARAMETROS!$M$12:$O$122,2,0)),0),2)</f>
        <v>0</v>
      </c>
      <c r="S397" s="69">
        <f t="shared" si="50"/>
        <v>0</v>
      </c>
      <c r="T397" s="70">
        <f>IFERROR(IF(AND(VLOOKUP($C397,[1]APELACIÓN!$C:$AM,7,0)="SI",VLOOKUP($C397,[1]APELACIÓN!$C:$AM,14,0)&lt;&gt;""),VLOOKUP($C397,[1]APELACIÓN!$C:$AM,32,0),VLOOKUP($C397,[1]CONSOLIDADO!$C$16:$BX$465,53,0)),0)</f>
        <v>0</v>
      </c>
      <c r="U397" s="70">
        <f>IFERROR(IF(AND(VLOOKUP($C397,[1]APELACIÓN!$C:$AM,7,0)="SI",VLOOKUP($C397,[1]APELACIÓN!$C:$AM,15,0)&lt;&gt;""),VLOOKUP($C397,[1]APELACIÓN!$C:$AM,33,0),VLOOKUP($C397,[1]CONSOLIDADO!$C$16:$BX$465,54,0)),0)</f>
        <v>0</v>
      </c>
      <c r="V397" s="70">
        <f>IFERROR(IF(AND(VLOOKUP($C397,[1]APELACIÓN!$C:$AM,7,0)="SI",VLOOKUP($C397,[1]APELACIÓN!$C:$AM,16,0)&lt;&gt;""),VLOOKUP($C397,[1]APELACIÓN!$C:$AM,34,0),VLOOKUP($C397,[1]CONSOLIDADO!$C$16:$BX$465,55,0)),0)</f>
        <v>0</v>
      </c>
      <c r="W397" s="70">
        <f t="shared" si="51"/>
        <v>0</v>
      </c>
      <c r="X397" s="68">
        <f>ROUND(IFERROR(VLOOKUP($W397,[1]PARAMETROS!$Q$12:$S$82,2,0),0),2)</f>
        <v>0</v>
      </c>
      <c r="Y397" s="69">
        <f t="shared" si="52"/>
        <v>0</v>
      </c>
      <c r="Z397" s="71">
        <f t="shared" si="53"/>
        <v>0</v>
      </c>
      <c r="AA397" s="72" t="str">
        <f>IFERROR(IF(VLOOKUP($C397,[1]APELACIÓN!$C$16:$I$465,5,0)="","",VLOOKUP($C397,[1]APELACIÓN!$C$16:$I$465,5,0)),0)</f>
        <v/>
      </c>
      <c r="AB397" s="72" t="str">
        <f>IFERROR(IF(VLOOKUP($C397,[1]APELACIÓN!$C$16:$I$465,7,0)="","",VLOOKUP($C397,[1]APELACIÓN!$C$16:$I$465,7,0)),0)</f>
        <v/>
      </c>
      <c r="AC397" s="73" t="str">
        <f>IF($C397="","",[1]CONSOLIDADO!BP397)</f>
        <v/>
      </c>
      <c r="AD397" s="74" t="str">
        <f>IF($C397="","",[1]CONSOLIDADO!BQ397)</f>
        <v/>
      </c>
      <c r="AE397" s="74" t="str">
        <f>IF($C397="","",[1]CONSOLIDADO!BR397)</f>
        <v/>
      </c>
      <c r="AF397" s="74" t="str">
        <f>IF($C397="","",[1]CONSOLIDADO!BS397)</f>
        <v/>
      </c>
      <c r="AG397" s="74" t="str">
        <f>IF($C397="","",[1]CONSOLIDADO!BT397)</f>
        <v/>
      </c>
      <c r="AH397" s="73" t="str">
        <f>IF($C397="","",[1]CONSOLIDADO!BU397)</f>
        <v/>
      </c>
      <c r="AI397" s="73" t="str">
        <f>IF($C397="","",[1]CONSOLIDADO!BV397)</f>
        <v/>
      </c>
      <c r="AJ397" s="74" t="str">
        <f>IF($C397="","",[1]CONSOLIDADO!BW397)</f>
        <v/>
      </c>
      <c r="AK397" s="75" t="str">
        <f>IF($C397="","",[1]CONSOLIDADO!BX397)</f>
        <v/>
      </c>
    </row>
    <row r="398" spans="1:37" ht="14.45" customHeight="1" x14ac:dyDescent="0.2">
      <c r="A398" s="62">
        <v>383</v>
      </c>
      <c r="B398" s="63"/>
      <c r="C398" s="64"/>
      <c r="D398" s="63"/>
      <c r="E398" s="65" t="str">
        <f>IFERROR(VLOOKUP($C398,[1]CONSOLIDADO!$C$16:$K$465,9,0),"")</f>
        <v/>
      </c>
      <c r="F398" s="66">
        <f>IFERROR(IF(AND(VLOOKUP($C398,[1]APELACIÓN!$C:$AM,7,0)="SI",VLOOKUP($C398,[1]APELACIÓN!$C:$AM,10,0)&lt;&gt;""),VLOOKUP($C398,[1]APELACIÓN!$C:$AM,20,0),VLOOKUP($C398,[1]CONSOLIDADO!$C$16:$BX$465,39,0)),0)</f>
        <v>0</v>
      </c>
      <c r="G398" s="67">
        <f>ROUND(IFERROR(IF($F398&gt;39,200,VLOOKUP($F398,[1]PARAMETROS!$A$12:$K$55,2,0)),0),2)</f>
        <v>0</v>
      </c>
      <c r="H398" s="67">
        <f t="shared" si="45"/>
        <v>0</v>
      </c>
      <c r="I398" s="66">
        <f>IFERROR(IF(AND(VLOOKUP($C398,[1]APELACIÓN!$C:$AM,7,0)="SI",VLOOKUP($C398,[1]APELACIÓN!$C:$AM,11,0)&lt;&gt;""),VLOOKUP($C398,[1]APELACIÓN!$C:$AM,23,0),VLOOKUP($C398,[1]CONSOLIDADO!$C$16:$BX$465,42,0)),0)</f>
        <v>0</v>
      </c>
      <c r="J398" s="67">
        <f>ROUND(IFERROR(IF($I398&gt;39,200,VLOOKUP($I398,[1]PARAMETROS!$A$12:$K$55,6,0)),0),2)</f>
        <v>0</v>
      </c>
      <c r="K398" s="67">
        <f t="shared" si="46"/>
        <v>0</v>
      </c>
      <c r="L398" s="66">
        <f>IFERROR(IF(AND(VLOOKUP($C398,[1]APELACIÓN!$C:$AM,7,0)="SI",VLOOKUP($C398,[1]APELACIÓN!$C:$AM,12,0)&lt;&gt;""),VLOOKUP($C398,[1]APELACIÓN!$C:$AM,26,0),VLOOKUP($C398,[1]CONSOLIDADO!$C$16:$BX$465,45,0)),0)</f>
        <v>0</v>
      </c>
      <c r="M398" s="68">
        <f>ROUND(IFERROR(IF($L398&gt;39,200,VLOOKUP($L398,[1]PARAMETROS!$A$12:$K$55,10,0)),0),2)</f>
        <v>0</v>
      </c>
      <c r="N398" s="68">
        <f t="shared" si="47"/>
        <v>0</v>
      </c>
      <c r="O398" s="68">
        <f t="shared" si="48"/>
        <v>0</v>
      </c>
      <c r="P398" s="69">
        <f t="shared" si="49"/>
        <v>0</v>
      </c>
      <c r="Q398" s="66">
        <f>IFERROR(IF(AND(VLOOKUP($C398,[1]APELACIÓN!$C:$AM,7,0)="SI",VLOOKUP($C398,[1]APELACIÓN!$C:$AM,13,0)&lt;&gt;""),VLOOKUP($C398,[1]APELACIÓN!$C:$AM,29,0),VLOOKUP($C398,[1]CONSOLIDADO!$C$16:$BX$465,50,0)),0)</f>
        <v>0</v>
      </c>
      <c r="R398" s="68">
        <f>ROUND(IFERROR(IF($Q398&gt;110,100,VLOOKUP($Q398,[1]PARAMETROS!$M$12:$O$122,2,0)),0),2)</f>
        <v>0</v>
      </c>
      <c r="S398" s="69">
        <f t="shared" si="50"/>
        <v>0</v>
      </c>
      <c r="T398" s="70">
        <f>IFERROR(IF(AND(VLOOKUP($C398,[1]APELACIÓN!$C:$AM,7,0)="SI",VLOOKUP($C398,[1]APELACIÓN!$C:$AM,14,0)&lt;&gt;""),VLOOKUP($C398,[1]APELACIÓN!$C:$AM,32,0),VLOOKUP($C398,[1]CONSOLIDADO!$C$16:$BX$465,53,0)),0)</f>
        <v>0</v>
      </c>
      <c r="U398" s="70">
        <f>IFERROR(IF(AND(VLOOKUP($C398,[1]APELACIÓN!$C:$AM,7,0)="SI",VLOOKUP($C398,[1]APELACIÓN!$C:$AM,15,0)&lt;&gt;""),VLOOKUP($C398,[1]APELACIÓN!$C:$AM,33,0),VLOOKUP($C398,[1]CONSOLIDADO!$C$16:$BX$465,54,0)),0)</f>
        <v>0</v>
      </c>
      <c r="V398" s="70">
        <f>IFERROR(IF(AND(VLOOKUP($C398,[1]APELACIÓN!$C:$AM,7,0)="SI",VLOOKUP($C398,[1]APELACIÓN!$C:$AM,16,0)&lt;&gt;""),VLOOKUP($C398,[1]APELACIÓN!$C:$AM,34,0),VLOOKUP($C398,[1]CONSOLIDADO!$C$16:$BX$465,55,0)),0)</f>
        <v>0</v>
      </c>
      <c r="W398" s="70">
        <f t="shared" si="51"/>
        <v>0</v>
      </c>
      <c r="X398" s="68">
        <f>ROUND(IFERROR(VLOOKUP($W398,[1]PARAMETROS!$Q$12:$S$82,2,0),0),2)</f>
        <v>0</v>
      </c>
      <c r="Y398" s="69">
        <f t="shared" si="52"/>
        <v>0</v>
      </c>
      <c r="Z398" s="71">
        <f t="shared" si="53"/>
        <v>0</v>
      </c>
      <c r="AA398" s="72" t="str">
        <f>IFERROR(IF(VLOOKUP($C398,[1]APELACIÓN!$C$16:$I$465,5,0)="","",VLOOKUP($C398,[1]APELACIÓN!$C$16:$I$465,5,0)),0)</f>
        <v/>
      </c>
      <c r="AB398" s="72" t="str">
        <f>IFERROR(IF(VLOOKUP($C398,[1]APELACIÓN!$C$16:$I$465,7,0)="","",VLOOKUP($C398,[1]APELACIÓN!$C$16:$I$465,7,0)),0)</f>
        <v/>
      </c>
      <c r="AC398" s="73" t="str">
        <f>IF($C398="","",[1]CONSOLIDADO!BP398)</f>
        <v/>
      </c>
      <c r="AD398" s="74" t="str">
        <f>IF($C398="","",[1]CONSOLIDADO!BQ398)</f>
        <v/>
      </c>
      <c r="AE398" s="74" t="str">
        <f>IF($C398="","",[1]CONSOLIDADO!BR398)</f>
        <v/>
      </c>
      <c r="AF398" s="74" t="str">
        <f>IF($C398="","",[1]CONSOLIDADO!BS398)</f>
        <v/>
      </c>
      <c r="AG398" s="74" t="str">
        <f>IF($C398="","",[1]CONSOLIDADO!BT398)</f>
        <v/>
      </c>
      <c r="AH398" s="73" t="str">
        <f>IF($C398="","",[1]CONSOLIDADO!BU398)</f>
        <v/>
      </c>
      <c r="AI398" s="73" t="str">
        <f>IF($C398="","",[1]CONSOLIDADO!BV398)</f>
        <v/>
      </c>
      <c r="AJ398" s="74" t="str">
        <f>IF($C398="","",[1]CONSOLIDADO!BW398)</f>
        <v/>
      </c>
      <c r="AK398" s="75" t="str">
        <f>IF($C398="","",[1]CONSOLIDADO!BX398)</f>
        <v/>
      </c>
    </row>
    <row r="399" spans="1:37" ht="14.45" customHeight="1" x14ac:dyDescent="0.2">
      <c r="A399" s="62">
        <v>384</v>
      </c>
      <c r="B399" s="63"/>
      <c r="C399" s="64"/>
      <c r="D399" s="63"/>
      <c r="E399" s="65" t="str">
        <f>IFERROR(VLOOKUP($C399,[1]CONSOLIDADO!$C$16:$K$465,9,0),"")</f>
        <v/>
      </c>
      <c r="F399" s="66">
        <f>IFERROR(IF(AND(VLOOKUP($C399,[1]APELACIÓN!$C:$AM,7,0)="SI",VLOOKUP($C399,[1]APELACIÓN!$C:$AM,10,0)&lt;&gt;""),VLOOKUP($C399,[1]APELACIÓN!$C:$AM,20,0),VLOOKUP($C399,[1]CONSOLIDADO!$C$16:$BX$465,39,0)),0)</f>
        <v>0</v>
      </c>
      <c r="G399" s="67">
        <f>ROUND(IFERROR(IF($F399&gt;39,200,VLOOKUP($F399,[1]PARAMETROS!$A$12:$K$55,2,0)),0),2)</f>
        <v>0</v>
      </c>
      <c r="H399" s="67">
        <f t="shared" si="45"/>
        <v>0</v>
      </c>
      <c r="I399" s="66">
        <f>IFERROR(IF(AND(VLOOKUP($C399,[1]APELACIÓN!$C:$AM,7,0)="SI",VLOOKUP($C399,[1]APELACIÓN!$C:$AM,11,0)&lt;&gt;""),VLOOKUP($C399,[1]APELACIÓN!$C:$AM,23,0),VLOOKUP($C399,[1]CONSOLIDADO!$C$16:$BX$465,42,0)),0)</f>
        <v>0</v>
      </c>
      <c r="J399" s="67">
        <f>ROUND(IFERROR(IF($I399&gt;39,200,VLOOKUP($I399,[1]PARAMETROS!$A$12:$K$55,6,0)),0),2)</f>
        <v>0</v>
      </c>
      <c r="K399" s="67">
        <f t="shared" si="46"/>
        <v>0</v>
      </c>
      <c r="L399" s="66">
        <f>IFERROR(IF(AND(VLOOKUP($C399,[1]APELACIÓN!$C:$AM,7,0)="SI",VLOOKUP($C399,[1]APELACIÓN!$C:$AM,12,0)&lt;&gt;""),VLOOKUP($C399,[1]APELACIÓN!$C:$AM,26,0),VLOOKUP($C399,[1]CONSOLIDADO!$C$16:$BX$465,45,0)),0)</f>
        <v>0</v>
      </c>
      <c r="M399" s="68">
        <f>ROUND(IFERROR(IF($L399&gt;39,200,VLOOKUP($L399,[1]PARAMETROS!$A$12:$K$55,10,0)),0),2)</f>
        <v>0</v>
      </c>
      <c r="N399" s="68">
        <f t="shared" si="47"/>
        <v>0</v>
      </c>
      <c r="O399" s="68">
        <f t="shared" si="48"/>
        <v>0</v>
      </c>
      <c r="P399" s="69">
        <f t="shared" si="49"/>
        <v>0</v>
      </c>
      <c r="Q399" s="66">
        <f>IFERROR(IF(AND(VLOOKUP($C399,[1]APELACIÓN!$C:$AM,7,0)="SI",VLOOKUP($C399,[1]APELACIÓN!$C:$AM,13,0)&lt;&gt;""),VLOOKUP($C399,[1]APELACIÓN!$C:$AM,29,0),VLOOKUP($C399,[1]CONSOLIDADO!$C$16:$BX$465,50,0)),0)</f>
        <v>0</v>
      </c>
      <c r="R399" s="68">
        <f>ROUND(IFERROR(IF($Q399&gt;110,100,VLOOKUP($Q399,[1]PARAMETROS!$M$12:$O$122,2,0)),0),2)</f>
        <v>0</v>
      </c>
      <c r="S399" s="69">
        <f t="shared" si="50"/>
        <v>0</v>
      </c>
      <c r="T399" s="70">
        <f>IFERROR(IF(AND(VLOOKUP($C399,[1]APELACIÓN!$C:$AM,7,0)="SI",VLOOKUP($C399,[1]APELACIÓN!$C:$AM,14,0)&lt;&gt;""),VLOOKUP($C399,[1]APELACIÓN!$C:$AM,32,0),VLOOKUP($C399,[1]CONSOLIDADO!$C$16:$BX$465,53,0)),0)</f>
        <v>0</v>
      </c>
      <c r="U399" s="70">
        <f>IFERROR(IF(AND(VLOOKUP($C399,[1]APELACIÓN!$C:$AM,7,0)="SI",VLOOKUP($C399,[1]APELACIÓN!$C:$AM,15,0)&lt;&gt;""),VLOOKUP($C399,[1]APELACIÓN!$C:$AM,33,0),VLOOKUP($C399,[1]CONSOLIDADO!$C$16:$BX$465,54,0)),0)</f>
        <v>0</v>
      </c>
      <c r="V399" s="70">
        <f>IFERROR(IF(AND(VLOOKUP($C399,[1]APELACIÓN!$C:$AM,7,0)="SI",VLOOKUP($C399,[1]APELACIÓN!$C:$AM,16,0)&lt;&gt;""),VLOOKUP($C399,[1]APELACIÓN!$C:$AM,34,0),VLOOKUP($C399,[1]CONSOLIDADO!$C$16:$BX$465,55,0)),0)</f>
        <v>0</v>
      </c>
      <c r="W399" s="70">
        <f t="shared" si="51"/>
        <v>0</v>
      </c>
      <c r="X399" s="68">
        <f>ROUND(IFERROR(VLOOKUP($W399,[1]PARAMETROS!$Q$12:$S$82,2,0),0),2)</f>
        <v>0</v>
      </c>
      <c r="Y399" s="69">
        <f t="shared" si="52"/>
        <v>0</v>
      </c>
      <c r="Z399" s="71">
        <f t="shared" si="53"/>
        <v>0</v>
      </c>
      <c r="AA399" s="72" t="str">
        <f>IFERROR(IF(VLOOKUP($C399,[1]APELACIÓN!$C$16:$I$465,5,0)="","",VLOOKUP($C399,[1]APELACIÓN!$C$16:$I$465,5,0)),0)</f>
        <v/>
      </c>
      <c r="AB399" s="72" t="str">
        <f>IFERROR(IF(VLOOKUP($C399,[1]APELACIÓN!$C$16:$I$465,7,0)="","",VLOOKUP($C399,[1]APELACIÓN!$C$16:$I$465,7,0)),0)</f>
        <v/>
      </c>
      <c r="AC399" s="73" t="str">
        <f>IF($C399="","",[1]CONSOLIDADO!BP399)</f>
        <v/>
      </c>
      <c r="AD399" s="74" t="str">
        <f>IF($C399="","",[1]CONSOLIDADO!BQ399)</f>
        <v/>
      </c>
      <c r="AE399" s="74" t="str">
        <f>IF($C399="","",[1]CONSOLIDADO!BR399)</f>
        <v/>
      </c>
      <c r="AF399" s="74" t="str">
        <f>IF($C399="","",[1]CONSOLIDADO!BS399)</f>
        <v/>
      </c>
      <c r="AG399" s="74" t="str">
        <f>IF($C399="","",[1]CONSOLIDADO!BT399)</f>
        <v/>
      </c>
      <c r="AH399" s="73" t="str">
        <f>IF($C399="","",[1]CONSOLIDADO!BU399)</f>
        <v/>
      </c>
      <c r="AI399" s="73" t="str">
        <f>IF($C399="","",[1]CONSOLIDADO!BV399)</f>
        <v/>
      </c>
      <c r="AJ399" s="74" t="str">
        <f>IF($C399="","",[1]CONSOLIDADO!BW399)</f>
        <v/>
      </c>
      <c r="AK399" s="75" t="str">
        <f>IF($C399="","",[1]CONSOLIDADO!BX399)</f>
        <v/>
      </c>
    </row>
    <row r="400" spans="1:37" ht="14.45" customHeight="1" x14ac:dyDescent="0.2">
      <c r="A400" s="62">
        <v>385</v>
      </c>
      <c r="B400" s="63"/>
      <c r="C400" s="64"/>
      <c r="D400" s="63"/>
      <c r="E400" s="65" t="str">
        <f>IFERROR(VLOOKUP($C400,[1]CONSOLIDADO!$C$16:$K$465,9,0),"")</f>
        <v/>
      </c>
      <c r="F400" s="66">
        <f>IFERROR(IF(AND(VLOOKUP($C400,[1]APELACIÓN!$C:$AM,7,0)="SI",VLOOKUP($C400,[1]APELACIÓN!$C:$AM,10,0)&lt;&gt;""),VLOOKUP($C400,[1]APELACIÓN!$C:$AM,20,0),VLOOKUP($C400,[1]CONSOLIDADO!$C$16:$BX$465,39,0)),0)</f>
        <v>0</v>
      </c>
      <c r="G400" s="67">
        <f>ROUND(IFERROR(IF($F400&gt;39,200,VLOOKUP($F400,[1]PARAMETROS!$A$12:$K$55,2,0)),0),2)</f>
        <v>0</v>
      </c>
      <c r="H400" s="67">
        <f t="shared" si="45"/>
        <v>0</v>
      </c>
      <c r="I400" s="66">
        <f>IFERROR(IF(AND(VLOOKUP($C400,[1]APELACIÓN!$C:$AM,7,0)="SI",VLOOKUP($C400,[1]APELACIÓN!$C:$AM,11,0)&lt;&gt;""),VLOOKUP($C400,[1]APELACIÓN!$C:$AM,23,0),VLOOKUP($C400,[1]CONSOLIDADO!$C$16:$BX$465,42,0)),0)</f>
        <v>0</v>
      </c>
      <c r="J400" s="67">
        <f>ROUND(IFERROR(IF($I400&gt;39,200,VLOOKUP($I400,[1]PARAMETROS!$A$12:$K$55,6,0)),0),2)</f>
        <v>0</v>
      </c>
      <c r="K400" s="67">
        <f t="shared" si="46"/>
        <v>0</v>
      </c>
      <c r="L400" s="66">
        <f>IFERROR(IF(AND(VLOOKUP($C400,[1]APELACIÓN!$C:$AM,7,0)="SI",VLOOKUP($C400,[1]APELACIÓN!$C:$AM,12,0)&lt;&gt;""),VLOOKUP($C400,[1]APELACIÓN!$C:$AM,26,0),VLOOKUP($C400,[1]CONSOLIDADO!$C$16:$BX$465,45,0)),0)</f>
        <v>0</v>
      </c>
      <c r="M400" s="68">
        <f>ROUND(IFERROR(IF($L400&gt;39,200,VLOOKUP($L400,[1]PARAMETROS!$A$12:$K$55,10,0)),0),2)</f>
        <v>0</v>
      </c>
      <c r="N400" s="68">
        <f t="shared" si="47"/>
        <v>0</v>
      </c>
      <c r="O400" s="68">
        <f t="shared" si="48"/>
        <v>0</v>
      </c>
      <c r="P400" s="69">
        <f t="shared" si="49"/>
        <v>0</v>
      </c>
      <c r="Q400" s="66">
        <f>IFERROR(IF(AND(VLOOKUP($C400,[1]APELACIÓN!$C:$AM,7,0)="SI",VLOOKUP($C400,[1]APELACIÓN!$C:$AM,13,0)&lt;&gt;""),VLOOKUP($C400,[1]APELACIÓN!$C:$AM,29,0),VLOOKUP($C400,[1]CONSOLIDADO!$C$16:$BX$465,50,0)),0)</f>
        <v>0</v>
      </c>
      <c r="R400" s="68">
        <f>ROUND(IFERROR(IF($Q400&gt;110,100,VLOOKUP($Q400,[1]PARAMETROS!$M$12:$O$122,2,0)),0),2)</f>
        <v>0</v>
      </c>
      <c r="S400" s="69">
        <f t="shared" si="50"/>
        <v>0</v>
      </c>
      <c r="T400" s="70">
        <f>IFERROR(IF(AND(VLOOKUP($C400,[1]APELACIÓN!$C:$AM,7,0)="SI",VLOOKUP($C400,[1]APELACIÓN!$C:$AM,14,0)&lt;&gt;""),VLOOKUP($C400,[1]APELACIÓN!$C:$AM,32,0),VLOOKUP($C400,[1]CONSOLIDADO!$C$16:$BX$465,53,0)),0)</f>
        <v>0</v>
      </c>
      <c r="U400" s="70">
        <f>IFERROR(IF(AND(VLOOKUP($C400,[1]APELACIÓN!$C:$AM,7,0)="SI",VLOOKUP($C400,[1]APELACIÓN!$C:$AM,15,0)&lt;&gt;""),VLOOKUP($C400,[1]APELACIÓN!$C:$AM,33,0),VLOOKUP($C400,[1]CONSOLIDADO!$C$16:$BX$465,54,0)),0)</f>
        <v>0</v>
      </c>
      <c r="V400" s="70">
        <f>IFERROR(IF(AND(VLOOKUP($C400,[1]APELACIÓN!$C:$AM,7,0)="SI",VLOOKUP($C400,[1]APELACIÓN!$C:$AM,16,0)&lt;&gt;""),VLOOKUP($C400,[1]APELACIÓN!$C:$AM,34,0),VLOOKUP($C400,[1]CONSOLIDADO!$C$16:$BX$465,55,0)),0)</f>
        <v>0</v>
      </c>
      <c r="W400" s="70">
        <f t="shared" si="51"/>
        <v>0</v>
      </c>
      <c r="X400" s="68">
        <f>ROUND(IFERROR(VLOOKUP($W400,[1]PARAMETROS!$Q$12:$S$82,2,0),0),2)</f>
        <v>0</v>
      </c>
      <c r="Y400" s="69">
        <f t="shared" si="52"/>
        <v>0</v>
      </c>
      <c r="Z400" s="71">
        <f t="shared" si="53"/>
        <v>0</v>
      </c>
      <c r="AA400" s="72" t="str">
        <f>IFERROR(IF(VLOOKUP($C400,[1]APELACIÓN!$C$16:$I$465,5,0)="","",VLOOKUP($C400,[1]APELACIÓN!$C$16:$I$465,5,0)),0)</f>
        <v/>
      </c>
      <c r="AB400" s="72" t="str">
        <f>IFERROR(IF(VLOOKUP($C400,[1]APELACIÓN!$C$16:$I$465,7,0)="","",VLOOKUP($C400,[1]APELACIÓN!$C$16:$I$465,7,0)),0)</f>
        <v/>
      </c>
      <c r="AC400" s="73" t="str">
        <f>IF($C400="","",[1]CONSOLIDADO!BP400)</f>
        <v/>
      </c>
      <c r="AD400" s="74" t="str">
        <f>IF($C400="","",[1]CONSOLIDADO!BQ400)</f>
        <v/>
      </c>
      <c r="AE400" s="74" t="str">
        <f>IF($C400="","",[1]CONSOLIDADO!BR400)</f>
        <v/>
      </c>
      <c r="AF400" s="74" t="str">
        <f>IF($C400="","",[1]CONSOLIDADO!BS400)</f>
        <v/>
      </c>
      <c r="AG400" s="74" t="str">
        <f>IF($C400="","",[1]CONSOLIDADO!BT400)</f>
        <v/>
      </c>
      <c r="AH400" s="73" t="str">
        <f>IF($C400="","",[1]CONSOLIDADO!BU400)</f>
        <v/>
      </c>
      <c r="AI400" s="73" t="str">
        <f>IF($C400="","",[1]CONSOLIDADO!BV400)</f>
        <v/>
      </c>
      <c r="AJ400" s="74" t="str">
        <f>IF($C400="","",[1]CONSOLIDADO!BW400)</f>
        <v/>
      </c>
      <c r="AK400" s="75" t="str">
        <f>IF($C400="","",[1]CONSOLIDADO!BX400)</f>
        <v/>
      </c>
    </row>
    <row r="401" spans="1:37" ht="14.45" customHeight="1" x14ac:dyDescent="0.2">
      <c r="A401" s="62">
        <v>386</v>
      </c>
      <c r="B401" s="63"/>
      <c r="C401" s="64"/>
      <c r="D401" s="63"/>
      <c r="E401" s="65" t="str">
        <f>IFERROR(VLOOKUP($C401,[1]CONSOLIDADO!$C$16:$K$465,9,0),"")</f>
        <v/>
      </c>
      <c r="F401" s="66">
        <f>IFERROR(IF(AND(VLOOKUP($C401,[1]APELACIÓN!$C:$AM,7,0)="SI",VLOOKUP($C401,[1]APELACIÓN!$C:$AM,10,0)&lt;&gt;""),VLOOKUP($C401,[1]APELACIÓN!$C:$AM,20,0),VLOOKUP($C401,[1]CONSOLIDADO!$C$16:$BX$465,39,0)),0)</f>
        <v>0</v>
      </c>
      <c r="G401" s="67">
        <f>ROUND(IFERROR(IF($F401&gt;39,200,VLOOKUP($F401,[1]PARAMETROS!$A$12:$K$55,2,0)),0),2)</f>
        <v>0</v>
      </c>
      <c r="H401" s="67">
        <f t="shared" ref="H401:H464" si="54">ROUND(G401*$F$12,2)</f>
        <v>0</v>
      </c>
      <c r="I401" s="66">
        <f>IFERROR(IF(AND(VLOOKUP($C401,[1]APELACIÓN!$C:$AM,7,0)="SI",VLOOKUP($C401,[1]APELACIÓN!$C:$AM,11,0)&lt;&gt;""),VLOOKUP($C401,[1]APELACIÓN!$C:$AM,23,0),VLOOKUP($C401,[1]CONSOLIDADO!$C$16:$BX$465,42,0)),0)</f>
        <v>0</v>
      </c>
      <c r="J401" s="67">
        <f>ROUND(IFERROR(IF($I401&gt;39,200,VLOOKUP($I401,[1]PARAMETROS!$A$12:$K$55,6,0)),0),2)</f>
        <v>0</v>
      </c>
      <c r="K401" s="67">
        <f t="shared" ref="K401:K464" si="55">ROUND(J401*$I$12,2)</f>
        <v>0</v>
      </c>
      <c r="L401" s="66">
        <f>IFERROR(IF(AND(VLOOKUP($C401,[1]APELACIÓN!$C:$AM,7,0)="SI",VLOOKUP($C401,[1]APELACIÓN!$C:$AM,12,0)&lt;&gt;""),VLOOKUP($C401,[1]APELACIÓN!$C:$AM,26,0),VLOOKUP($C401,[1]CONSOLIDADO!$C$16:$BX$465,45,0)),0)</f>
        <v>0</v>
      </c>
      <c r="M401" s="68">
        <f>ROUND(IFERROR(IF($L401&gt;39,200,VLOOKUP($L401,[1]PARAMETROS!$A$12:$K$55,10,0)),0),2)</f>
        <v>0</v>
      </c>
      <c r="N401" s="68">
        <f t="shared" ref="N401:N464" si="56">ROUND(M401*$L$12,2)</f>
        <v>0</v>
      </c>
      <c r="O401" s="68">
        <f t="shared" ref="O401:O464" si="57">ROUND(IFERROR(IF(H401+K401+N401&gt;100,100,H401+K401+N401),0),2)</f>
        <v>0</v>
      </c>
      <c r="P401" s="69">
        <f t="shared" ref="P401:P464" si="58">ROUND(O401*$F$6,2)</f>
        <v>0</v>
      </c>
      <c r="Q401" s="66">
        <f>IFERROR(IF(AND(VLOOKUP($C401,[1]APELACIÓN!$C:$AM,7,0)="SI",VLOOKUP($C401,[1]APELACIÓN!$C:$AM,13,0)&lt;&gt;""),VLOOKUP($C401,[1]APELACIÓN!$C:$AM,29,0),VLOOKUP($C401,[1]CONSOLIDADO!$C$16:$BX$465,50,0)),0)</f>
        <v>0</v>
      </c>
      <c r="R401" s="68">
        <f>ROUND(IFERROR(IF($Q401&gt;110,100,VLOOKUP($Q401,[1]PARAMETROS!$M$12:$O$122,2,0)),0),2)</f>
        <v>0</v>
      </c>
      <c r="S401" s="69">
        <f t="shared" ref="S401:S464" si="59">ROUND(R401*$Q$12,2)</f>
        <v>0</v>
      </c>
      <c r="T401" s="70">
        <f>IFERROR(IF(AND(VLOOKUP($C401,[1]APELACIÓN!$C:$AM,7,0)="SI",VLOOKUP($C401,[1]APELACIÓN!$C:$AM,14,0)&lt;&gt;""),VLOOKUP($C401,[1]APELACIÓN!$C:$AM,32,0),VLOOKUP($C401,[1]CONSOLIDADO!$C$16:$BX$465,53,0)),0)</f>
        <v>0</v>
      </c>
      <c r="U401" s="70">
        <f>IFERROR(IF(AND(VLOOKUP($C401,[1]APELACIÓN!$C:$AM,7,0)="SI",VLOOKUP($C401,[1]APELACIÓN!$C:$AM,15,0)&lt;&gt;""),VLOOKUP($C401,[1]APELACIÓN!$C:$AM,33,0),VLOOKUP($C401,[1]CONSOLIDADO!$C$16:$BX$465,54,0)),0)</f>
        <v>0</v>
      </c>
      <c r="V401" s="70">
        <f>IFERROR(IF(AND(VLOOKUP($C401,[1]APELACIÓN!$C:$AM,7,0)="SI",VLOOKUP($C401,[1]APELACIÓN!$C:$AM,16,0)&lt;&gt;""),VLOOKUP($C401,[1]APELACIÓN!$C:$AM,34,0),VLOOKUP($C401,[1]CONSOLIDADO!$C$16:$BX$465,55,0)),0)</f>
        <v>0</v>
      </c>
      <c r="W401" s="70">
        <f t="shared" ref="W401:W464" si="60">IFERROR(ROUND(AVERAGE(T401:V401),0),0)</f>
        <v>0</v>
      </c>
      <c r="X401" s="68">
        <f>ROUND(IFERROR(VLOOKUP($W401,[1]PARAMETROS!$Q$12:$S$82,2,0),0),2)</f>
        <v>0</v>
      </c>
      <c r="Y401" s="69">
        <f t="shared" ref="Y401:Y464" si="61">ROUND(X401*$T$12,2)</f>
        <v>0</v>
      </c>
      <c r="Z401" s="71">
        <f t="shared" ref="Z401:Z464" si="62">ROUND(P401+S401+Y401,2)</f>
        <v>0</v>
      </c>
      <c r="AA401" s="72" t="str">
        <f>IFERROR(IF(VLOOKUP($C401,[1]APELACIÓN!$C$16:$I$465,5,0)="","",VLOOKUP($C401,[1]APELACIÓN!$C$16:$I$465,5,0)),0)</f>
        <v/>
      </c>
      <c r="AB401" s="72" t="str">
        <f>IFERROR(IF(VLOOKUP($C401,[1]APELACIÓN!$C$16:$I$465,7,0)="","",VLOOKUP($C401,[1]APELACIÓN!$C$16:$I$465,7,0)),0)</f>
        <v/>
      </c>
      <c r="AC401" s="73" t="str">
        <f>IF($C401="","",[1]CONSOLIDADO!BP401)</f>
        <v/>
      </c>
      <c r="AD401" s="74" t="str">
        <f>IF($C401="","",[1]CONSOLIDADO!BQ401)</f>
        <v/>
      </c>
      <c r="AE401" s="74" t="str">
        <f>IF($C401="","",[1]CONSOLIDADO!BR401)</f>
        <v/>
      </c>
      <c r="AF401" s="74" t="str">
        <f>IF($C401="","",[1]CONSOLIDADO!BS401)</f>
        <v/>
      </c>
      <c r="AG401" s="74" t="str">
        <f>IF($C401="","",[1]CONSOLIDADO!BT401)</f>
        <v/>
      </c>
      <c r="AH401" s="73" t="str">
        <f>IF($C401="","",[1]CONSOLIDADO!BU401)</f>
        <v/>
      </c>
      <c r="AI401" s="73" t="str">
        <f>IF($C401="","",[1]CONSOLIDADO!BV401)</f>
        <v/>
      </c>
      <c r="AJ401" s="74" t="str">
        <f>IF($C401="","",[1]CONSOLIDADO!BW401)</f>
        <v/>
      </c>
      <c r="AK401" s="75" t="str">
        <f>IF($C401="","",[1]CONSOLIDADO!BX401)</f>
        <v/>
      </c>
    </row>
    <row r="402" spans="1:37" ht="14.45" customHeight="1" x14ac:dyDescent="0.2">
      <c r="A402" s="62">
        <v>387</v>
      </c>
      <c r="B402" s="63"/>
      <c r="C402" s="64"/>
      <c r="D402" s="63"/>
      <c r="E402" s="65" t="str">
        <f>IFERROR(VLOOKUP($C402,[1]CONSOLIDADO!$C$16:$K$465,9,0),"")</f>
        <v/>
      </c>
      <c r="F402" s="66">
        <f>IFERROR(IF(AND(VLOOKUP($C402,[1]APELACIÓN!$C:$AM,7,0)="SI",VLOOKUP($C402,[1]APELACIÓN!$C:$AM,10,0)&lt;&gt;""),VLOOKUP($C402,[1]APELACIÓN!$C:$AM,20,0),VLOOKUP($C402,[1]CONSOLIDADO!$C$16:$BX$465,39,0)),0)</f>
        <v>0</v>
      </c>
      <c r="G402" s="67">
        <f>ROUND(IFERROR(IF($F402&gt;39,200,VLOOKUP($F402,[1]PARAMETROS!$A$12:$K$55,2,0)),0),2)</f>
        <v>0</v>
      </c>
      <c r="H402" s="67">
        <f t="shared" si="54"/>
        <v>0</v>
      </c>
      <c r="I402" s="66">
        <f>IFERROR(IF(AND(VLOOKUP($C402,[1]APELACIÓN!$C:$AM,7,0)="SI",VLOOKUP($C402,[1]APELACIÓN!$C:$AM,11,0)&lt;&gt;""),VLOOKUP($C402,[1]APELACIÓN!$C:$AM,23,0),VLOOKUP($C402,[1]CONSOLIDADO!$C$16:$BX$465,42,0)),0)</f>
        <v>0</v>
      </c>
      <c r="J402" s="67">
        <f>ROUND(IFERROR(IF($I402&gt;39,200,VLOOKUP($I402,[1]PARAMETROS!$A$12:$K$55,6,0)),0),2)</f>
        <v>0</v>
      </c>
      <c r="K402" s="67">
        <f t="shared" si="55"/>
        <v>0</v>
      </c>
      <c r="L402" s="66">
        <f>IFERROR(IF(AND(VLOOKUP($C402,[1]APELACIÓN!$C:$AM,7,0)="SI",VLOOKUP($C402,[1]APELACIÓN!$C:$AM,12,0)&lt;&gt;""),VLOOKUP($C402,[1]APELACIÓN!$C:$AM,26,0),VLOOKUP($C402,[1]CONSOLIDADO!$C$16:$BX$465,45,0)),0)</f>
        <v>0</v>
      </c>
      <c r="M402" s="68">
        <f>ROUND(IFERROR(IF($L402&gt;39,200,VLOOKUP($L402,[1]PARAMETROS!$A$12:$K$55,10,0)),0),2)</f>
        <v>0</v>
      </c>
      <c r="N402" s="68">
        <f t="shared" si="56"/>
        <v>0</v>
      </c>
      <c r="O402" s="68">
        <f t="shared" si="57"/>
        <v>0</v>
      </c>
      <c r="P402" s="69">
        <f t="shared" si="58"/>
        <v>0</v>
      </c>
      <c r="Q402" s="66">
        <f>IFERROR(IF(AND(VLOOKUP($C402,[1]APELACIÓN!$C:$AM,7,0)="SI",VLOOKUP($C402,[1]APELACIÓN!$C:$AM,13,0)&lt;&gt;""),VLOOKUP($C402,[1]APELACIÓN!$C:$AM,29,0),VLOOKUP($C402,[1]CONSOLIDADO!$C$16:$BX$465,50,0)),0)</f>
        <v>0</v>
      </c>
      <c r="R402" s="68">
        <f>ROUND(IFERROR(IF($Q402&gt;110,100,VLOOKUP($Q402,[1]PARAMETROS!$M$12:$O$122,2,0)),0),2)</f>
        <v>0</v>
      </c>
      <c r="S402" s="69">
        <f t="shared" si="59"/>
        <v>0</v>
      </c>
      <c r="T402" s="70">
        <f>IFERROR(IF(AND(VLOOKUP($C402,[1]APELACIÓN!$C:$AM,7,0)="SI",VLOOKUP($C402,[1]APELACIÓN!$C:$AM,14,0)&lt;&gt;""),VLOOKUP($C402,[1]APELACIÓN!$C:$AM,32,0),VLOOKUP($C402,[1]CONSOLIDADO!$C$16:$BX$465,53,0)),0)</f>
        <v>0</v>
      </c>
      <c r="U402" s="70">
        <f>IFERROR(IF(AND(VLOOKUP($C402,[1]APELACIÓN!$C:$AM,7,0)="SI",VLOOKUP($C402,[1]APELACIÓN!$C:$AM,15,0)&lt;&gt;""),VLOOKUP($C402,[1]APELACIÓN!$C:$AM,33,0),VLOOKUP($C402,[1]CONSOLIDADO!$C$16:$BX$465,54,0)),0)</f>
        <v>0</v>
      </c>
      <c r="V402" s="70">
        <f>IFERROR(IF(AND(VLOOKUP($C402,[1]APELACIÓN!$C:$AM,7,0)="SI",VLOOKUP($C402,[1]APELACIÓN!$C:$AM,16,0)&lt;&gt;""),VLOOKUP($C402,[1]APELACIÓN!$C:$AM,34,0),VLOOKUP($C402,[1]CONSOLIDADO!$C$16:$BX$465,55,0)),0)</f>
        <v>0</v>
      </c>
      <c r="W402" s="70">
        <f t="shared" si="60"/>
        <v>0</v>
      </c>
      <c r="X402" s="68">
        <f>ROUND(IFERROR(VLOOKUP($W402,[1]PARAMETROS!$Q$12:$S$82,2,0),0),2)</f>
        <v>0</v>
      </c>
      <c r="Y402" s="69">
        <f t="shared" si="61"/>
        <v>0</v>
      </c>
      <c r="Z402" s="71">
        <f t="shared" si="62"/>
        <v>0</v>
      </c>
      <c r="AA402" s="72" t="str">
        <f>IFERROR(IF(VLOOKUP($C402,[1]APELACIÓN!$C$16:$I$465,5,0)="","",VLOOKUP($C402,[1]APELACIÓN!$C$16:$I$465,5,0)),0)</f>
        <v/>
      </c>
      <c r="AB402" s="72" t="str">
        <f>IFERROR(IF(VLOOKUP($C402,[1]APELACIÓN!$C$16:$I$465,7,0)="","",VLOOKUP($C402,[1]APELACIÓN!$C$16:$I$465,7,0)),0)</f>
        <v/>
      </c>
      <c r="AC402" s="73" t="str">
        <f>IF($C402="","",[1]CONSOLIDADO!BP402)</f>
        <v/>
      </c>
      <c r="AD402" s="74" t="str">
        <f>IF($C402="","",[1]CONSOLIDADO!BQ402)</f>
        <v/>
      </c>
      <c r="AE402" s="74" t="str">
        <f>IF($C402="","",[1]CONSOLIDADO!BR402)</f>
        <v/>
      </c>
      <c r="AF402" s="74" t="str">
        <f>IF($C402="","",[1]CONSOLIDADO!BS402)</f>
        <v/>
      </c>
      <c r="AG402" s="74" t="str">
        <f>IF($C402="","",[1]CONSOLIDADO!BT402)</f>
        <v/>
      </c>
      <c r="AH402" s="73" t="str">
        <f>IF($C402="","",[1]CONSOLIDADO!BU402)</f>
        <v/>
      </c>
      <c r="AI402" s="73" t="str">
        <f>IF($C402="","",[1]CONSOLIDADO!BV402)</f>
        <v/>
      </c>
      <c r="AJ402" s="74" t="str">
        <f>IF($C402="","",[1]CONSOLIDADO!BW402)</f>
        <v/>
      </c>
      <c r="AK402" s="75" t="str">
        <f>IF($C402="","",[1]CONSOLIDADO!BX402)</f>
        <v/>
      </c>
    </row>
    <row r="403" spans="1:37" ht="14.45" customHeight="1" x14ac:dyDescent="0.2">
      <c r="A403" s="62">
        <v>388</v>
      </c>
      <c r="B403" s="63"/>
      <c r="C403" s="64"/>
      <c r="D403" s="63"/>
      <c r="E403" s="65" t="str">
        <f>IFERROR(VLOOKUP($C403,[1]CONSOLIDADO!$C$16:$K$465,9,0),"")</f>
        <v/>
      </c>
      <c r="F403" s="66">
        <f>IFERROR(IF(AND(VLOOKUP($C403,[1]APELACIÓN!$C:$AM,7,0)="SI",VLOOKUP($C403,[1]APELACIÓN!$C:$AM,10,0)&lt;&gt;""),VLOOKUP($C403,[1]APELACIÓN!$C:$AM,20,0),VLOOKUP($C403,[1]CONSOLIDADO!$C$16:$BX$465,39,0)),0)</f>
        <v>0</v>
      </c>
      <c r="G403" s="67">
        <f>ROUND(IFERROR(IF($F403&gt;39,200,VLOOKUP($F403,[1]PARAMETROS!$A$12:$K$55,2,0)),0),2)</f>
        <v>0</v>
      </c>
      <c r="H403" s="67">
        <f t="shared" si="54"/>
        <v>0</v>
      </c>
      <c r="I403" s="66">
        <f>IFERROR(IF(AND(VLOOKUP($C403,[1]APELACIÓN!$C:$AM,7,0)="SI",VLOOKUP($C403,[1]APELACIÓN!$C:$AM,11,0)&lt;&gt;""),VLOOKUP($C403,[1]APELACIÓN!$C:$AM,23,0),VLOOKUP($C403,[1]CONSOLIDADO!$C$16:$BX$465,42,0)),0)</f>
        <v>0</v>
      </c>
      <c r="J403" s="67">
        <f>ROUND(IFERROR(IF($I403&gt;39,200,VLOOKUP($I403,[1]PARAMETROS!$A$12:$K$55,6,0)),0),2)</f>
        <v>0</v>
      </c>
      <c r="K403" s="67">
        <f t="shared" si="55"/>
        <v>0</v>
      </c>
      <c r="L403" s="66">
        <f>IFERROR(IF(AND(VLOOKUP($C403,[1]APELACIÓN!$C:$AM,7,0)="SI",VLOOKUP($C403,[1]APELACIÓN!$C:$AM,12,0)&lt;&gt;""),VLOOKUP($C403,[1]APELACIÓN!$C:$AM,26,0),VLOOKUP($C403,[1]CONSOLIDADO!$C$16:$BX$465,45,0)),0)</f>
        <v>0</v>
      </c>
      <c r="M403" s="68">
        <f>ROUND(IFERROR(IF($L403&gt;39,200,VLOOKUP($L403,[1]PARAMETROS!$A$12:$K$55,10,0)),0),2)</f>
        <v>0</v>
      </c>
      <c r="N403" s="68">
        <f t="shared" si="56"/>
        <v>0</v>
      </c>
      <c r="O403" s="68">
        <f t="shared" si="57"/>
        <v>0</v>
      </c>
      <c r="P403" s="69">
        <f t="shared" si="58"/>
        <v>0</v>
      </c>
      <c r="Q403" s="66">
        <f>IFERROR(IF(AND(VLOOKUP($C403,[1]APELACIÓN!$C:$AM,7,0)="SI",VLOOKUP($C403,[1]APELACIÓN!$C:$AM,13,0)&lt;&gt;""),VLOOKUP($C403,[1]APELACIÓN!$C:$AM,29,0),VLOOKUP($C403,[1]CONSOLIDADO!$C$16:$BX$465,50,0)),0)</f>
        <v>0</v>
      </c>
      <c r="R403" s="68">
        <f>ROUND(IFERROR(IF($Q403&gt;110,100,VLOOKUP($Q403,[1]PARAMETROS!$M$12:$O$122,2,0)),0),2)</f>
        <v>0</v>
      </c>
      <c r="S403" s="69">
        <f t="shared" si="59"/>
        <v>0</v>
      </c>
      <c r="T403" s="70">
        <f>IFERROR(IF(AND(VLOOKUP($C403,[1]APELACIÓN!$C:$AM,7,0)="SI",VLOOKUP($C403,[1]APELACIÓN!$C:$AM,14,0)&lt;&gt;""),VLOOKUP($C403,[1]APELACIÓN!$C:$AM,32,0),VLOOKUP($C403,[1]CONSOLIDADO!$C$16:$BX$465,53,0)),0)</f>
        <v>0</v>
      </c>
      <c r="U403" s="70">
        <f>IFERROR(IF(AND(VLOOKUP($C403,[1]APELACIÓN!$C:$AM,7,0)="SI",VLOOKUP($C403,[1]APELACIÓN!$C:$AM,15,0)&lt;&gt;""),VLOOKUP($C403,[1]APELACIÓN!$C:$AM,33,0),VLOOKUP($C403,[1]CONSOLIDADO!$C$16:$BX$465,54,0)),0)</f>
        <v>0</v>
      </c>
      <c r="V403" s="70">
        <f>IFERROR(IF(AND(VLOOKUP($C403,[1]APELACIÓN!$C:$AM,7,0)="SI",VLOOKUP($C403,[1]APELACIÓN!$C:$AM,16,0)&lt;&gt;""),VLOOKUP($C403,[1]APELACIÓN!$C:$AM,34,0),VLOOKUP($C403,[1]CONSOLIDADO!$C$16:$BX$465,55,0)),0)</f>
        <v>0</v>
      </c>
      <c r="W403" s="70">
        <f t="shared" si="60"/>
        <v>0</v>
      </c>
      <c r="X403" s="68">
        <f>ROUND(IFERROR(VLOOKUP($W403,[1]PARAMETROS!$Q$12:$S$82,2,0),0),2)</f>
        <v>0</v>
      </c>
      <c r="Y403" s="69">
        <f t="shared" si="61"/>
        <v>0</v>
      </c>
      <c r="Z403" s="71">
        <f t="shared" si="62"/>
        <v>0</v>
      </c>
      <c r="AA403" s="72" t="str">
        <f>IFERROR(IF(VLOOKUP($C403,[1]APELACIÓN!$C$16:$I$465,5,0)="","",VLOOKUP($C403,[1]APELACIÓN!$C$16:$I$465,5,0)),0)</f>
        <v/>
      </c>
      <c r="AB403" s="72" t="str">
        <f>IFERROR(IF(VLOOKUP($C403,[1]APELACIÓN!$C$16:$I$465,7,0)="","",VLOOKUP($C403,[1]APELACIÓN!$C$16:$I$465,7,0)),0)</f>
        <v/>
      </c>
      <c r="AC403" s="73" t="str">
        <f>IF($C403="","",[1]CONSOLIDADO!BP403)</f>
        <v/>
      </c>
      <c r="AD403" s="74" t="str">
        <f>IF($C403="","",[1]CONSOLIDADO!BQ403)</f>
        <v/>
      </c>
      <c r="AE403" s="74" t="str">
        <f>IF($C403="","",[1]CONSOLIDADO!BR403)</f>
        <v/>
      </c>
      <c r="AF403" s="74" t="str">
        <f>IF($C403="","",[1]CONSOLIDADO!BS403)</f>
        <v/>
      </c>
      <c r="AG403" s="74" t="str">
        <f>IF($C403="","",[1]CONSOLIDADO!BT403)</f>
        <v/>
      </c>
      <c r="AH403" s="73" t="str">
        <f>IF($C403="","",[1]CONSOLIDADO!BU403)</f>
        <v/>
      </c>
      <c r="AI403" s="73" t="str">
        <f>IF($C403="","",[1]CONSOLIDADO!BV403)</f>
        <v/>
      </c>
      <c r="AJ403" s="74" t="str">
        <f>IF($C403="","",[1]CONSOLIDADO!BW403)</f>
        <v/>
      </c>
      <c r="AK403" s="75" t="str">
        <f>IF($C403="","",[1]CONSOLIDADO!BX403)</f>
        <v/>
      </c>
    </row>
    <row r="404" spans="1:37" ht="14.45" customHeight="1" x14ac:dyDescent="0.2">
      <c r="A404" s="62">
        <v>389</v>
      </c>
      <c r="B404" s="63"/>
      <c r="C404" s="64"/>
      <c r="D404" s="63"/>
      <c r="E404" s="65" t="str">
        <f>IFERROR(VLOOKUP($C404,[1]CONSOLIDADO!$C$16:$K$465,9,0),"")</f>
        <v/>
      </c>
      <c r="F404" s="66">
        <f>IFERROR(IF(AND(VLOOKUP($C404,[1]APELACIÓN!$C:$AM,7,0)="SI",VLOOKUP($C404,[1]APELACIÓN!$C:$AM,10,0)&lt;&gt;""),VLOOKUP($C404,[1]APELACIÓN!$C:$AM,20,0),VLOOKUP($C404,[1]CONSOLIDADO!$C$16:$BX$465,39,0)),0)</f>
        <v>0</v>
      </c>
      <c r="G404" s="67">
        <f>ROUND(IFERROR(IF($F404&gt;39,200,VLOOKUP($F404,[1]PARAMETROS!$A$12:$K$55,2,0)),0),2)</f>
        <v>0</v>
      </c>
      <c r="H404" s="67">
        <f t="shared" si="54"/>
        <v>0</v>
      </c>
      <c r="I404" s="66">
        <f>IFERROR(IF(AND(VLOOKUP($C404,[1]APELACIÓN!$C:$AM,7,0)="SI",VLOOKUP($C404,[1]APELACIÓN!$C:$AM,11,0)&lt;&gt;""),VLOOKUP($C404,[1]APELACIÓN!$C:$AM,23,0),VLOOKUP($C404,[1]CONSOLIDADO!$C$16:$BX$465,42,0)),0)</f>
        <v>0</v>
      </c>
      <c r="J404" s="67">
        <f>ROUND(IFERROR(IF($I404&gt;39,200,VLOOKUP($I404,[1]PARAMETROS!$A$12:$K$55,6,0)),0),2)</f>
        <v>0</v>
      </c>
      <c r="K404" s="67">
        <f t="shared" si="55"/>
        <v>0</v>
      </c>
      <c r="L404" s="66">
        <f>IFERROR(IF(AND(VLOOKUP($C404,[1]APELACIÓN!$C:$AM,7,0)="SI",VLOOKUP($C404,[1]APELACIÓN!$C:$AM,12,0)&lt;&gt;""),VLOOKUP($C404,[1]APELACIÓN!$C:$AM,26,0),VLOOKUP($C404,[1]CONSOLIDADO!$C$16:$BX$465,45,0)),0)</f>
        <v>0</v>
      </c>
      <c r="M404" s="68">
        <f>ROUND(IFERROR(IF($L404&gt;39,200,VLOOKUP($L404,[1]PARAMETROS!$A$12:$K$55,10,0)),0),2)</f>
        <v>0</v>
      </c>
      <c r="N404" s="68">
        <f t="shared" si="56"/>
        <v>0</v>
      </c>
      <c r="O404" s="68">
        <f t="shared" si="57"/>
        <v>0</v>
      </c>
      <c r="P404" s="69">
        <f t="shared" si="58"/>
        <v>0</v>
      </c>
      <c r="Q404" s="66">
        <f>IFERROR(IF(AND(VLOOKUP($C404,[1]APELACIÓN!$C:$AM,7,0)="SI",VLOOKUP($C404,[1]APELACIÓN!$C:$AM,13,0)&lt;&gt;""),VLOOKUP($C404,[1]APELACIÓN!$C:$AM,29,0),VLOOKUP($C404,[1]CONSOLIDADO!$C$16:$BX$465,50,0)),0)</f>
        <v>0</v>
      </c>
      <c r="R404" s="68">
        <f>ROUND(IFERROR(IF($Q404&gt;110,100,VLOOKUP($Q404,[1]PARAMETROS!$M$12:$O$122,2,0)),0),2)</f>
        <v>0</v>
      </c>
      <c r="S404" s="69">
        <f t="shared" si="59"/>
        <v>0</v>
      </c>
      <c r="T404" s="70">
        <f>IFERROR(IF(AND(VLOOKUP($C404,[1]APELACIÓN!$C:$AM,7,0)="SI",VLOOKUP($C404,[1]APELACIÓN!$C:$AM,14,0)&lt;&gt;""),VLOOKUP($C404,[1]APELACIÓN!$C:$AM,32,0),VLOOKUP($C404,[1]CONSOLIDADO!$C$16:$BX$465,53,0)),0)</f>
        <v>0</v>
      </c>
      <c r="U404" s="70">
        <f>IFERROR(IF(AND(VLOOKUP($C404,[1]APELACIÓN!$C:$AM,7,0)="SI",VLOOKUP($C404,[1]APELACIÓN!$C:$AM,15,0)&lt;&gt;""),VLOOKUP($C404,[1]APELACIÓN!$C:$AM,33,0),VLOOKUP($C404,[1]CONSOLIDADO!$C$16:$BX$465,54,0)),0)</f>
        <v>0</v>
      </c>
      <c r="V404" s="70">
        <f>IFERROR(IF(AND(VLOOKUP($C404,[1]APELACIÓN!$C:$AM,7,0)="SI",VLOOKUP($C404,[1]APELACIÓN!$C:$AM,16,0)&lt;&gt;""),VLOOKUP($C404,[1]APELACIÓN!$C:$AM,34,0),VLOOKUP($C404,[1]CONSOLIDADO!$C$16:$BX$465,55,0)),0)</f>
        <v>0</v>
      </c>
      <c r="W404" s="70">
        <f t="shared" si="60"/>
        <v>0</v>
      </c>
      <c r="X404" s="68">
        <f>ROUND(IFERROR(VLOOKUP($W404,[1]PARAMETROS!$Q$12:$S$82,2,0),0),2)</f>
        <v>0</v>
      </c>
      <c r="Y404" s="69">
        <f t="shared" si="61"/>
        <v>0</v>
      </c>
      <c r="Z404" s="71">
        <f t="shared" si="62"/>
        <v>0</v>
      </c>
      <c r="AA404" s="72" t="str">
        <f>IFERROR(IF(VLOOKUP($C404,[1]APELACIÓN!$C$16:$I$465,5,0)="","",VLOOKUP($C404,[1]APELACIÓN!$C$16:$I$465,5,0)),0)</f>
        <v/>
      </c>
      <c r="AB404" s="72" t="str">
        <f>IFERROR(IF(VLOOKUP($C404,[1]APELACIÓN!$C$16:$I$465,7,0)="","",VLOOKUP($C404,[1]APELACIÓN!$C$16:$I$465,7,0)),0)</f>
        <v/>
      </c>
      <c r="AC404" s="73" t="str">
        <f>IF($C404="","",[1]CONSOLIDADO!BP404)</f>
        <v/>
      </c>
      <c r="AD404" s="74" t="str">
        <f>IF($C404="","",[1]CONSOLIDADO!BQ404)</f>
        <v/>
      </c>
      <c r="AE404" s="74" t="str">
        <f>IF($C404="","",[1]CONSOLIDADO!BR404)</f>
        <v/>
      </c>
      <c r="AF404" s="74" t="str">
        <f>IF($C404="","",[1]CONSOLIDADO!BS404)</f>
        <v/>
      </c>
      <c r="AG404" s="74" t="str">
        <f>IF($C404="","",[1]CONSOLIDADO!BT404)</f>
        <v/>
      </c>
      <c r="AH404" s="73" t="str">
        <f>IF($C404="","",[1]CONSOLIDADO!BU404)</f>
        <v/>
      </c>
      <c r="AI404" s="73" t="str">
        <f>IF($C404="","",[1]CONSOLIDADO!BV404)</f>
        <v/>
      </c>
      <c r="AJ404" s="74" t="str">
        <f>IF($C404="","",[1]CONSOLIDADO!BW404)</f>
        <v/>
      </c>
      <c r="AK404" s="75" t="str">
        <f>IF($C404="","",[1]CONSOLIDADO!BX404)</f>
        <v/>
      </c>
    </row>
    <row r="405" spans="1:37" ht="14.45" customHeight="1" x14ac:dyDescent="0.2">
      <c r="A405" s="62">
        <v>390</v>
      </c>
      <c r="B405" s="63"/>
      <c r="C405" s="64"/>
      <c r="D405" s="63"/>
      <c r="E405" s="65" t="str">
        <f>IFERROR(VLOOKUP($C405,[1]CONSOLIDADO!$C$16:$K$465,9,0),"")</f>
        <v/>
      </c>
      <c r="F405" s="66">
        <f>IFERROR(IF(AND(VLOOKUP($C405,[1]APELACIÓN!$C:$AM,7,0)="SI",VLOOKUP($C405,[1]APELACIÓN!$C:$AM,10,0)&lt;&gt;""),VLOOKUP($C405,[1]APELACIÓN!$C:$AM,20,0),VLOOKUP($C405,[1]CONSOLIDADO!$C$16:$BX$465,39,0)),0)</f>
        <v>0</v>
      </c>
      <c r="G405" s="67">
        <f>ROUND(IFERROR(IF($F405&gt;39,200,VLOOKUP($F405,[1]PARAMETROS!$A$12:$K$55,2,0)),0),2)</f>
        <v>0</v>
      </c>
      <c r="H405" s="67">
        <f t="shared" si="54"/>
        <v>0</v>
      </c>
      <c r="I405" s="66">
        <f>IFERROR(IF(AND(VLOOKUP($C405,[1]APELACIÓN!$C:$AM,7,0)="SI",VLOOKUP($C405,[1]APELACIÓN!$C:$AM,11,0)&lt;&gt;""),VLOOKUP($C405,[1]APELACIÓN!$C:$AM,23,0),VLOOKUP($C405,[1]CONSOLIDADO!$C$16:$BX$465,42,0)),0)</f>
        <v>0</v>
      </c>
      <c r="J405" s="67">
        <f>ROUND(IFERROR(IF($I405&gt;39,200,VLOOKUP($I405,[1]PARAMETROS!$A$12:$K$55,6,0)),0),2)</f>
        <v>0</v>
      </c>
      <c r="K405" s="67">
        <f t="shared" si="55"/>
        <v>0</v>
      </c>
      <c r="L405" s="66">
        <f>IFERROR(IF(AND(VLOOKUP($C405,[1]APELACIÓN!$C:$AM,7,0)="SI",VLOOKUP($C405,[1]APELACIÓN!$C:$AM,12,0)&lt;&gt;""),VLOOKUP($C405,[1]APELACIÓN!$C:$AM,26,0),VLOOKUP($C405,[1]CONSOLIDADO!$C$16:$BX$465,45,0)),0)</f>
        <v>0</v>
      </c>
      <c r="M405" s="68">
        <f>ROUND(IFERROR(IF($L405&gt;39,200,VLOOKUP($L405,[1]PARAMETROS!$A$12:$K$55,10,0)),0),2)</f>
        <v>0</v>
      </c>
      <c r="N405" s="68">
        <f t="shared" si="56"/>
        <v>0</v>
      </c>
      <c r="O405" s="68">
        <f t="shared" si="57"/>
        <v>0</v>
      </c>
      <c r="P405" s="69">
        <f t="shared" si="58"/>
        <v>0</v>
      </c>
      <c r="Q405" s="66">
        <f>IFERROR(IF(AND(VLOOKUP($C405,[1]APELACIÓN!$C:$AM,7,0)="SI",VLOOKUP($C405,[1]APELACIÓN!$C:$AM,13,0)&lt;&gt;""),VLOOKUP($C405,[1]APELACIÓN!$C:$AM,29,0),VLOOKUP($C405,[1]CONSOLIDADO!$C$16:$BX$465,50,0)),0)</f>
        <v>0</v>
      </c>
      <c r="R405" s="68">
        <f>ROUND(IFERROR(IF($Q405&gt;110,100,VLOOKUP($Q405,[1]PARAMETROS!$M$12:$O$122,2,0)),0),2)</f>
        <v>0</v>
      </c>
      <c r="S405" s="69">
        <f t="shared" si="59"/>
        <v>0</v>
      </c>
      <c r="T405" s="70">
        <f>IFERROR(IF(AND(VLOOKUP($C405,[1]APELACIÓN!$C:$AM,7,0)="SI",VLOOKUP($C405,[1]APELACIÓN!$C:$AM,14,0)&lt;&gt;""),VLOOKUP($C405,[1]APELACIÓN!$C:$AM,32,0),VLOOKUP($C405,[1]CONSOLIDADO!$C$16:$BX$465,53,0)),0)</f>
        <v>0</v>
      </c>
      <c r="U405" s="70">
        <f>IFERROR(IF(AND(VLOOKUP($C405,[1]APELACIÓN!$C:$AM,7,0)="SI",VLOOKUP($C405,[1]APELACIÓN!$C:$AM,15,0)&lt;&gt;""),VLOOKUP($C405,[1]APELACIÓN!$C:$AM,33,0),VLOOKUP($C405,[1]CONSOLIDADO!$C$16:$BX$465,54,0)),0)</f>
        <v>0</v>
      </c>
      <c r="V405" s="70">
        <f>IFERROR(IF(AND(VLOOKUP($C405,[1]APELACIÓN!$C:$AM,7,0)="SI",VLOOKUP($C405,[1]APELACIÓN!$C:$AM,16,0)&lt;&gt;""),VLOOKUP($C405,[1]APELACIÓN!$C:$AM,34,0),VLOOKUP($C405,[1]CONSOLIDADO!$C$16:$BX$465,55,0)),0)</f>
        <v>0</v>
      </c>
      <c r="W405" s="70">
        <f t="shared" si="60"/>
        <v>0</v>
      </c>
      <c r="X405" s="68">
        <f>ROUND(IFERROR(VLOOKUP($W405,[1]PARAMETROS!$Q$12:$S$82,2,0),0),2)</f>
        <v>0</v>
      </c>
      <c r="Y405" s="69">
        <f t="shared" si="61"/>
        <v>0</v>
      </c>
      <c r="Z405" s="71">
        <f t="shared" si="62"/>
        <v>0</v>
      </c>
      <c r="AA405" s="72" t="str">
        <f>IFERROR(IF(VLOOKUP($C405,[1]APELACIÓN!$C$16:$I$465,5,0)="","",VLOOKUP($C405,[1]APELACIÓN!$C$16:$I$465,5,0)),0)</f>
        <v/>
      </c>
      <c r="AB405" s="72" t="str">
        <f>IFERROR(IF(VLOOKUP($C405,[1]APELACIÓN!$C$16:$I$465,7,0)="","",VLOOKUP($C405,[1]APELACIÓN!$C$16:$I$465,7,0)),0)</f>
        <v/>
      </c>
      <c r="AC405" s="73" t="str">
        <f>IF($C405="","",[1]CONSOLIDADO!BP405)</f>
        <v/>
      </c>
      <c r="AD405" s="74" t="str">
        <f>IF($C405="","",[1]CONSOLIDADO!BQ405)</f>
        <v/>
      </c>
      <c r="AE405" s="74" t="str">
        <f>IF($C405="","",[1]CONSOLIDADO!BR405)</f>
        <v/>
      </c>
      <c r="AF405" s="74" t="str">
        <f>IF($C405="","",[1]CONSOLIDADO!BS405)</f>
        <v/>
      </c>
      <c r="AG405" s="74" t="str">
        <f>IF($C405="","",[1]CONSOLIDADO!BT405)</f>
        <v/>
      </c>
      <c r="AH405" s="73" t="str">
        <f>IF($C405="","",[1]CONSOLIDADO!BU405)</f>
        <v/>
      </c>
      <c r="AI405" s="73" t="str">
        <f>IF($C405="","",[1]CONSOLIDADO!BV405)</f>
        <v/>
      </c>
      <c r="AJ405" s="74" t="str">
        <f>IF($C405="","",[1]CONSOLIDADO!BW405)</f>
        <v/>
      </c>
      <c r="AK405" s="75" t="str">
        <f>IF($C405="","",[1]CONSOLIDADO!BX405)</f>
        <v/>
      </c>
    </row>
    <row r="406" spans="1:37" ht="14.45" customHeight="1" x14ac:dyDescent="0.2">
      <c r="A406" s="62">
        <v>391</v>
      </c>
      <c r="B406" s="63"/>
      <c r="C406" s="64"/>
      <c r="D406" s="63"/>
      <c r="E406" s="65" t="str">
        <f>IFERROR(VLOOKUP($C406,[1]CONSOLIDADO!$C$16:$K$465,9,0),"")</f>
        <v/>
      </c>
      <c r="F406" s="66">
        <f>IFERROR(IF(AND(VLOOKUP($C406,[1]APELACIÓN!$C:$AM,7,0)="SI",VLOOKUP($C406,[1]APELACIÓN!$C:$AM,10,0)&lt;&gt;""),VLOOKUP($C406,[1]APELACIÓN!$C:$AM,20,0),VLOOKUP($C406,[1]CONSOLIDADO!$C$16:$BX$465,39,0)),0)</f>
        <v>0</v>
      </c>
      <c r="G406" s="67">
        <f>ROUND(IFERROR(IF($F406&gt;39,200,VLOOKUP($F406,[1]PARAMETROS!$A$12:$K$55,2,0)),0),2)</f>
        <v>0</v>
      </c>
      <c r="H406" s="67">
        <f t="shared" si="54"/>
        <v>0</v>
      </c>
      <c r="I406" s="66">
        <f>IFERROR(IF(AND(VLOOKUP($C406,[1]APELACIÓN!$C:$AM,7,0)="SI",VLOOKUP($C406,[1]APELACIÓN!$C:$AM,11,0)&lt;&gt;""),VLOOKUP($C406,[1]APELACIÓN!$C:$AM,23,0),VLOOKUP($C406,[1]CONSOLIDADO!$C$16:$BX$465,42,0)),0)</f>
        <v>0</v>
      </c>
      <c r="J406" s="67">
        <f>ROUND(IFERROR(IF($I406&gt;39,200,VLOOKUP($I406,[1]PARAMETROS!$A$12:$K$55,6,0)),0),2)</f>
        <v>0</v>
      </c>
      <c r="K406" s="67">
        <f t="shared" si="55"/>
        <v>0</v>
      </c>
      <c r="L406" s="66">
        <f>IFERROR(IF(AND(VLOOKUP($C406,[1]APELACIÓN!$C:$AM,7,0)="SI",VLOOKUP($C406,[1]APELACIÓN!$C:$AM,12,0)&lt;&gt;""),VLOOKUP($C406,[1]APELACIÓN!$C:$AM,26,0),VLOOKUP($C406,[1]CONSOLIDADO!$C$16:$BX$465,45,0)),0)</f>
        <v>0</v>
      </c>
      <c r="M406" s="68">
        <f>ROUND(IFERROR(IF($L406&gt;39,200,VLOOKUP($L406,[1]PARAMETROS!$A$12:$K$55,10,0)),0),2)</f>
        <v>0</v>
      </c>
      <c r="N406" s="68">
        <f t="shared" si="56"/>
        <v>0</v>
      </c>
      <c r="O406" s="68">
        <f t="shared" si="57"/>
        <v>0</v>
      </c>
      <c r="P406" s="69">
        <f t="shared" si="58"/>
        <v>0</v>
      </c>
      <c r="Q406" s="66">
        <f>IFERROR(IF(AND(VLOOKUP($C406,[1]APELACIÓN!$C:$AM,7,0)="SI",VLOOKUP($C406,[1]APELACIÓN!$C:$AM,13,0)&lt;&gt;""),VLOOKUP($C406,[1]APELACIÓN!$C:$AM,29,0),VLOOKUP($C406,[1]CONSOLIDADO!$C$16:$BX$465,50,0)),0)</f>
        <v>0</v>
      </c>
      <c r="R406" s="68">
        <f>ROUND(IFERROR(IF($Q406&gt;110,100,VLOOKUP($Q406,[1]PARAMETROS!$M$12:$O$122,2,0)),0),2)</f>
        <v>0</v>
      </c>
      <c r="S406" s="69">
        <f t="shared" si="59"/>
        <v>0</v>
      </c>
      <c r="T406" s="70">
        <f>IFERROR(IF(AND(VLOOKUP($C406,[1]APELACIÓN!$C:$AM,7,0)="SI",VLOOKUP($C406,[1]APELACIÓN!$C:$AM,14,0)&lt;&gt;""),VLOOKUP($C406,[1]APELACIÓN!$C:$AM,32,0),VLOOKUP($C406,[1]CONSOLIDADO!$C$16:$BX$465,53,0)),0)</f>
        <v>0</v>
      </c>
      <c r="U406" s="70">
        <f>IFERROR(IF(AND(VLOOKUP($C406,[1]APELACIÓN!$C:$AM,7,0)="SI",VLOOKUP($C406,[1]APELACIÓN!$C:$AM,15,0)&lt;&gt;""),VLOOKUP($C406,[1]APELACIÓN!$C:$AM,33,0),VLOOKUP($C406,[1]CONSOLIDADO!$C$16:$BX$465,54,0)),0)</f>
        <v>0</v>
      </c>
      <c r="V406" s="70">
        <f>IFERROR(IF(AND(VLOOKUP($C406,[1]APELACIÓN!$C:$AM,7,0)="SI",VLOOKUP($C406,[1]APELACIÓN!$C:$AM,16,0)&lt;&gt;""),VLOOKUP($C406,[1]APELACIÓN!$C:$AM,34,0),VLOOKUP($C406,[1]CONSOLIDADO!$C$16:$BX$465,55,0)),0)</f>
        <v>0</v>
      </c>
      <c r="W406" s="70">
        <f t="shared" si="60"/>
        <v>0</v>
      </c>
      <c r="X406" s="68">
        <f>ROUND(IFERROR(VLOOKUP($W406,[1]PARAMETROS!$Q$12:$S$82,2,0),0),2)</f>
        <v>0</v>
      </c>
      <c r="Y406" s="69">
        <f t="shared" si="61"/>
        <v>0</v>
      </c>
      <c r="Z406" s="71">
        <f t="shared" si="62"/>
        <v>0</v>
      </c>
      <c r="AA406" s="72" t="str">
        <f>IFERROR(IF(VLOOKUP($C406,[1]APELACIÓN!$C$16:$I$465,5,0)="","",VLOOKUP($C406,[1]APELACIÓN!$C$16:$I$465,5,0)),0)</f>
        <v/>
      </c>
      <c r="AB406" s="72" t="str">
        <f>IFERROR(IF(VLOOKUP($C406,[1]APELACIÓN!$C$16:$I$465,7,0)="","",VLOOKUP($C406,[1]APELACIÓN!$C$16:$I$465,7,0)),0)</f>
        <v/>
      </c>
      <c r="AC406" s="73" t="str">
        <f>IF($C406="","",[1]CONSOLIDADO!BP406)</f>
        <v/>
      </c>
      <c r="AD406" s="74" t="str">
        <f>IF($C406="","",[1]CONSOLIDADO!BQ406)</f>
        <v/>
      </c>
      <c r="AE406" s="74" t="str">
        <f>IF($C406="","",[1]CONSOLIDADO!BR406)</f>
        <v/>
      </c>
      <c r="AF406" s="74" t="str">
        <f>IF($C406="","",[1]CONSOLIDADO!BS406)</f>
        <v/>
      </c>
      <c r="AG406" s="74" t="str">
        <f>IF($C406="","",[1]CONSOLIDADO!BT406)</f>
        <v/>
      </c>
      <c r="AH406" s="73" t="str">
        <f>IF($C406="","",[1]CONSOLIDADO!BU406)</f>
        <v/>
      </c>
      <c r="AI406" s="73" t="str">
        <f>IF($C406="","",[1]CONSOLIDADO!BV406)</f>
        <v/>
      </c>
      <c r="AJ406" s="74" t="str">
        <f>IF($C406="","",[1]CONSOLIDADO!BW406)</f>
        <v/>
      </c>
      <c r="AK406" s="75" t="str">
        <f>IF($C406="","",[1]CONSOLIDADO!BX406)</f>
        <v/>
      </c>
    </row>
    <row r="407" spans="1:37" ht="14.45" customHeight="1" x14ac:dyDescent="0.2">
      <c r="A407" s="62">
        <v>392</v>
      </c>
      <c r="B407" s="63"/>
      <c r="C407" s="64"/>
      <c r="D407" s="63"/>
      <c r="E407" s="65" t="str">
        <f>IFERROR(VLOOKUP($C407,[1]CONSOLIDADO!$C$16:$K$465,9,0),"")</f>
        <v/>
      </c>
      <c r="F407" s="66">
        <f>IFERROR(IF(AND(VLOOKUP($C407,[1]APELACIÓN!$C:$AM,7,0)="SI",VLOOKUP($C407,[1]APELACIÓN!$C:$AM,10,0)&lt;&gt;""),VLOOKUP($C407,[1]APELACIÓN!$C:$AM,20,0),VLOOKUP($C407,[1]CONSOLIDADO!$C$16:$BX$465,39,0)),0)</f>
        <v>0</v>
      </c>
      <c r="G407" s="67">
        <f>ROUND(IFERROR(IF($F407&gt;39,200,VLOOKUP($F407,[1]PARAMETROS!$A$12:$K$55,2,0)),0),2)</f>
        <v>0</v>
      </c>
      <c r="H407" s="67">
        <f t="shared" si="54"/>
        <v>0</v>
      </c>
      <c r="I407" s="66">
        <f>IFERROR(IF(AND(VLOOKUP($C407,[1]APELACIÓN!$C:$AM,7,0)="SI",VLOOKUP($C407,[1]APELACIÓN!$C:$AM,11,0)&lt;&gt;""),VLOOKUP($C407,[1]APELACIÓN!$C:$AM,23,0),VLOOKUP($C407,[1]CONSOLIDADO!$C$16:$BX$465,42,0)),0)</f>
        <v>0</v>
      </c>
      <c r="J407" s="67">
        <f>ROUND(IFERROR(IF($I407&gt;39,200,VLOOKUP($I407,[1]PARAMETROS!$A$12:$K$55,6,0)),0),2)</f>
        <v>0</v>
      </c>
      <c r="K407" s="67">
        <f t="shared" si="55"/>
        <v>0</v>
      </c>
      <c r="L407" s="66">
        <f>IFERROR(IF(AND(VLOOKUP($C407,[1]APELACIÓN!$C:$AM,7,0)="SI",VLOOKUP($C407,[1]APELACIÓN!$C:$AM,12,0)&lt;&gt;""),VLOOKUP($C407,[1]APELACIÓN!$C:$AM,26,0),VLOOKUP($C407,[1]CONSOLIDADO!$C$16:$BX$465,45,0)),0)</f>
        <v>0</v>
      </c>
      <c r="M407" s="68">
        <f>ROUND(IFERROR(IF($L407&gt;39,200,VLOOKUP($L407,[1]PARAMETROS!$A$12:$K$55,10,0)),0),2)</f>
        <v>0</v>
      </c>
      <c r="N407" s="68">
        <f t="shared" si="56"/>
        <v>0</v>
      </c>
      <c r="O407" s="68">
        <f t="shared" si="57"/>
        <v>0</v>
      </c>
      <c r="P407" s="69">
        <f t="shared" si="58"/>
        <v>0</v>
      </c>
      <c r="Q407" s="66">
        <f>IFERROR(IF(AND(VLOOKUP($C407,[1]APELACIÓN!$C:$AM,7,0)="SI",VLOOKUP($C407,[1]APELACIÓN!$C:$AM,13,0)&lt;&gt;""),VLOOKUP($C407,[1]APELACIÓN!$C:$AM,29,0),VLOOKUP($C407,[1]CONSOLIDADO!$C$16:$BX$465,50,0)),0)</f>
        <v>0</v>
      </c>
      <c r="R407" s="68">
        <f>ROUND(IFERROR(IF($Q407&gt;110,100,VLOOKUP($Q407,[1]PARAMETROS!$M$12:$O$122,2,0)),0),2)</f>
        <v>0</v>
      </c>
      <c r="S407" s="69">
        <f t="shared" si="59"/>
        <v>0</v>
      </c>
      <c r="T407" s="70">
        <f>IFERROR(IF(AND(VLOOKUP($C407,[1]APELACIÓN!$C:$AM,7,0)="SI",VLOOKUP($C407,[1]APELACIÓN!$C:$AM,14,0)&lt;&gt;""),VLOOKUP($C407,[1]APELACIÓN!$C:$AM,32,0),VLOOKUP($C407,[1]CONSOLIDADO!$C$16:$BX$465,53,0)),0)</f>
        <v>0</v>
      </c>
      <c r="U407" s="70">
        <f>IFERROR(IF(AND(VLOOKUP($C407,[1]APELACIÓN!$C:$AM,7,0)="SI",VLOOKUP($C407,[1]APELACIÓN!$C:$AM,15,0)&lt;&gt;""),VLOOKUP($C407,[1]APELACIÓN!$C:$AM,33,0),VLOOKUP($C407,[1]CONSOLIDADO!$C$16:$BX$465,54,0)),0)</f>
        <v>0</v>
      </c>
      <c r="V407" s="70">
        <f>IFERROR(IF(AND(VLOOKUP($C407,[1]APELACIÓN!$C:$AM,7,0)="SI",VLOOKUP($C407,[1]APELACIÓN!$C:$AM,16,0)&lt;&gt;""),VLOOKUP($C407,[1]APELACIÓN!$C:$AM,34,0),VLOOKUP($C407,[1]CONSOLIDADO!$C$16:$BX$465,55,0)),0)</f>
        <v>0</v>
      </c>
      <c r="W407" s="70">
        <f t="shared" si="60"/>
        <v>0</v>
      </c>
      <c r="X407" s="68">
        <f>ROUND(IFERROR(VLOOKUP($W407,[1]PARAMETROS!$Q$12:$S$82,2,0),0),2)</f>
        <v>0</v>
      </c>
      <c r="Y407" s="69">
        <f t="shared" si="61"/>
        <v>0</v>
      </c>
      <c r="Z407" s="71">
        <f t="shared" si="62"/>
        <v>0</v>
      </c>
      <c r="AA407" s="72" t="str">
        <f>IFERROR(IF(VLOOKUP($C407,[1]APELACIÓN!$C$16:$I$465,5,0)="","",VLOOKUP($C407,[1]APELACIÓN!$C$16:$I$465,5,0)),0)</f>
        <v/>
      </c>
      <c r="AB407" s="72" t="str">
        <f>IFERROR(IF(VLOOKUP($C407,[1]APELACIÓN!$C$16:$I$465,7,0)="","",VLOOKUP($C407,[1]APELACIÓN!$C$16:$I$465,7,0)),0)</f>
        <v/>
      </c>
      <c r="AC407" s="73" t="str">
        <f>IF($C407="","",[1]CONSOLIDADO!BP407)</f>
        <v/>
      </c>
      <c r="AD407" s="74" t="str">
        <f>IF($C407="","",[1]CONSOLIDADO!BQ407)</f>
        <v/>
      </c>
      <c r="AE407" s="74" t="str">
        <f>IF($C407="","",[1]CONSOLIDADO!BR407)</f>
        <v/>
      </c>
      <c r="AF407" s="74" t="str">
        <f>IF($C407="","",[1]CONSOLIDADO!BS407)</f>
        <v/>
      </c>
      <c r="AG407" s="74" t="str">
        <f>IF($C407="","",[1]CONSOLIDADO!BT407)</f>
        <v/>
      </c>
      <c r="AH407" s="73" t="str">
        <f>IF($C407="","",[1]CONSOLIDADO!BU407)</f>
        <v/>
      </c>
      <c r="AI407" s="73" t="str">
        <f>IF($C407="","",[1]CONSOLIDADO!BV407)</f>
        <v/>
      </c>
      <c r="AJ407" s="74" t="str">
        <f>IF($C407="","",[1]CONSOLIDADO!BW407)</f>
        <v/>
      </c>
      <c r="AK407" s="75" t="str">
        <f>IF($C407="","",[1]CONSOLIDADO!BX407)</f>
        <v/>
      </c>
    </row>
    <row r="408" spans="1:37" ht="14.45" customHeight="1" x14ac:dyDescent="0.2">
      <c r="A408" s="62">
        <v>393</v>
      </c>
      <c r="B408" s="63"/>
      <c r="C408" s="64"/>
      <c r="D408" s="63"/>
      <c r="E408" s="65" t="str">
        <f>IFERROR(VLOOKUP($C408,[1]CONSOLIDADO!$C$16:$K$465,9,0),"")</f>
        <v/>
      </c>
      <c r="F408" s="66">
        <f>IFERROR(IF(AND(VLOOKUP($C408,[1]APELACIÓN!$C:$AM,7,0)="SI",VLOOKUP($C408,[1]APELACIÓN!$C:$AM,10,0)&lt;&gt;""),VLOOKUP($C408,[1]APELACIÓN!$C:$AM,20,0),VLOOKUP($C408,[1]CONSOLIDADO!$C$16:$BX$465,39,0)),0)</f>
        <v>0</v>
      </c>
      <c r="G408" s="67">
        <f>ROUND(IFERROR(IF($F408&gt;39,200,VLOOKUP($F408,[1]PARAMETROS!$A$12:$K$55,2,0)),0),2)</f>
        <v>0</v>
      </c>
      <c r="H408" s="67">
        <f t="shared" si="54"/>
        <v>0</v>
      </c>
      <c r="I408" s="66">
        <f>IFERROR(IF(AND(VLOOKUP($C408,[1]APELACIÓN!$C:$AM,7,0)="SI",VLOOKUP($C408,[1]APELACIÓN!$C:$AM,11,0)&lt;&gt;""),VLOOKUP($C408,[1]APELACIÓN!$C:$AM,23,0),VLOOKUP($C408,[1]CONSOLIDADO!$C$16:$BX$465,42,0)),0)</f>
        <v>0</v>
      </c>
      <c r="J408" s="67">
        <f>ROUND(IFERROR(IF($I408&gt;39,200,VLOOKUP($I408,[1]PARAMETROS!$A$12:$K$55,6,0)),0),2)</f>
        <v>0</v>
      </c>
      <c r="K408" s="67">
        <f t="shared" si="55"/>
        <v>0</v>
      </c>
      <c r="L408" s="66">
        <f>IFERROR(IF(AND(VLOOKUP($C408,[1]APELACIÓN!$C:$AM,7,0)="SI",VLOOKUP($C408,[1]APELACIÓN!$C:$AM,12,0)&lt;&gt;""),VLOOKUP($C408,[1]APELACIÓN!$C:$AM,26,0),VLOOKUP($C408,[1]CONSOLIDADO!$C$16:$BX$465,45,0)),0)</f>
        <v>0</v>
      </c>
      <c r="M408" s="68">
        <f>ROUND(IFERROR(IF($L408&gt;39,200,VLOOKUP($L408,[1]PARAMETROS!$A$12:$K$55,10,0)),0),2)</f>
        <v>0</v>
      </c>
      <c r="N408" s="68">
        <f t="shared" si="56"/>
        <v>0</v>
      </c>
      <c r="O408" s="68">
        <f t="shared" si="57"/>
        <v>0</v>
      </c>
      <c r="P408" s="69">
        <f t="shared" si="58"/>
        <v>0</v>
      </c>
      <c r="Q408" s="66">
        <f>IFERROR(IF(AND(VLOOKUP($C408,[1]APELACIÓN!$C:$AM,7,0)="SI",VLOOKUP($C408,[1]APELACIÓN!$C:$AM,13,0)&lt;&gt;""),VLOOKUP($C408,[1]APELACIÓN!$C:$AM,29,0),VLOOKUP($C408,[1]CONSOLIDADO!$C$16:$BX$465,50,0)),0)</f>
        <v>0</v>
      </c>
      <c r="R408" s="68">
        <f>ROUND(IFERROR(IF($Q408&gt;110,100,VLOOKUP($Q408,[1]PARAMETROS!$M$12:$O$122,2,0)),0),2)</f>
        <v>0</v>
      </c>
      <c r="S408" s="69">
        <f t="shared" si="59"/>
        <v>0</v>
      </c>
      <c r="T408" s="70">
        <f>IFERROR(IF(AND(VLOOKUP($C408,[1]APELACIÓN!$C:$AM,7,0)="SI",VLOOKUP($C408,[1]APELACIÓN!$C:$AM,14,0)&lt;&gt;""),VLOOKUP($C408,[1]APELACIÓN!$C:$AM,32,0),VLOOKUP($C408,[1]CONSOLIDADO!$C$16:$BX$465,53,0)),0)</f>
        <v>0</v>
      </c>
      <c r="U408" s="70">
        <f>IFERROR(IF(AND(VLOOKUP($C408,[1]APELACIÓN!$C:$AM,7,0)="SI",VLOOKUP($C408,[1]APELACIÓN!$C:$AM,15,0)&lt;&gt;""),VLOOKUP($C408,[1]APELACIÓN!$C:$AM,33,0),VLOOKUP($C408,[1]CONSOLIDADO!$C$16:$BX$465,54,0)),0)</f>
        <v>0</v>
      </c>
      <c r="V408" s="70">
        <f>IFERROR(IF(AND(VLOOKUP($C408,[1]APELACIÓN!$C:$AM,7,0)="SI",VLOOKUP($C408,[1]APELACIÓN!$C:$AM,16,0)&lt;&gt;""),VLOOKUP($C408,[1]APELACIÓN!$C:$AM,34,0),VLOOKUP($C408,[1]CONSOLIDADO!$C$16:$BX$465,55,0)),0)</f>
        <v>0</v>
      </c>
      <c r="W408" s="70">
        <f t="shared" si="60"/>
        <v>0</v>
      </c>
      <c r="X408" s="68">
        <f>ROUND(IFERROR(VLOOKUP($W408,[1]PARAMETROS!$Q$12:$S$82,2,0),0),2)</f>
        <v>0</v>
      </c>
      <c r="Y408" s="69">
        <f t="shared" si="61"/>
        <v>0</v>
      </c>
      <c r="Z408" s="71">
        <f t="shared" si="62"/>
        <v>0</v>
      </c>
      <c r="AA408" s="72" t="str">
        <f>IFERROR(IF(VLOOKUP($C408,[1]APELACIÓN!$C$16:$I$465,5,0)="","",VLOOKUP($C408,[1]APELACIÓN!$C$16:$I$465,5,0)),0)</f>
        <v/>
      </c>
      <c r="AB408" s="72" t="str">
        <f>IFERROR(IF(VLOOKUP($C408,[1]APELACIÓN!$C$16:$I$465,7,0)="","",VLOOKUP($C408,[1]APELACIÓN!$C$16:$I$465,7,0)),0)</f>
        <v/>
      </c>
      <c r="AC408" s="73" t="str">
        <f>IF($C408="","",[1]CONSOLIDADO!BP408)</f>
        <v/>
      </c>
      <c r="AD408" s="74" t="str">
        <f>IF($C408="","",[1]CONSOLIDADO!BQ408)</f>
        <v/>
      </c>
      <c r="AE408" s="74" t="str">
        <f>IF($C408="","",[1]CONSOLIDADO!BR408)</f>
        <v/>
      </c>
      <c r="AF408" s="74" t="str">
        <f>IF($C408="","",[1]CONSOLIDADO!BS408)</f>
        <v/>
      </c>
      <c r="AG408" s="74" t="str">
        <f>IF($C408="","",[1]CONSOLIDADO!BT408)</f>
        <v/>
      </c>
      <c r="AH408" s="73" t="str">
        <f>IF($C408="","",[1]CONSOLIDADO!BU408)</f>
        <v/>
      </c>
      <c r="AI408" s="73" t="str">
        <f>IF($C408="","",[1]CONSOLIDADO!BV408)</f>
        <v/>
      </c>
      <c r="AJ408" s="74" t="str">
        <f>IF($C408="","",[1]CONSOLIDADO!BW408)</f>
        <v/>
      </c>
      <c r="AK408" s="75" t="str">
        <f>IF($C408="","",[1]CONSOLIDADO!BX408)</f>
        <v/>
      </c>
    </row>
    <row r="409" spans="1:37" ht="14.45" customHeight="1" x14ac:dyDescent="0.2">
      <c r="A409" s="62">
        <v>394</v>
      </c>
      <c r="B409" s="63"/>
      <c r="C409" s="64"/>
      <c r="D409" s="63"/>
      <c r="E409" s="65" t="str">
        <f>IFERROR(VLOOKUP($C409,[1]CONSOLIDADO!$C$16:$K$465,9,0),"")</f>
        <v/>
      </c>
      <c r="F409" s="66">
        <f>IFERROR(IF(AND(VLOOKUP($C409,[1]APELACIÓN!$C:$AM,7,0)="SI",VLOOKUP($C409,[1]APELACIÓN!$C:$AM,10,0)&lt;&gt;""),VLOOKUP($C409,[1]APELACIÓN!$C:$AM,20,0),VLOOKUP($C409,[1]CONSOLIDADO!$C$16:$BX$465,39,0)),0)</f>
        <v>0</v>
      </c>
      <c r="G409" s="67">
        <f>ROUND(IFERROR(IF($F409&gt;39,200,VLOOKUP($F409,[1]PARAMETROS!$A$12:$K$55,2,0)),0),2)</f>
        <v>0</v>
      </c>
      <c r="H409" s="67">
        <f t="shared" si="54"/>
        <v>0</v>
      </c>
      <c r="I409" s="66">
        <f>IFERROR(IF(AND(VLOOKUP($C409,[1]APELACIÓN!$C:$AM,7,0)="SI",VLOOKUP($C409,[1]APELACIÓN!$C:$AM,11,0)&lt;&gt;""),VLOOKUP($C409,[1]APELACIÓN!$C:$AM,23,0),VLOOKUP($C409,[1]CONSOLIDADO!$C$16:$BX$465,42,0)),0)</f>
        <v>0</v>
      </c>
      <c r="J409" s="67">
        <f>ROUND(IFERROR(IF($I409&gt;39,200,VLOOKUP($I409,[1]PARAMETROS!$A$12:$K$55,6,0)),0),2)</f>
        <v>0</v>
      </c>
      <c r="K409" s="67">
        <f t="shared" si="55"/>
        <v>0</v>
      </c>
      <c r="L409" s="66">
        <f>IFERROR(IF(AND(VLOOKUP($C409,[1]APELACIÓN!$C:$AM,7,0)="SI",VLOOKUP($C409,[1]APELACIÓN!$C:$AM,12,0)&lt;&gt;""),VLOOKUP($C409,[1]APELACIÓN!$C:$AM,26,0),VLOOKUP($C409,[1]CONSOLIDADO!$C$16:$BX$465,45,0)),0)</f>
        <v>0</v>
      </c>
      <c r="M409" s="68">
        <f>ROUND(IFERROR(IF($L409&gt;39,200,VLOOKUP($L409,[1]PARAMETROS!$A$12:$K$55,10,0)),0),2)</f>
        <v>0</v>
      </c>
      <c r="N409" s="68">
        <f t="shared" si="56"/>
        <v>0</v>
      </c>
      <c r="O409" s="68">
        <f t="shared" si="57"/>
        <v>0</v>
      </c>
      <c r="P409" s="69">
        <f t="shared" si="58"/>
        <v>0</v>
      </c>
      <c r="Q409" s="66">
        <f>IFERROR(IF(AND(VLOOKUP($C409,[1]APELACIÓN!$C:$AM,7,0)="SI",VLOOKUP($C409,[1]APELACIÓN!$C:$AM,13,0)&lt;&gt;""),VLOOKUP($C409,[1]APELACIÓN!$C:$AM,29,0),VLOOKUP($C409,[1]CONSOLIDADO!$C$16:$BX$465,50,0)),0)</f>
        <v>0</v>
      </c>
      <c r="R409" s="68">
        <f>ROUND(IFERROR(IF($Q409&gt;110,100,VLOOKUP($Q409,[1]PARAMETROS!$M$12:$O$122,2,0)),0),2)</f>
        <v>0</v>
      </c>
      <c r="S409" s="69">
        <f t="shared" si="59"/>
        <v>0</v>
      </c>
      <c r="T409" s="70">
        <f>IFERROR(IF(AND(VLOOKUP($C409,[1]APELACIÓN!$C:$AM,7,0)="SI",VLOOKUP($C409,[1]APELACIÓN!$C:$AM,14,0)&lt;&gt;""),VLOOKUP($C409,[1]APELACIÓN!$C:$AM,32,0),VLOOKUP($C409,[1]CONSOLIDADO!$C$16:$BX$465,53,0)),0)</f>
        <v>0</v>
      </c>
      <c r="U409" s="70">
        <f>IFERROR(IF(AND(VLOOKUP($C409,[1]APELACIÓN!$C:$AM,7,0)="SI",VLOOKUP($C409,[1]APELACIÓN!$C:$AM,15,0)&lt;&gt;""),VLOOKUP($C409,[1]APELACIÓN!$C:$AM,33,0),VLOOKUP($C409,[1]CONSOLIDADO!$C$16:$BX$465,54,0)),0)</f>
        <v>0</v>
      </c>
      <c r="V409" s="70">
        <f>IFERROR(IF(AND(VLOOKUP($C409,[1]APELACIÓN!$C:$AM,7,0)="SI",VLOOKUP($C409,[1]APELACIÓN!$C:$AM,16,0)&lt;&gt;""),VLOOKUP($C409,[1]APELACIÓN!$C:$AM,34,0),VLOOKUP($C409,[1]CONSOLIDADO!$C$16:$BX$465,55,0)),0)</f>
        <v>0</v>
      </c>
      <c r="W409" s="70">
        <f t="shared" si="60"/>
        <v>0</v>
      </c>
      <c r="X409" s="68">
        <f>ROUND(IFERROR(VLOOKUP($W409,[1]PARAMETROS!$Q$12:$S$82,2,0),0),2)</f>
        <v>0</v>
      </c>
      <c r="Y409" s="69">
        <f t="shared" si="61"/>
        <v>0</v>
      </c>
      <c r="Z409" s="71">
        <f t="shared" si="62"/>
        <v>0</v>
      </c>
      <c r="AA409" s="72" t="str">
        <f>IFERROR(IF(VLOOKUP($C409,[1]APELACIÓN!$C$16:$I$465,5,0)="","",VLOOKUP($C409,[1]APELACIÓN!$C$16:$I$465,5,0)),0)</f>
        <v/>
      </c>
      <c r="AB409" s="72" t="str">
        <f>IFERROR(IF(VLOOKUP($C409,[1]APELACIÓN!$C$16:$I$465,7,0)="","",VLOOKUP($C409,[1]APELACIÓN!$C$16:$I$465,7,0)),0)</f>
        <v/>
      </c>
      <c r="AC409" s="73" t="str">
        <f>IF($C409="","",[1]CONSOLIDADO!BP409)</f>
        <v/>
      </c>
      <c r="AD409" s="74" t="str">
        <f>IF($C409="","",[1]CONSOLIDADO!BQ409)</f>
        <v/>
      </c>
      <c r="AE409" s="74" t="str">
        <f>IF($C409="","",[1]CONSOLIDADO!BR409)</f>
        <v/>
      </c>
      <c r="AF409" s="74" t="str">
        <f>IF($C409="","",[1]CONSOLIDADO!BS409)</f>
        <v/>
      </c>
      <c r="AG409" s="74" t="str">
        <f>IF($C409="","",[1]CONSOLIDADO!BT409)</f>
        <v/>
      </c>
      <c r="AH409" s="73" t="str">
        <f>IF($C409="","",[1]CONSOLIDADO!BU409)</f>
        <v/>
      </c>
      <c r="AI409" s="73" t="str">
        <f>IF($C409="","",[1]CONSOLIDADO!BV409)</f>
        <v/>
      </c>
      <c r="AJ409" s="74" t="str">
        <f>IF($C409="","",[1]CONSOLIDADO!BW409)</f>
        <v/>
      </c>
      <c r="AK409" s="75" t="str">
        <f>IF($C409="","",[1]CONSOLIDADO!BX409)</f>
        <v/>
      </c>
    </row>
    <row r="410" spans="1:37" ht="14.45" customHeight="1" x14ac:dyDescent="0.2">
      <c r="A410" s="62">
        <v>395</v>
      </c>
      <c r="B410" s="63"/>
      <c r="C410" s="64"/>
      <c r="D410" s="63"/>
      <c r="E410" s="65" t="str">
        <f>IFERROR(VLOOKUP($C410,[1]CONSOLIDADO!$C$16:$K$465,9,0),"")</f>
        <v/>
      </c>
      <c r="F410" s="66">
        <f>IFERROR(IF(AND(VLOOKUP($C410,[1]APELACIÓN!$C:$AM,7,0)="SI",VLOOKUP($C410,[1]APELACIÓN!$C:$AM,10,0)&lt;&gt;""),VLOOKUP($C410,[1]APELACIÓN!$C:$AM,20,0),VLOOKUP($C410,[1]CONSOLIDADO!$C$16:$BX$465,39,0)),0)</f>
        <v>0</v>
      </c>
      <c r="G410" s="67">
        <f>ROUND(IFERROR(IF($F410&gt;39,200,VLOOKUP($F410,[1]PARAMETROS!$A$12:$K$55,2,0)),0),2)</f>
        <v>0</v>
      </c>
      <c r="H410" s="67">
        <f t="shared" si="54"/>
        <v>0</v>
      </c>
      <c r="I410" s="66">
        <f>IFERROR(IF(AND(VLOOKUP($C410,[1]APELACIÓN!$C:$AM,7,0)="SI",VLOOKUP($C410,[1]APELACIÓN!$C:$AM,11,0)&lt;&gt;""),VLOOKUP($C410,[1]APELACIÓN!$C:$AM,23,0),VLOOKUP($C410,[1]CONSOLIDADO!$C$16:$BX$465,42,0)),0)</f>
        <v>0</v>
      </c>
      <c r="J410" s="67">
        <f>ROUND(IFERROR(IF($I410&gt;39,200,VLOOKUP($I410,[1]PARAMETROS!$A$12:$K$55,6,0)),0),2)</f>
        <v>0</v>
      </c>
      <c r="K410" s="67">
        <f t="shared" si="55"/>
        <v>0</v>
      </c>
      <c r="L410" s="66">
        <f>IFERROR(IF(AND(VLOOKUP($C410,[1]APELACIÓN!$C:$AM,7,0)="SI",VLOOKUP($C410,[1]APELACIÓN!$C:$AM,12,0)&lt;&gt;""),VLOOKUP($C410,[1]APELACIÓN!$C:$AM,26,0),VLOOKUP($C410,[1]CONSOLIDADO!$C$16:$BX$465,45,0)),0)</f>
        <v>0</v>
      </c>
      <c r="M410" s="68">
        <f>ROUND(IFERROR(IF($L410&gt;39,200,VLOOKUP($L410,[1]PARAMETROS!$A$12:$K$55,10,0)),0),2)</f>
        <v>0</v>
      </c>
      <c r="N410" s="68">
        <f t="shared" si="56"/>
        <v>0</v>
      </c>
      <c r="O410" s="68">
        <f t="shared" si="57"/>
        <v>0</v>
      </c>
      <c r="P410" s="69">
        <f t="shared" si="58"/>
        <v>0</v>
      </c>
      <c r="Q410" s="66">
        <f>IFERROR(IF(AND(VLOOKUP($C410,[1]APELACIÓN!$C:$AM,7,0)="SI",VLOOKUP($C410,[1]APELACIÓN!$C:$AM,13,0)&lt;&gt;""),VLOOKUP($C410,[1]APELACIÓN!$C:$AM,29,0),VLOOKUP($C410,[1]CONSOLIDADO!$C$16:$BX$465,50,0)),0)</f>
        <v>0</v>
      </c>
      <c r="R410" s="68">
        <f>ROUND(IFERROR(IF($Q410&gt;110,100,VLOOKUP($Q410,[1]PARAMETROS!$M$12:$O$122,2,0)),0),2)</f>
        <v>0</v>
      </c>
      <c r="S410" s="69">
        <f t="shared" si="59"/>
        <v>0</v>
      </c>
      <c r="T410" s="70">
        <f>IFERROR(IF(AND(VLOOKUP($C410,[1]APELACIÓN!$C:$AM,7,0)="SI",VLOOKUP($C410,[1]APELACIÓN!$C:$AM,14,0)&lt;&gt;""),VLOOKUP($C410,[1]APELACIÓN!$C:$AM,32,0),VLOOKUP($C410,[1]CONSOLIDADO!$C$16:$BX$465,53,0)),0)</f>
        <v>0</v>
      </c>
      <c r="U410" s="70">
        <f>IFERROR(IF(AND(VLOOKUP($C410,[1]APELACIÓN!$C:$AM,7,0)="SI",VLOOKUP($C410,[1]APELACIÓN!$C:$AM,15,0)&lt;&gt;""),VLOOKUP($C410,[1]APELACIÓN!$C:$AM,33,0),VLOOKUP($C410,[1]CONSOLIDADO!$C$16:$BX$465,54,0)),0)</f>
        <v>0</v>
      </c>
      <c r="V410" s="70">
        <f>IFERROR(IF(AND(VLOOKUP($C410,[1]APELACIÓN!$C:$AM,7,0)="SI",VLOOKUP($C410,[1]APELACIÓN!$C:$AM,16,0)&lt;&gt;""),VLOOKUP($C410,[1]APELACIÓN!$C:$AM,34,0),VLOOKUP($C410,[1]CONSOLIDADO!$C$16:$BX$465,55,0)),0)</f>
        <v>0</v>
      </c>
      <c r="W410" s="70">
        <f t="shared" si="60"/>
        <v>0</v>
      </c>
      <c r="X410" s="68">
        <f>ROUND(IFERROR(VLOOKUP($W410,[1]PARAMETROS!$Q$12:$S$82,2,0),0),2)</f>
        <v>0</v>
      </c>
      <c r="Y410" s="69">
        <f t="shared" si="61"/>
        <v>0</v>
      </c>
      <c r="Z410" s="71">
        <f t="shared" si="62"/>
        <v>0</v>
      </c>
      <c r="AA410" s="72" t="str">
        <f>IFERROR(IF(VLOOKUP($C410,[1]APELACIÓN!$C$16:$I$465,5,0)="","",VLOOKUP($C410,[1]APELACIÓN!$C$16:$I$465,5,0)),0)</f>
        <v/>
      </c>
      <c r="AB410" s="72" t="str">
        <f>IFERROR(IF(VLOOKUP($C410,[1]APELACIÓN!$C$16:$I$465,7,0)="","",VLOOKUP($C410,[1]APELACIÓN!$C$16:$I$465,7,0)),0)</f>
        <v/>
      </c>
      <c r="AC410" s="73" t="str">
        <f>IF($C410="","",[1]CONSOLIDADO!BP410)</f>
        <v/>
      </c>
      <c r="AD410" s="74" t="str">
        <f>IF($C410="","",[1]CONSOLIDADO!BQ410)</f>
        <v/>
      </c>
      <c r="AE410" s="74" t="str">
        <f>IF($C410="","",[1]CONSOLIDADO!BR410)</f>
        <v/>
      </c>
      <c r="AF410" s="74" t="str">
        <f>IF($C410="","",[1]CONSOLIDADO!BS410)</f>
        <v/>
      </c>
      <c r="AG410" s="74" t="str">
        <f>IF($C410="","",[1]CONSOLIDADO!BT410)</f>
        <v/>
      </c>
      <c r="AH410" s="73" t="str">
        <f>IF($C410="","",[1]CONSOLIDADO!BU410)</f>
        <v/>
      </c>
      <c r="AI410" s="73" t="str">
        <f>IF($C410="","",[1]CONSOLIDADO!BV410)</f>
        <v/>
      </c>
      <c r="AJ410" s="74" t="str">
        <f>IF($C410="","",[1]CONSOLIDADO!BW410)</f>
        <v/>
      </c>
      <c r="AK410" s="75" t="str">
        <f>IF($C410="","",[1]CONSOLIDADO!BX410)</f>
        <v/>
      </c>
    </row>
    <row r="411" spans="1:37" ht="14.45" customHeight="1" x14ac:dyDescent="0.2">
      <c r="A411" s="62">
        <v>396</v>
      </c>
      <c r="B411" s="63"/>
      <c r="C411" s="64"/>
      <c r="D411" s="63"/>
      <c r="E411" s="65" t="str">
        <f>IFERROR(VLOOKUP($C411,[1]CONSOLIDADO!$C$16:$K$465,9,0),"")</f>
        <v/>
      </c>
      <c r="F411" s="66">
        <f>IFERROR(IF(AND(VLOOKUP($C411,[1]APELACIÓN!$C:$AM,7,0)="SI",VLOOKUP($C411,[1]APELACIÓN!$C:$AM,10,0)&lt;&gt;""),VLOOKUP($C411,[1]APELACIÓN!$C:$AM,20,0),VLOOKUP($C411,[1]CONSOLIDADO!$C$16:$BX$465,39,0)),0)</f>
        <v>0</v>
      </c>
      <c r="G411" s="67">
        <f>ROUND(IFERROR(IF($F411&gt;39,200,VLOOKUP($F411,[1]PARAMETROS!$A$12:$K$55,2,0)),0),2)</f>
        <v>0</v>
      </c>
      <c r="H411" s="67">
        <f t="shared" si="54"/>
        <v>0</v>
      </c>
      <c r="I411" s="66">
        <f>IFERROR(IF(AND(VLOOKUP($C411,[1]APELACIÓN!$C:$AM,7,0)="SI",VLOOKUP($C411,[1]APELACIÓN!$C:$AM,11,0)&lt;&gt;""),VLOOKUP($C411,[1]APELACIÓN!$C:$AM,23,0),VLOOKUP($C411,[1]CONSOLIDADO!$C$16:$BX$465,42,0)),0)</f>
        <v>0</v>
      </c>
      <c r="J411" s="67">
        <f>ROUND(IFERROR(IF($I411&gt;39,200,VLOOKUP($I411,[1]PARAMETROS!$A$12:$K$55,6,0)),0),2)</f>
        <v>0</v>
      </c>
      <c r="K411" s="67">
        <f t="shared" si="55"/>
        <v>0</v>
      </c>
      <c r="L411" s="66">
        <f>IFERROR(IF(AND(VLOOKUP($C411,[1]APELACIÓN!$C:$AM,7,0)="SI",VLOOKUP($C411,[1]APELACIÓN!$C:$AM,12,0)&lt;&gt;""),VLOOKUP($C411,[1]APELACIÓN!$C:$AM,26,0),VLOOKUP($C411,[1]CONSOLIDADO!$C$16:$BX$465,45,0)),0)</f>
        <v>0</v>
      </c>
      <c r="M411" s="68">
        <f>ROUND(IFERROR(IF($L411&gt;39,200,VLOOKUP($L411,[1]PARAMETROS!$A$12:$K$55,10,0)),0),2)</f>
        <v>0</v>
      </c>
      <c r="N411" s="68">
        <f t="shared" si="56"/>
        <v>0</v>
      </c>
      <c r="O411" s="68">
        <f t="shared" si="57"/>
        <v>0</v>
      </c>
      <c r="P411" s="69">
        <f t="shared" si="58"/>
        <v>0</v>
      </c>
      <c r="Q411" s="66">
        <f>IFERROR(IF(AND(VLOOKUP($C411,[1]APELACIÓN!$C:$AM,7,0)="SI",VLOOKUP($C411,[1]APELACIÓN!$C:$AM,13,0)&lt;&gt;""),VLOOKUP($C411,[1]APELACIÓN!$C:$AM,29,0),VLOOKUP($C411,[1]CONSOLIDADO!$C$16:$BX$465,50,0)),0)</f>
        <v>0</v>
      </c>
      <c r="R411" s="68">
        <f>ROUND(IFERROR(IF($Q411&gt;110,100,VLOOKUP($Q411,[1]PARAMETROS!$M$12:$O$122,2,0)),0),2)</f>
        <v>0</v>
      </c>
      <c r="S411" s="69">
        <f t="shared" si="59"/>
        <v>0</v>
      </c>
      <c r="T411" s="70">
        <f>IFERROR(IF(AND(VLOOKUP($C411,[1]APELACIÓN!$C:$AM,7,0)="SI",VLOOKUP($C411,[1]APELACIÓN!$C:$AM,14,0)&lt;&gt;""),VLOOKUP($C411,[1]APELACIÓN!$C:$AM,32,0),VLOOKUP($C411,[1]CONSOLIDADO!$C$16:$BX$465,53,0)),0)</f>
        <v>0</v>
      </c>
      <c r="U411" s="70">
        <f>IFERROR(IF(AND(VLOOKUP($C411,[1]APELACIÓN!$C:$AM,7,0)="SI",VLOOKUP($C411,[1]APELACIÓN!$C:$AM,15,0)&lt;&gt;""),VLOOKUP($C411,[1]APELACIÓN!$C:$AM,33,0),VLOOKUP($C411,[1]CONSOLIDADO!$C$16:$BX$465,54,0)),0)</f>
        <v>0</v>
      </c>
      <c r="V411" s="70">
        <f>IFERROR(IF(AND(VLOOKUP($C411,[1]APELACIÓN!$C:$AM,7,0)="SI",VLOOKUP($C411,[1]APELACIÓN!$C:$AM,16,0)&lt;&gt;""),VLOOKUP($C411,[1]APELACIÓN!$C:$AM,34,0),VLOOKUP($C411,[1]CONSOLIDADO!$C$16:$BX$465,55,0)),0)</f>
        <v>0</v>
      </c>
      <c r="W411" s="70">
        <f t="shared" si="60"/>
        <v>0</v>
      </c>
      <c r="X411" s="68">
        <f>ROUND(IFERROR(VLOOKUP($W411,[1]PARAMETROS!$Q$12:$S$82,2,0),0),2)</f>
        <v>0</v>
      </c>
      <c r="Y411" s="69">
        <f t="shared" si="61"/>
        <v>0</v>
      </c>
      <c r="Z411" s="71">
        <f t="shared" si="62"/>
        <v>0</v>
      </c>
      <c r="AA411" s="72" t="str">
        <f>IFERROR(IF(VLOOKUP($C411,[1]APELACIÓN!$C$16:$I$465,5,0)="","",VLOOKUP($C411,[1]APELACIÓN!$C$16:$I$465,5,0)),0)</f>
        <v/>
      </c>
      <c r="AB411" s="72" t="str">
        <f>IFERROR(IF(VLOOKUP($C411,[1]APELACIÓN!$C$16:$I$465,7,0)="","",VLOOKUP($C411,[1]APELACIÓN!$C$16:$I$465,7,0)),0)</f>
        <v/>
      </c>
      <c r="AC411" s="73" t="str">
        <f>IF($C411="","",[1]CONSOLIDADO!BP411)</f>
        <v/>
      </c>
      <c r="AD411" s="74" t="str">
        <f>IF($C411="","",[1]CONSOLIDADO!BQ411)</f>
        <v/>
      </c>
      <c r="AE411" s="74" t="str">
        <f>IF($C411="","",[1]CONSOLIDADO!BR411)</f>
        <v/>
      </c>
      <c r="AF411" s="74" t="str">
        <f>IF($C411="","",[1]CONSOLIDADO!BS411)</f>
        <v/>
      </c>
      <c r="AG411" s="74" t="str">
        <f>IF($C411="","",[1]CONSOLIDADO!BT411)</f>
        <v/>
      </c>
      <c r="AH411" s="73" t="str">
        <f>IF($C411="","",[1]CONSOLIDADO!BU411)</f>
        <v/>
      </c>
      <c r="AI411" s="73" t="str">
        <f>IF($C411="","",[1]CONSOLIDADO!BV411)</f>
        <v/>
      </c>
      <c r="AJ411" s="74" t="str">
        <f>IF($C411="","",[1]CONSOLIDADO!BW411)</f>
        <v/>
      </c>
      <c r="AK411" s="75" t="str">
        <f>IF($C411="","",[1]CONSOLIDADO!BX411)</f>
        <v/>
      </c>
    </row>
    <row r="412" spans="1:37" ht="14.45" customHeight="1" x14ac:dyDescent="0.2">
      <c r="A412" s="62">
        <v>397</v>
      </c>
      <c r="B412" s="63"/>
      <c r="C412" s="64"/>
      <c r="D412" s="63"/>
      <c r="E412" s="65" t="str">
        <f>IFERROR(VLOOKUP($C412,[1]CONSOLIDADO!$C$16:$K$465,9,0),"")</f>
        <v/>
      </c>
      <c r="F412" s="66">
        <f>IFERROR(IF(AND(VLOOKUP($C412,[1]APELACIÓN!$C:$AM,7,0)="SI",VLOOKUP($C412,[1]APELACIÓN!$C:$AM,10,0)&lt;&gt;""),VLOOKUP($C412,[1]APELACIÓN!$C:$AM,20,0),VLOOKUP($C412,[1]CONSOLIDADO!$C$16:$BX$465,39,0)),0)</f>
        <v>0</v>
      </c>
      <c r="G412" s="67">
        <f>ROUND(IFERROR(IF($F412&gt;39,200,VLOOKUP($F412,[1]PARAMETROS!$A$12:$K$55,2,0)),0),2)</f>
        <v>0</v>
      </c>
      <c r="H412" s="67">
        <f t="shared" si="54"/>
        <v>0</v>
      </c>
      <c r="I412" s="66">
        <f>IFERROR(IF(AND(VLOOKUP($C412,[1]APELACIÓN!$C:$AM,7,0)="SI",VLOOKUP($C412,[1]APELACIÓN!$C:$AM,11,0)&lt;&gt;""),VLOOKUP($C412,[1]APELACIÓN!$C:$AM,23,0),VLOOKUP($C412,[1]CONSOLIDADO!$C$16:$BX$465,42,0)),0)</f>
        <v>0</v>
      </c>
      <c r="J412" s="67">
        <f>ROUND(IFERROR(IF($I412&gt;39,200,VLOOKUP($I412,[1]PARAMETROS!$A$12:$K$55,6,0)),0),2)</f>
        <v>0</v>
      </c>
      <c r="K412" s="67">
        <f t="shared" si="55"/>
        <v>0</v>
      </c>
      <c r="L412" s="66">
        <f>IFERROR(IF(AND(VLOOKUP($C412,[1]APELACIÓN!$C:$AM,7,0)="SI",VLOOKUP($C412,[1]APELACIÓN!$C:$AM,12,0)&lt;&gt;""),VLOOKUP($C412,[1]APELACIÓN!$C:$AM,26,0),VLOOKUP($C412,[1]CONSOLIDADO!$C$16:$BX$465,45,0)),0)</f>
        <v>0</v>
      </c>
      <c r="M412" s="68">
        <f>ROUND(IFERROR(IF($L412&gt;39,200,VLOOKUP($L412,[1]PARAMETROS!$A$12:$K$55,10,0)),0),2)</f>
        <v>0</v>
      </c>
      <c r="N412" s="68">
        <f t="shared" si="56"/>
        <v>0</v>
      </c>
      <c r="O412" s="68">
        <f t="shared" si="57"/>
        <v>0</v>
      </c>
      <c r="P412" s="69">
        <f t="shared" si="58"/>
        <v>0</v>
      </c>
      <c r="Q412" s="66">
        <f>IFERROR(IF(AND(VLOOKUP($C412,[1]APELACIÓN!$C:$AM,7,0)="SI",VLOOKUP($C412,[1]APELACIÓN!$C:$AM,13,0)&lt;&gt;""),VLOOKUP($C412,[1]APELACIÓN!$C:$AM,29,0),VLOOKUP($C412,[1]CONSOLIDADO!$C$16:$BX$465,50,0)),0)</f>
        <v>0</v>
      </c>
      <c r="R412" s="68">
        <f>ROUND(IFERROR(IF($Q412&gt;110,100,VLOOKUP($Q412,[1]PARAMETROS!$M$12:$O$122,2,0)),0),2)</f>
        <v>0</v>
      </c>
      <c r="S412" s="69">
        <f t="shared" si="59"/>
        <v>0</v>
      </c>
      <c r="T412" s="70">
        <f>IFERROR(IF(AND(VLOOKUP($C412,[1]APELACIÓN!$C:$AM,7,0)="SI",VLOOKUP($C412,[1]APELACIÓN!$C:$AM,14,0)&lt;&gt;""),VLOOKUP($C412,[1]APELACIÓN!$C:$AM,32,0),VLOOKUP($C412,[1]CONSOLIDADO!$C$16:$BX$465,53,0)),0)</f>
        <v>0</v>
      </c>
      <c r="U412" s="70">
        <f>IFERROR(IF(AND(VLOOKUP($C412,[1]APELACIÓN!$C:$AM,7,0)="SI",VLOOKUP($C412,[1]APELACIÓN!$C:$AM,15,0)&lt;&gt;""),VLOOKUP($C412,[1]APELACIÓN!$C:$AM,33,0),VLOOKUP($C412,[1]CONSOLIDADO!$C$16:$BX$465,54,0)),0)</f>
        <v>0</v>
      </c>
      <c r="V412" s="70">
        <f>IFERROR(IF(AND(VLOOKUP($C412,[1]APELACIÓN!$C:$AM,7,0)="SI",VLOOKUP($C412,[1]APELACIÓN!$C:$AM,16,0)&lt;&gt;""),VLOOKUP($C412,[1]APELACIÓN!$C:$AM,34,0),VLOOKUP($C412,[1]CONSOLIDADO!$C$16:$BX$465,55,0)),0)</f>
        <v>0</v>
      </c>
      <c r="W412" s="70">
        <f t="shared" si="60"/>
        <v>0</v>
      </c>
      <c r="X412" s="68">
        <f>ROUND(IFERROR(VLOOKUP($W412,[1]PARAMETROS!$Q$12:$S$82,2,0),0),2)</f>
        <v>0</v>
      </c>
      <c r="Y412" s="69">
        <f t="shared" si="61"/>
        <v>0</v>
      </c>
      <c r="Z412" s="71">
        <f t="shared" si="62"/>
        <v>0</v>
      </c>
      <c r="AA412" s="72" t="str">
        <f>IFERROR(IF(VLOOKUP($C412,[1]APELACIÓN!$C$16:$I$465,5,0)="","",VLOOKUP($C412,[1]APELACIÓN!$C$16:$I$465,5,0)),0)</f>
        <v/>
      </c>
      <c r="AB412" s="72" t="str">
        <f>IFERROR(IF(VLOOKUP($C412,[1]APELACIÓN!$C$16:$I$465,7,0)="","",VLOOKUP($C412,[1]APELACIÓN!$C$16:$I$465,7,0)),0)</f>
        <v/>
      </c>
      <c r="AC412" s="73" t="str">
        <f>IF($C412="","",[1]CONSOLIDADO!BP412)</f>
        <v/>
      </c>
      <c r="AD412" s="74" t="str">
        <f>IF($C412="","",[1]CONSOLIDADO!BQ412)</f>
        <v/>
      </c>
      <c r="AE412" s="74" t="str">
        <f>IF($C412="","",[1]CONSOLIDADO!BR412)</f>
        <v/>
      </c>
      <c r="AF412" s="74" t="str">
        <f>IF($C412="","",[1]CONSOLIDADO!BS412)</f>
        <v/>
      </c>
      <c r="AG412" s="74" t="str">
        <f>IF($C412="","",[1]CONSOLIDADO!BT412)</f>
        <v/>
      </c>
      <c r="AH412" s="73" t="str">
        <f>IF($C412="","",[1]CONSOLIDADO!BU412)</f>
        <v/>
      </c>
      <c r="AI412" s="73" t="str">
        <f>IF($C412="","",[1]CONSOLIDADO!BV412)</f>
        <v/>
      </c>
      <c r="AJ412" s="74" t="str">
        <f>IF($C412="","",[1]CONSOLIDADO!BW412)</f>
        <v/>
      </c>
      <c r="AK412" s="75" t="str">
        <f>IF($C412="","",[1]CONSOLIDADO!BX412)</f>
        <v/>
      </c>
    </row>
    <row r="413" spans="1:37" ht="14.45" customHeight="1" x14ac:dyDescent="0.2">
      <c r="A413" s="62">
        <v>398</v>
      </c>
      <c r="B413" s="63"/>
      <c r="C413" s="64"/>
      <c r="D413" s="63"/>
      <c r="E413" s="65" t="str">
        <f>IFERROR(VLOOKUP($C413,[1]CONSOLIDADO!$C$16:$K$465,9,0),"")</f>
        <v/>
      </c>
      <c r="F413" s="66">
        <f>IFERROR(IF(AND(VLOOKUP($C413,[1]APELACIÓN!$C:$AM,7,0)="SI",VLOOKUP($C413,[1]APELACIÓN!$C:$AM,10,0)&lt;&gt;""),VLOOKUP($C413,[1]APELACIÓN!$C:$AM,20,0),VLOOKUP($C413,[1]CONSOLIDADO!$C$16:$BX$465,39,0)),0)</f>
        <v>0</v>
      </c>
      <c r="G413" s="67">
        <f>ROUND(IFERROR(IF($F413&gt;39,200,VLOOKUP($F413,[1]PARAMETROS!$A$12:$K$55,2,0)),0),2)</f>
        <v>0</v>
      </c>
      <c r="H413" s="67">
        <f t="shared" si="54"/>
        <v>0</v>
      </c>
      <c r="I413" s="66">
        <f>IFERROR(IF(AND(VLOOKUP($C413,[1]APELACIÓN!$C:$AM,7,0)="SI",VLOOKUP($C413,[1]APELACIÓN!$C:$AM,11,0)&lt;&gt;""),VLOOKUP($C413,[1]APELACIÓN!$C:$AM,23,0),VLOOKUP($C413,[1]CONSOLIDADO!$C$16:$BX$465,42,0)),0)</f>
        <v>0</v>
      </c>
      <c r="J413" s="67">
        <f>ROUND(IFERROR(IF($I413&gt;39,200,VLOOKUP($I413,[1]PARAMETROS!$A$12:$K$55,6,0)),0),2)</f>
        <v>0</v>
      </c>
      <c r="K413" s="67">
        <f t="shared" si="55"/>
        <v>0</v>
      </c>
      <c r="L413" s="66">
        <f>IFERROR(IF(AND(VLOOKUP($C413,[1]APELACIÓN!$C:$AM,7,0)="SI",VLOOKUP($C413,[1]APELACIÓN!$C:$AM,12,0)&lt;&gt;""),VLOOKUP($C413,[1]APELACIÓN!$C:$AM,26,0),VLOOKUP($C413,[1]CONSOLIDADO!$C$16:$BX$465,45,0)),0)</f>
        <v>0</v>
      </c>
      <c r="M413" s="68">
        <f>ROUND(IFERROR(IF($L413&gt;39,200,VLOOKUP($L413,[1]PARAMETROS!$A$12:$K$55,10,0)),0),2)</f>
        <v>0</v>
      </c>
      <c r="N413" s="68">
        <f t="shared" si="56"/>
        <v>0</v>
      </c>
      <c r="O413" s="68">
        <f t="shared" si="57"/>
        <v>0</v>
      </c>
      <c r="P413" s="69">
        <f t="shared" si="58"/>
        <v>0</v>
      </c>
      <c r="Q413" s="66">
        <f>IFERROR(IF(AND(VLOOKUP($C413,[1]APELACIÓN!$C:$AM,7,0)="SI",VLOOKUP($C413,[1]APELACIÓN!$C:$AM,13,0)&lt;&gt;""),VLOOKUP($C413,[1]APELACIÓN!$C:$AM,29,0),VLOOKUP($C413,[1]CONSOLIDADO!$C$16:$BX$465,50,0)),0)</f>
        <v>0</v>
      </c>
      <c r="R413" s="68">
        <f>ROUND(IFERROR(IF($Q413&gt;110,100,VLOOKUP($Q413,[1]PARAMETROS!$M$12:$O$122,2,0)),0),2)</f>
        <v>0</v>
      </c>
      <c r="S413" s="69">
        <f t="shared" si="59"/>
        <v>0</v>
      </c>
      <c r="T413" s="70">
        <f>IFERROR(IF(AND(VLOOKUP($C413,[1]APELACIÓN!$C:$AM,7,0)="SI",VLOOKUP($C413,[1]APELACIÓN!$C:$AM,14,0)&lt;&gt;""),VLOOKUP($C413,[1]APELACIÓN!$C:$AM,32,0),VLOOKUP($C413,[1]CONSOLIDADO!$C$16:$BX$465,53,0)),0)</f>
        <v>0</v>
      </c>
      <c r="U413" s="70">
        <f>IFERROR(IF(AND(VLOOKUP($C413,[1]APELACIÓN!$C:$AM,7,0)="SI",VLOOKUP($C413,[1]APELACIÓN!$C:$AM,15,0)&lt;&gt;""),VLOOKUP($C413,[1]APELACIÓN!$C:$AM,33,0),VLOOKUP($C413,[1]CONSOLIDADO!$C$16:$BX$465,54,0)),0)</f>
        <v>0</v>
      </c>
      <c r="V413" s="70">
        <f>IFERROR(IF(AND(VLOOKUP($C413,[1]APELACIÓN!$C:$AM,7,0)="SI",VLOOKUP($C413,[1]APELACIÓN!$C:$AM,16,0)&lt;&gt;""),VLOOKUP($C413,[1]APELACIÓN!$C:$AM,34,0),VLOOKUP($C413,[1]CONSOLIDADO!$C$16:$BX$465,55,0)),0)</f>
        <v>0</v>
      </c>
      <c r="W413" s="70">
        <f t="shared" si="60"/>
        <v>0</v>
      </c>
      <c r="X413" s="68">
        <f>ROUND(IFERROR(VLOOKUP($W413,[1]PARAMETROS!$Q$12:$S$82,2,0),0),2)</f>
        <v>0</v>
      </c>
      <c r="Y413" s="69">
        <f t="shared" si="61"/>
        <v>0</v>
      </c>
      <c r="Z413" s="71">
        <f t="shared" si="62"/>
        <v>0</v>
      </c>
      <c r="AA413" s="72" t="str">
        <f>IFERROR(IF(VLOOKUP($C413,[1]APELACIÓN!$C$16:$I$465,5,0)="","",VLOOKUP($C413,[1]APELACIÓN!$C$16:$I$465,5,0)),0)</f>
        <v/>
      </c>
      <c r="AB413" s="72" t="str">
        <f>IFERROR(IF(VLOOKUP($C413,[1]APELACIÓN!$C$16:$I$465,7,0)="","",VLOOKUP($C413,[1]APELACIÓN!$C$16:$I$465,7,0)),0)</f>
        <v/>
      </c>
      <c r="AC413" s="73" t="str">
        <f>IF($C413="","",[1]CONSOLIDADO!BP413)</f>
        <v/>
      </c>
      <c r="AD413" s="74" t="str">
        <f>IF($C413="","",[1]CONSOLIDADO!BQ413)</f>
        <v/>
      </c>
      <c r="AE413" s="74" t="str">
        <f>IF($C413="","",[1]CONSOLIDADO!BR413)</f>
        <v/>
      </c>
      <c r="AF413" s="74" t="str">
        <f>IF($C413="","",[1]CONSOLIDADO!BS413)</f>
        <v/>
      </c>
      <c r="AG413" s="74" t="str">
        <f>IF($C413="","",[1]CONSOLIDADO!BT413)</f>
        <v/>
      </c>
      <c r="AH413" s="73" t="str">
        <f>IF($C413="","",[1]CONSOLIDADO!BU413)</f>
        <v/>
      </c>
      <c r="AI413" s="73" t="str">
        <f>IF($C413="","",[1]CONSOLIDADO!BV413)</f>
        <v/>
      </c>
      <c r="AJ413" s="74" t="str">
        <f>IF($C413="","",[1]CONSOLIDADO!BW413)</f>
        <v/>
      </c>
      <c r="AK413" s="75" t="str">
        <f>IF($C413="","",[1]CONSOLIDADO!BX413)</f>
        <v/>
      </c>
    </row>
    <row r="414" spans="1:37" ht="14.45" customHeight="1" x14ac:dyDescent="0.2">
      <c r="A414" s="62">
        <v>399</v>
      </c>
      <c r="B414" s="63"/>
      <c r="C414" s="64"/>
      <c r="D414" s="63"/>
      <c r="E414" s="65" t="str">
        <f>IFERROR(VLOOKUP($C414,[1]CONSOLIDADO!$C$16:$K$465,9,0),"")</f>
        <v/>
      </c>
      <c r="F414" s="66">
        <f>IFERROR(IF(AND(VLOOKUP($C414,[1]APELACIÓN!$C:$AM,7,0)="SI",VLOOKUP($C414,[1]APELACIÓN!$C:$AM,10,0)&lt;&gt;""),VLOOKUP($C414,[1]APELACIÓN!$C:$AM,20,0),VLOOKUP($C414,[1]CONSOLIDADO!$C$16:$BX$465,39,0)),0)</f>
        <v>0</v>
      </c>
      <c r="G414" s="67">
        <f>ROUND(IFERROR(IF($F414&gt;39,200,VLOOKUP($F414,[1]PARAMETROS!$A$12:$K$55,2,0)),0),2)</f>
        <v>0</v>
      </c>
      <c r="H414" s="67">
        <f t="shared" si="54"/>
        <v>0</v>
      </c>
      <c r="I414" s="66">
        <f>IFERROR(IF(AND(VLOOKUP($C414,[1]APELACIÓN!$C:$AM,7,0)="SI",VLOOKUP($C414,[1]APELACIÓN!$C:$AM,11,0)&lt;&gt;""),VLOOKUP($C414,[1]APELACIÓN!$C:$AM,23,0),VLOOKUP($C414,[1]CONSOLIDADO!$C$16:$BX$465,42,0)),0)</f>
        <v>0</v>
      </c>
      <c r="J414" s="67">
        <f>ROUND(IFERROR(IF($I414&gt;39,200,VLOOKUP($I414,[1]PARAMETROS!$A$12:$K$55,6,0)),0),2)</f>
        <v>0</v>
      </c>
      <c r="K414" s="67">
        <f t="shared" si="55"/>
        <v>0</v>
      </c>
      <c r="L414" s="66">
        <f>IFERROR(IF(AND(VLOOKUP($C414,[1]APELACIÓN!$C:$AM,7,0)="SI",VLOOKUP($C414,[1]APELACIÓN!$C:$AM,12,0)&lt;&gt;""),VLOOKUP($C414,[1]APELACIÓN!$C:$AM,26,0),VLOOKUP($C414,[1]CONSOLIDADO!$C$16:$BX$465,45,0)),0)</f>
        <v>0</v>
      </c>
      <c r="M414" s="68">
        <f>ROUND(IFERROR(IF($L414&gt;39,200,VLOOKUP($L414,[1]PARAMETROS!$A$12:$K$55,10,0)),0),2)</f>
        <v>0</v>
      </c>
      <c r="N414" s="68">
        <f t="shared" si="56"/>
        <v>0</v>
      </c>
      <c r="O414" s="68">
        <f t="shared" si="57"/>
        <v>0</v>
      </c>
      <c r="P414" s="69">
        <f t="shared" si="58"/>
        <v>0</v>
      </c>
      <c r="Q414" s="66">
        <f>IFERROR(IF(AND(VLOOKUP($C414,[1]APELACIÓN!$C:$AM,7,0)="SI",VLOOKUP($C414,[1]APELACIÓN!$C:$AM,13,0)&lt;&gt;""),VLOOKUP($C414,[1]APELACIÓN!$C:$AM,29,0),VLOOKUP($C414,[1]CONSOLIDADO!$C$16:$BX$465,50,0)),0)</f>
        <v>0</v>
      </c>
      <c r="R414" s="68">
        <f>ROUND(IFERROR(IF($Q414&gt;110,100,VLOOKUP($Q414,[1]PARAMETROS!$M$12:$O$122,2,0)),0),2)</f>
        <v>0</v>
      </c>
      <c r="S414" s="69">
        <f t="shared" si="59"/>
        <v>0</v>
      </c>
      <c r="T414" s="70">
        <f>IFERROR(IF(AND(VLOOKUP($C414,[1]APELACIÓN!$C:$AM,7,0)="SI",VLOOKUP($C414,[1]APELACIÓN!$C:$AM,14,0)&lt;&gt;""),VLOOKUP($C414,[1]APELACIÓN!$C:$AM,32,0),VLOOKUP($C414,[1]CONSOLIDADO!$C$16:$BX$465,53,0)),0)</f>
        <v>0</v>
      </c>
      <c r="U414" s="70">
        <f>IFERROR(IF(AND(VLOOKUP($C414,[1]APELACIÓN!$C:$AM,7,0)="SI",VLOOKUP($C414,[1]APELACIÓN!$C:$AM,15,0)&lt;&gt;""),VLOOKUP($C414,[1]APELACIÓN!$C:$AM,33,0),VLOOKUP($C414,[1]CONSOLIDADO!$C$16:$BX$465,54,0)),0)</f>
        <v>0</v>
      </c>
      <c r="V414" s="70">
        <f>IFERROR(IF(AND(VLOOKUP($C414,[1]APELACIÓN!$C:$AM,7,0)="SI",VLOOKUP($C414,[1]APELACIÓN!$C:$AM,16,0)&lt;&gt;""),VLOOKUP($C414,[1]APELACIÓN!$C:$AM,34,0),VLOOKUP($C414,[1]CONSOLIDADO!$C$16:$BX$465,55,0)),0)</f>
        <v>0</v>
      </c>
      <c r="W414" s="70">
        <f t="shared" si="60"/>
        <v>0</v>
      </c>
      <c r="X414" s="68">
        <f>ROUND(IFERROR(VLOOKUP($W414,[1]PARAMETROS!$Q$12:$S$82,2,0),0),2)</f>
        <v>0</v>
      </c>
      <c r="Y414" s="69">
        <f t="shared" si="61"/>
        <v>0</v>
      </c>
      <c r="Z414" s="71">
        <f t="shared" si="62"/>
        <v>0</v>
      </c>
      <c r="AA414" s="72" t="str">
        <f>IFERROR(IF(VLOOKUP($C414,[1]APELACIÓN!$C$16:$I$465,5,0)="","",VLOOKUP($C414,[1]APELACIÓN!$C$16:$I$465,5,0)),0)</f>
        <v/>
      </c>
      <c r="AB414" s="72" t="str">
        <f>IFERROR(IF(VLOOKUP($C414,[1]APELACIÓN!$C$16:$I$465,7,0)="","",VLOOKUP($C414,[1]APELACIÓN!$C$16:$I$465,7,0)),0)</f>
        <v/>
      </c>
      <c r="AC414" s="73" t="str">
        <f>IF($C414="","",[1]CONSOLIDADO!BP414)</f>
        <v/>
      </c>
      <c r="AD414" s="74" t="str">
        <f>IF($C414="","",[1]CONSOLIDADO!BQ414)</f>
        <v/>
      </c>
      <c r="AE414" s="74" t="str">
        <f>IF($C414="","",[1]CONSOLIDADO!BR414)</f>
        <v/>
      </c>
      <c r="AF414" s="74" t="str">
        <f>IF($C414="","",[1]CONSOLIDADO!BS414)</f>
        <v/>
      </c>
      <c r="AG414" s="74" t="str">
        <f>IF($C414="","",[1]CONSOLIDADO!BT414)</f>
        <v/>
      </c>
      <c r="AH414" s="73" t="str">
        <f>IF($C414="","",[1]CONSOLIDADO!BU414)</f>
        <v/>
      </c>
      <c r="AI414" s="73" t="str">
        <f>IF($C414="","",[1]CONSOLIDADO!BV414)</f>
        <v/>
      </c>
      <c r="AJ414" s="74" t="str">
        <f>IF($C414="","",[1]CONSOLIDADO!BW414)</f>
        <v/>
      </c>
      <c r="AK414" s="75" t="str">
        <f>IF($C414="","",[1]CONSOLIDADO!BX414)</f>
        <v/>
      </c>
    </row>
    <row r="415" spans="1:37" ht="14.45" customHeight="1" x14ac:dyDescent="0.2">
      <c r="A415" s="62">
        <v>400</v>
      </c>
      <c r="B415" s="63"/>
      <c r="C415" s="64"/>
      <c r="D415" s="63"/>
      <c r="E415" s="65" t="str">
        <f>IFERROR(VLOOKUP($C415,[1]CONSOLIDADO!$C$16:$K$465,9,0),"")</f>
        <v/>
      </c>
      <c r="F415" s="66">
        <f>IFERROR(IF(AND(VLOOKUP($C415,[1]APELACIÓN!$C:$AM,7,0)="SI",VLOOKUP($C415,[1]APELACIÓN!$C:$AM,10,0)&lt;&gt;""),VLOOKUP($C415,[1]APELACIÓN!$C:$AM,20,0),VLOOKUP($C415,[1]CONSOLIDADO!$C$16:$BX$465,39,0)),0)</f>
        <v>0</v>
      </c>
      <c r="G415" s="67">
        <f>ROUND(IFERROR(IF($F415&gt;39,200,VLOOKUP($F415,[1]PARAMETROS!$A$12:$K$55,2,0)),0),2)</f>
        <v>0</v>
      </c>
      <c r="H415" s="67">
        <f t="shared" si="54"/>
        <v>0</v>
      </c>
      <c r="I415" s="66">
        <f>IFERROR(IF(AND(VLOOKUP($C415,[1]APELACIÓN!$C:$AM,7,0)="SI",VLOOKUP($C415,[1]APELACIÓN!$C:$AM,11,0)&lt;&gt;""),VLOOKUP($C415,[1]APELACIÓN!$C:$AM,23,0),VLOOKUP($C415,[1]CONSOLIDADO!$C$16:$BX$465,42,0)),0)</f>
        <v>0</v>
      </c>
      <c r="J415" s="67">
        <f>ROUND(IFERROR(IF($I415&gt;39,200,VLOOKUP($I415,[1]PARAMETROS!$A$12:$K$55,6,0)),0),2)</f>
        <v>0</v>
      </c>
      <c r="K415" s="67">
        <f t="shared" si="55"/>
        <v>0</v>
      </c>
      <c r="L415" s="66">
        <f>IFERROR(IF(AND(VLOOKUP($C415,[1]APELACIÓN!$C:$AM,7,0)="SI",VLOOKUP($C415,[1]APELACIÓN!$C:$AM,12,0)&lt;&gt;""),VLOOKUP($C415,[1]APELACIÓN!$C:$AM,26,0),VLOOKUP($C415,[1]CONSOLIDADO!$C$16:$BX$465,45,0)),0)</f>
        <v>0</v>
      </c>
      <c r="M415" s="68">
        <f>ROUND(IFERROR(IF($L415&gt;39,200,VLOOKUP($L415,[1]PARAMETROS!$A$12:$K$55,10,0)),0),2)</f>
        <v>0</v>
      </c>
      <c r="N415" s="68">
        <f t="shared" si="56"/>
        <v>0</v>
      </c>
      <c r="O415" s="68">
        <f t="shared" si="57"/>
        <v>0</v>
      </c>
      <c r="P415" s="69">
        <f t="shared" si="58"/>
        <v>0</v>
      </c>
      <c r="Q415" s="66">
        <f>IFERROR(IF(AND(VLOOKUP($C415,[1]APELACIÓN!$C:$AM,7,0)="SI",VLOOKUP($C415,[1]APELACIÓN!$C:$AM,13,0)&lt;&gt;""),VLOOKUP($C415,[1]APELACIÓN!$C:$AM,29,0),VLOOKUP($C415,[1]CONSOLIDADO!$C$16:$BX$465,50,0)),0)</f>
        <v>0</v>
      </c>
      <c r="R415" s="68">
        <f>ROUND(IFERROR(IF($Q415&gt;110,100,VLOOKUP($Q415,[1]PARAMETROS!$M$12:$O$122,2,0)),0),2)</f>
        <v>0</v>
      </c>
      <c r="S415" s="69">
        <f t="shared" si="59"/>
        <v>0</v>
      </c>
      <c r="T415" s="70">
        <f>IFERROR(IF(AND(VLOOKUP($C415,[1]APELACIÓN!$C:$AM,7,0)="SI",VLOOKUP($C415,[1]APELACIÓN!$C:$AM,14,0)&lt;&gt;""),VLOOKUP($C415,[1]APELACIÓN!$C:$AM,32,0),VLOOKUP($C415,[1]CONSOLIDADO!$C$16:$BX$465,53,0)),0)</f>
        <v>0</v>
      </c>
      <c r="U415" s="70">
        <f>IFERROR(IF(AND(VLOOKUP($C415,[1]APELACIÓN!$C:$AM,7,0)="SI",VLOOKUP($C415,[1]APELACIÓN!$C:$AM,15,0)&lt;&gt;""),VLOOKUP($C415,[1]APELACIÓN!$C:$AM,33,0),VLOOKUP($C415,[1]CONSOLIDADO!$C$16:$BX$465,54,0)),0)</f>
        <v>0</v>
      </c>
      <c r="V415" s="70">
        <f>IFERROR(IF(AND(VLOOKUP($C415,[1]APELACIÓN!$C:$AM,7,0)="SI",VLOOKUP($C415,[1]APELACIÓN!$C:$AM,16,0)&lt;&gt;""),VLOOKUP($C415,[1]APELACIÓN!$C:$AM,34,0),VLOOKUP($C415,[1]CONSOLIDADO!$C$16:$BX$465,55,0)),0)</f>
        <v>0</v>
      </c>
      <c r="W415" s="70">
        <f t="shared" si="60"/>
        <v>0</v>
      </c>
      <c r="X415" s="68">
        <f>ROUND(IFERROR(VLOOKUP($W415,[1]PARAMETROS!$Q$12:$S$82,2,0),0),2)</f>
        <v>0</v>
      </c>
      <c r="Y415" s="69">
        <f t="shared" si="61"/>
        <v>0</v>
      </c>
      <c r="Z415" s="71">
        <f t="shared" si="62"/>
        <v>0</v>
      </c>
      <c r="AA415" s="72" t="str">
        <f>IFERROR(IF(VLOOKUP($C415,[1]APELACIÓN!$C$16:$I$465,5,0)="","",VLOOKUP($C415,[1]APELACIÓN!$C$16:$I$465,5,0)),0)</f>
        <v/>
      </c>
      <c r="AB415" s="72" t="str">
        <f>IFERROR(IF(VLOOKUP($C415,[1]APELACIÓN!$C$16:$I$465,7,0)="","",VLOOKUP($C415,[1]APELACIÓN!$C$16:$I$465,7,0)),0)</f>
        <v/>
      </c>
      <c r="AC415" s="73" t="str">
        <f>IF($C415="","",[1]CONSOLIDADO!BP415)</f>
        <v/>
      </c>
      <c r="AD415" s="74" t="str">
        <f>IF($C415="","",[1]CONSOLIDADO!BQ415)</f>
        <v/>
      </c>
      <c r="AE415" s="74" t="str">
        <f>IF($C415="","",[1]CONSOLIDADO!BR415)</f>
        <v/>
      </c>
      <c r="AF415" s="74" t="str">
        <f>IF($C415="","",[1]CONSOLIDADO!BS415)</f>
        <v/>
      </c>
      <c r="AG415" s="74" t="str">
        <f>IF($C415="","",[1]CONSOLIDADO!BT415)</f>
        <v/>
      </c>
      <c r="AH415" s="73" t="str">
        <f>IF($C415="","",[1]CONSOLIDADO!BU415)</f>
        <v/>
      </c>
      <c r="AI415" s="73" t="str">
        <f>IF($C415="","",[1]CONSOLIDADO!BV415)</f>
        <v/>
      </c>
      <c r="AJ415" s="74" t="str">
        <f>IF($C415="","",[1]CONSOLIDADO!BW415)</f>
        <v/>
      </c>
      <c r="AK415" s="75" t="str">
        <f>IF($C415="","",[1]CONSOLIDADO!BX415)</f>
        <v/>
      </c>
    </row>
    <row r="416" spans="1:37" ht="14.45" customHeight="1" x14ac:dyDescent="0.2">
      <c r="A416" s="62">
        <v>401</v>
      </c>
      <c r="B416" s="63"/>
      <c r="C416" s="64"/>
      <c r="D416" s="63"/>
      <c r="E416" s="65" t="str">
        <f>IFERROR(VLOOKUP($C416,[1]CONSOLIDADO!$C$16:$K$465,9,0),"")</f>
        <v/>
      </c>
      <c r="F416" s="66">
        <f>IFERROR(IF(AND(VLOOKUP($C416,[1]APELACIÓN!$C:$AM,7,0)="SI",VLOOKUP($C416,[1]APELACIÓN!$C:$AM,10,0)&lt;&gt;""),VLOOKUP($C416,[1]APELACIÓN!$C:$AM,20,0),VLOOKUP($C416,[1]CONSOLIDADO!$C$16:$BX$465,39,0)),0)</f>
        <v>0</v>
      </c>
      <c r="G416" s="67">
        <f>ROUND(IFERROR(IF($F416&gt;39,200,VLOOKUP($F416,[1]PARAMETROS!$A$12:$K$55,2,0)),0),2)</f>
        <v>0</v>
      </c>
      <c r="H416" s="67">
        <f t="shared" si="54"/>
        <v>0</v>
      </c>
      <c r="I416" s="66">
        <f>IFERROR(IF(AND(VLOOKUP($C416,[1]APELACIÓN!$C:$AM,7,0)="SI",VLOOKUP($C416,[1]APELACIÓN!$C:$AM,11,0)&lt;&gt;""),VLOOKUP($C416,[1]APELACIÓN!$C:$AM,23,0),VLOOKUP($C416,[1]CONSOLIDADO!$C$16:$BX$465,42,0)),0)</f>
        <v>0</v>
      </c>
      <c r="J416" s="67">
        <f>ROUND(IFERROR(IF($I416&gt;39,200,VLOOKUP($I416,[1]PARAMETROS!$A$12:$K$55,6,0)),0),2)</f>
        <v>0</v>
      </c>
      <c r="K416" s="67">
        <f t="shared" si="55"/>
        <v>0</v>
      </c>
      <c r="L416" s="66">
        <f>IFERROR(IF(AND(VLOOKUP($C416,[1]APELACIÓN!$C:$AM,7,0)="SI",VLOOKUP($C416,[1]APELACIÓN!$C:$AM,12,0)&lt;&gt;""),VLOOKUP($C416,[1]APELACIÓN!$C:$AM,26,0),VLOOKUP($C416,[1]CONSOLIDADO!$C$16:$BX$465,45,0)),0)</f>
        <v>0</v>
      </c>
      <c r="M416" s="68">
        <f>ROUND(IFERROR(IF($L416&gt;39,200,VLOOKUP($L416,[1]PARAMETROS!$A$12:$K$55,10,0)),0),2)</f>
        <v>0</v>
      </c>
      <c r="N416" s="68">
        <f t="shared" si="56"/>
        <v>0</v>
      </c>
      <c r="O416" s="68">
        <f t="shared" si="57"/>
        <v>0</v>
      </c>
      <c r="P416" s="69">
        <f t="shared" si="58"/>
        <v>0</v>
      </c>
      <c r="Q416" s="66">
        <f>IFERROR(IF(AND(VLOOKUP($C416,[1]APELACIÓN!$C:$AM,7,0)="SI",VLOOKUP($C416,[1]APELACIÓN!$C:$AM,13,0)&lt;&gt;""),VLOOKUP($C416,[1]APELACIÓN!$C:$AM,29,0),VLOOKUP($C416,[1]CONSOLIDADO!$C$16:$BX$465,50,0)),0)</f>
        <v>0</v>
      </c>
      <c r="R416" s="68">
        <f>ROUND(IFERROR(IF($Q416&gt;110,100,VLOOKUP($Q416,[1]PARAMETROS!$M$12:$O$122,2,0)),0),2)</f>
        <v>0</v>
      </c>
      <c r="S416" s="69">
        <f t="shared" si="59"/>
        <v>0</v>
      </c>
      <c r="T416" s="70">
        <f>IFERROR(IF(AND(VLOOKUP($C416,[1]APELACIÓN!$C:$AM,7,0)="SI",VLOOKUP($C416,[1]APELACIÓN!$C:$AM,14,0)&lt;&gt;""),VLOOKUP($C416,[1]APELACIÓN!$C:$AM,32,0),VLOOKUP($C416,[1]CONSOLIDADO!$C$16:$BX$465,53,0)),0)</f>
        <v>0</v>
      </c>
      <c r="U416" s="70">
        <f>IFERROR(IF(AND(VLOOKUP($C416,[1]APELACIÓN!$C:$AM,7,0)="SI",VLOOKUP($C416,[1]APELACIÓN!$C:$AM,15,0)&lt;&gt;""),VLOOKUP($C416,[1]APELACIÓN!$C:$AM,33,0),VLOOKUP($C416,[1]CONSOLIDADO!$C$16:$BX$465,54,0)),0)</f>
        <v>0</v>
      </c>
      <c r="V416" s="70">
        <f>IFERROR(IF(AND(VLOOKUP($C416,[1]APELACIÓN!$C:$AM,7,0)="SI",VLOOKUP($C416,[1]APELACIÓN!$C:$AM,16,0)&lt;&gt;""),VLOOKUP($C416,[1]APELACIÓN!$C:$AM,34,0),VLOOKUP($C416,[1]CONSOLIDADO!$C$16:$BX$465,55,0)),0)</f>
        <v>0</v>
      </c>
      <c r="W416" s="70">
        <f t="shared" si="60"/>
        <v>0</v>
      </c>
      <c r="X416" s="68">
        <f>ROUND(IFERROR(VLOOKUP($W416,[1]PARAMETROS!$Q$12:$S$82,2,0),0),2)</f>
        <v>0</v>
      </c>
      <c r="Y416" s="69">
        <f t="shared" si="61"/>
        <v>0</v>
      </c>
      <c r="Z416" s="71">
        <f t="shared" si="62"/>
        <v>0</v>
      </c>
      <c r="AA416" s="72" t="str">
        <f>IFERROR(IF(VLOOKUP($C416,[1]APELACIÓN!$C$16:$I$465,5,0)="","",VLOOKUP($C416,[1]APELACIÓN!$C$16:$I$465,5,0)),0)</f>
        <v/>
      </c>
      <c r="AB416" s="72" t="str">
        <f>IFERROR(IF(VLOOKUP($C416,[1]APELACIÓN!$C$16:$I$465,7,0)="","",VLOOKUP($C416,[1]APELACIÓN!$C$16:$I$465,7,0)),0)</f>
        <v/>
      </c>
      <c r="AC416" s="73" t="str">
        <f>IF($C416="","",[1]CONSOLIDADO!BP416)</f>
        <v/>
      </c>
      <c r="AD416" s="74" t="str">
        <f>IF($C416="","",[1]CONSOLIDADO!BQ416)</f>
        <v/>
      </c>
      <c r="AE416" s="74" t="str">
        <f>IF($C416="","",[1]CONSOLIDADO!BR416)</f>
        <v/>
      </c>
      <c r="AF416" s="74" t="str">
        <f>IF($C416="","",[1]CONSOLIDADO!BS416)</f>
        <v/>
      </c>
      <c r="AG416" s="74" t="str">
        <f>IF($C416="","",[1]CONSOLIDADO!BT416)</f>
        <v/>
      </c>
      <c r="AH416" s="73" t="str">
        <f>IF($C416="","",[1]CONSOLIDADO!BU416)</f>
        <v/>
      </c>
      <c r="AI416" s="73" t="str">
        <f>IF($C416="","",[1]CONSOLIDADO!BV416)</f>
        <v/>
      </c>
      <c r="AJ416" s="74" t="str">
        <f>IF($C416="","",[1]CONSOLIDADO!BW416)</f>
        <v/>
      </c>
      <c r="AK416" s="75" t="str">
        <f>IF($C416="","",[1]CONSOLIDADO!BX416)</f>
        <v/>
      </c>
    </row>
    <row r="417" spans="1:37" ht="14.45" customHeight="1" x14ac:dyDescent="0.2">
      <c r="A417" s="62">
        <v>402</v>
      </c>
      <c r="B417" s="63"/>
      <c r="C417" s="64"/>
      <c r="D417" s="63"/>
      <c r="E417" s="65" t="str">
        <f>IFERROR(VLOOKUP($C417,[1]CONSOLIDADO!$C$16:$K$465,9,0),"")</f>
        <v/>
      </c>
      <c r="F417" s="66">
        <f>IFERROR(IF(AND(VLOOKUP($C417,[1]APELACIÓN!$C:$AM,7,0)="SI",VLOOKUP($C417,[1]APELACIÓN!$C:$AM,10,0)&lt;&gt;""),VLOOKUP($C417,[1]APELACIÓN!$C:$AM,20,0),VLOOKUP($C417,[1]CONSOLIDADO!$C$16:$BX$465,39,0)),0)</f>
        <v>0</v>
      </c>
      <c r="G417" s="67">
        <f>ROUND(IFERROR(IF($F417&gt;39,200,VLOOKUP($F417,[1]PARAMETROS!$A$12:$K$55,2,0)),0),2)</f>
        <v>0</v>
      </c>
      <c r="H417" s="67">
        <f t="shared" si="54"/>
        <v>0</v>
      </c>
      <c r="I417" s="66">
        <f>IFERROR(IF(AND(VLOOKUP($C417,[1]APELACIÓN!$C:$AM,7,0)="SI",VLOOKUP($C417,[1]APELACIÓN!$C:$AM,11,0)&lt;&gt;""),VLOOKUP($C417,[1]APELACIÓN!$C:$AM,23,0),VLOOKUP($C417,[1]CONSOLIDADO!$C$16:$BX$465,42,0)),0)</f>
        <v>0</v>
      </c>
      <c r="J417" s="67">
        <f>ROUND(IFERROR(IF($I417&gt;39,200,VLOOKUP($I417,[1]PARAMETROS!$A$12:$K$55,6,0)),0),2)</f>
        <v>0</v>
      </c>
      <c r="K417" s="67">
        <f t="shared" si="55"/>
        <v>0</v>
      </c>
      <c r="L417" s="66">
        <f>IFERROR(IF(AND(VLOOKUP($C417,[1]APELACIÓN!$C:$AM,7,0)="SI",VLOOKUP($C417,[1]APELACIÓN!$C:$AM,12,0)&lt;&gt;""),VLOOKUP($C417,[1]APELACIÓN!$C:$AM,26,0),VLOOKUP($C417,[1]CONSOLIDADO!$C$16:$BX$465,45,0)),0)</f>
        <v>0</v>
      </c>
      <c r="M417" s="68">
        <f>ROUND(IFERROR(IF($L417&gt;39,200,VLOOKUP($L417,[1]PARAMETROS!$A$12:$K$55,10,0)),0),2)</f>
        <v>0</v>
      </c>
      <c r="N417" s="68">
        <f t="shared" si="56"/>
        <v>0</v>
      </c>
      <c r="O417" s="68">
        <f t="shared" si="57"/>
        <v>0</v>
      </c>
      <c r="P417" s="69">
        <f t="shared" si="58"/>
        <v>0</v>
      </c>
      <c r="Q417" s="66">
        <f>IFERROR(IF(AND(VLOOKUP($C417,[1]APELACIÓN!$C:$AM,7,0)="SI",VLOOKUP($C417,[1]APELACIÓN!$C:$AM,13,0)&lt;&gt;""),VLOOKUP($C417,[1]APELACIÓN!$C:$AM,29,0),VLOOKUP($C417,[1]CONSOLIDADO!$C$16:$BX$465,50,0)),0)</f>
        <v>0</v>
      </c>
      <c r="R417" s="68">
        <f>ROUND(IFERROR(IF($Q417&gt;110,100,VLOOKUP($Q417,[1]PARAMETROS!$M$12:$O$122,2,0)),0),2)</f>
        <v>0</v>
      </c>
      <c r="S417" s="69">
        <f t="shared" si="59"/>
        <v>0</v>
      </c>
      <c r="T417" s="70">
        <f>IFERROR(IF(AND(VLOOKUP($C417,[1]APELACIÓN!$C:$AM,7,0)="SI",VLOOKUP($C417,[1]APELACIÓN!$C:$AM,14,0)&lt;&gt;""),VLOOKUP($C417,[1]APELACIÓN!$C:$AM,32,0),VLOOKUP($C417,[1]CONSOLIDADO!$C$16:$BX$465,53,0)),0)</f>
        <v>0</v>
      </c>
      <c r="U417" s="70">
        <f>IFERROR(IF(AND(VLOOKUP($C417,[1]APELACIÓN!$C:$AM,7,0)="SI",VLOOKUP($C417,[1]APELACIÓN!$C:$AM,15,0)&lt;&gt;""),VLOOKUP($C417,[1]APELACIÓN!$C:$AM,33,0),VLOOKUP($C417,[1]CONSOLIDADO!$C$16:$BX$465,54,0)),0)</f>
        <v>0</v>
      </c>
      <c r="V417" s="70">
        <f>IFERROR(IF(AND(VLOOKUP($C417,[1]APELACIÓN!$C:$AM,7,0)="SI",VLOOKUP($C417,[1]APELACIÓN!$C:$AM,16,0)&lt;&gt;""),VLOOKUP($C417,[1]APELACIÓN!$C:$AM,34,0),VLOOKUP($C417,[1]CONSOLIDADO!$C$16:$BX$465,55,0)),0)</f>
        <v>0</v>
      </c>
      <c r="W417" s="70">
        <f t="shared" si="60"/>
        <v>0</v>
      </c>
      <c r="X417" s="68">
        <f>ROUND(IFERROR(VLOOKUP($W417,[1]PARAMETROS!$Q$12:$S$82,2,0),0),2)</f>
        <v>0</v>
      </c>
      <c r="Y417" s="69">
        <f t="shared" si="61"/>
        <v>0</v>
      </c>
      <c r="Z417" s="71">
        <f t="shared" si="62"/>
        <v>0</v>
      </c>
      <c r="AA417" s="72" t="str">
        <f>IFERROR(IF(VLOOKUP($C417,[1]APELACIÓN!$C$16:$I$465,5,0)="","",VLOOKUP($C417,[1]APELACIÓN!$C$16:$I$465,5,0)),0)</f>
        <v/>
      </c>
      <c r="AB417" s="72" t="str">
        <f>IFERROR(IF(VLOOKUP($C417,[1]APELACIÓN!$C$16:$I$465,7,0)="","",VLOOKUP($C417,[1]APELACIÓN!$C$16:$I$465,7,0)),0)</f>
        <v/>
      </c>
      <c r="AC417" s="73" t="str">
        <f>IF($C417="","",[1]CONSOLIDADO!BP417)</f>
        <v/>
      </c>
      <c r="AD417" s="74" t="str">
        <f>IF($C417="","",[1]CONSOLIDADO!BQ417)</f>
        <v/>
      </c>
      <c r="AE417" s="74" t="str">
        <f>IF($C417="","",[1]CONSOLIDADO!BR417)</f>
        <v/>
      </c>
      <c r="AF417" s="74" t="str">
        <f>IF($C417="","",[1]CONSOLIDADO!BS417)</f>
        <v/>
      </c>
      <c r="AG417" s="74" t="str">
        <f>IF($C417="","",[1]CONSOLIDADO!BT417)</f>
        <v/>
      </c>
      <c r="AH417" s="73" t="str">
        <f>IF($C417="","",[1]CONSOLIDADO!BU417)</f>
        <v/>
      </c>
      <c r="AI417" s="73" t="str">
        <f>IF($C417="","",[1]CONSOLIDADO!BV417)</f>
        <v/>
      </c>
      <c r="AJ417" s="74" t="str">
        <f>IF($C417="","",[1]CONSOLIDADO!BW417)</f>
        <v/>
      </c>
      <c r="AK417" s="75" t="str">
        <f>IF($C417="","",[1]CONSOLIDADO!BX417)</f>
        <v/>
      </c>
    </row>
    <row r="418" spans="1:37" ht="14.45" customHeight="1" x14ac:dyDescent="0.2">
      <c r="A418" s="62">
        <v>403</v>
      </c>
      <c r="B418" s="63"/>
      <c r="C418" s="64"/>
      <c r="D418" s="63"/>
      <c r="E418" s="65" t="str">
        <f>IFERROR(VLOOKUP($C418,[1]CONSOLIDADO!$C$16:$K$465,9,0),"")</f>
        <v/>
      </c>
      <c r="F418" s="66">
        <f>IFERROR(IF(AND(VLOOKUP($C418,[1]APELACIÓN!$C:$AM,7,0)="SI",VLOOKUP($C418,[1]APELACIÓN!$C:$AM,10,0)&lt;&gt;""),VLOOKUP($C418,[1]APELACIÓN!$C:$AM,20,0),VLOOKUP($C418,[1]CONSOLIDADO!$C$16:$BX$465,39,0)),0)</f>
        <v>0</v>
      </c>
      <c r="G418" s="67">
        <f>ROUND(IFERROR(IF($F418&gt;39,200,VLOOKUP($F418,[1]PARAMETROS!$A$12:$K$55,2,0)),0),2)</f>
        <v>0</v>
      </c>
      <c r="H418" s="67">
        <f t="shared" si="54"/>
        <v>0</v>
      </c>
      <c r="I418" s="66">
        <f>IFERROR(IF(AND(VLOOKUP($C418,[1]APELACIÓN!$C:$AM,7,0)="SI",VLOOKUP($C418,[1]APELACIÓN!$C:$AM,11,0)&lt;&gt;""),VLOOKUP($C418,[1]APELACIÓN!$C:$AM,23,0),VLOOKUP($C418,[1]CONSOLIDADO!$C$16:$BX$465,42,0)),0)</f>
        <v>0</v>
      </c>
      <c r="J418" s="67">
        <f>ROUND(IFERROR(IF($I418&gt;39,200,VLOOKUP($I418,[1]PARAMETROS!$A$12:$K$55,6,0)),0),2)</f>
        <v>0</v>
      </c>
      <c r="K418" s="67">
        <f t="shared" si="55"/>
        <v>0</v>
      </c>
      <c r="L418" s="66">
        <f>IFERROR(IF(AND(VLOOKUP($C418,[1]APELACIÓN!$C:$AM,7,0)="SI",VLOOKUP($C418,[1]APELACIÓN!$C:$AM,12,0)&lt;&gt;""),VLOOKUP($C418,[1]APELACIÓN!$C:$AM,26,0),VLOOKUP($C418,[1]CONSOLIDADO!$C$16:$BX$465,45,0)),0)</f>
        <v>0</v>
      </c>
      <c r="M418" s="68">
        <f>ROUND(IFERROR(IF($L418&gt;39,200,VLOOKUP($L418,[1]PARAMETROS!$A$12:$K$55,10,0)),0),2)</f>
        <v>0</v>
      </c>
      <c r="N418" s="68">
        <f t="shared" si="56"/>
        <v>0</v>
      </c>
      <c r="O418" s="68">
        <f t="shared" si="57"/>
        <v>0</v>
      </c>
      <c r="P418" s="69">
        <f t="shared" si="58"/>
        <v>0</v>
      </c>
      <c r="Q418" s="66">
        <f>IFERROR(IF(AND(VLOOKUP($C418,[1]APELACIÓN!$C:$AM,7,0)="SI",VLOOKUP($C418,[1]APELACIÓN!$C:$AM,13,0)&lt;&gt;""),VLOOKUP($C418,[1]APELACIÓN!$C:$AM,29,0),VLOOKUP($C418,[1]CONSOLIDADO!$C$16:$BX$465,50,0)),0)</f>
        <v>0</v>
      </c>
      <c r="R418" s="68">
        <f>ROUND(IFERROR(IF($Q418&gt;110,100,VLOOKUP($Q418,[1]PARAMETROS!$M$12:$O$122,2,0)),0),2)</f>
        <v>0</v>
      </c>
      <c r="S418" s="69">
        <f t="shared" si="59"/>
        <v>0</v>
      </c>
      <c r="T418" s="70">
        <f>IFERROR(IF(AND(VLOOKUP($C418,[1]APELACIÓN!$C:$AM,7,0)="SI",VLOOKUP($C418,[1]APELACIÓN!$C:$AM,14,0)&lt;&gt;""),VLOOKUP($C418,[1]APELACIÓN!$C:$AM,32,0),VLOOKUP($C418,[1]CONSOLIDADO!$C$16:$BX$465,53,0)),0)</f>
        <v>0</v>
      </c>
      <c r="U418" s="70">
        <f>IFERROR(IF(AND(VLOOKUP($C418,[1]APELACIÓN!$C:$AM,7,0)="SI",VLOOKUP($C418,[1]APELACIÓN!$C:$AM,15,0)&lt;&gt;""),VLOOKUP($C418,[1]APELACIÓN!$C:$AM,33,0),VLOOKUP($C418,[1]CONSOLIDADO!$C$16:$BX$465,54,0)),0)</f>
        <v>0</v>
      </c>
      <c r="V418" s="70">
        <f>IFERROR(IF(AND(VLOOKUP($C418,[1]APELACIÓN!$C:$AM,7,0)="SI",VLOOKUP($C418,[1]APELACIÓN!$C:$AM,16,0)&lt;&gt;""),VLOOKUP($C418,[1]APELACIÓN!$C:$AM,34,0),VLOOKUP($C418,[1]CONSOLIDADO!$C$16:$BX$465,55,0)),0)</f>
        <v>0</v>
      </c>
      <c r="W418" s="70">
        <f t="shared" si="60"/>
        <v>0</v>
      </c>
      <c r="X418" s="68">
        <f>ROUND(IFERROR(VLOOKUP($W418,[1]PARAMETROS!$Q$12:$S$82,2,0),0),2)</f>
        <v>0</v>
      </c>
      <c r="Y418" s="69">
        <f t="shared" si="61"/>
        <v>0</v>
      </c>
      <c r="Z418" s="71">
        <f t="shared" si="62"/>
        <v>0</v>
      </c>
      <c r="AA418" s="72" t="str">
        <f>IFERROR(IF(VLOOKUP($C418,[1]APELACIÓN!$C$16:$I$465,5,0)="","",VLOOKUP($C418,[1]APELACIÓN!$C$16:$I$465,5,0)),0)</f>
        <v/>
      </c>
      <c r="AB418" s="72" t="str">
        <f>IFERROR(IF(VLOOKUP($C418,[1]APELACIÓN!$C$16:$I$465,7,0)="","",VLOOKUP($C418,[1]APELACIÓN!$C$16:$I$465,7,0)),0)</f>
        <v/>
      </c>
      <c r="AC418" s="73" t="str">
        <f>IF($C418="","",[1]CONSOLIDADO!BP418)</f>
        <v/>
      </c>
      <c r="AD418" s="74" t="str">
        <f>IF($C418="","",[1]CONSOLIDADO!BQ418)</f>
        <v/>
      </c>
      <c r="AE418" s="74" t="str">
        <f>IF($C418="","",[1]CONSOLIDADO!BR418)</f>
        <v/>
      </c>
      <c r="AF418" s="74" t="str">
        <f>IF($C418="","",[1]CONSOLIDADO!BS418)</f>
        <v/>
      </c>
      <c r="AG418" s="74" t="str">
        <f>IF($C418="","",[1]CONSOLIDADO!BT418)</f>
        <v/>
      </c>
      <c r="AH418" s="73" t="str">
        <f>IF($C418="","",[1]CONSOLIDADO!BU418)</f>
        <v/>
      </c>
      <c r="AI418" s="73" t="str">
        <f>IF($C418="","",[1]CONSOLIDADO!BV418)</f>
        <v/>
      </c>
      <c r="AJ418" s="74" t="str">
        <f>IF($C418="","",[1]CONSOLIDADO!BW418)</f>
        <v/>
      </c>
      <c r="AK418" s="75" t="str">
        <f>IF($C418="","",[1]CONSOLIDADO!BX418)</f>
        <v/>
      </c>
    </row>
    <row r="419" spans="1:37" ht="14.45" customHeight="1" x14ac:dyDescent="0.2">
      <c r="A419" s="62">
        <v>404</v>
      </c>
      <c r="B419" s="63"/>
      <c r="C419" s="64"/>
      <c r="D419" s="63"/>
      <c r="E419" s="65" t="str">
        <f>IFERROR(VLOOKUP($C419,[1]CONSOLIDADO!$C$16:$K$465,9,0),"")</f>
        <v/>
      </c>
      <c r="F419" s="66">
        <f>IFERROR(IF(AND(VLOOKUP($C419,[1]APELACIÓN!$C:$AM,7,0)="SI",VLOOKUP($C419,[1]APELACIÓN!$C:$AM,10,0)&lt;&gt;""),VLOOKUP($C419,[1]APELACIÓN!$C:$AM,20,0),VLOOKUP($C419,[1]CONSOLIDADO!$C$16:$BX$465,39,0)),0)</f>
        <v>0</v>
      </c>
      <c r="G419" s="67">
        <f>ROUND(IFERROR(IF($F419&gt;39,200,VLOOKUP($F419,[1]PARAMETROS!$A$12:$K$55,2,0)),0),2)</f>
        <v>0</v>
      </c>
      <c r="H419" s="67">
        <f t="shared" si="54"/>
        <v>0</v>
      </c>
      <c r="I419" s="66">
        <f>IFERROR(IF(AND(VLOOKUP($C419,[1]APELACIÓN!$C:$AM,7,0)="SI",VLOOKUP($C419,[1]APELACIÓN!$C:$AM,11,0)&lt;&gt;""),VLOOKUP($C419,[1]APELACIÓN!$C:$AM,23,0),VLOOKUP($C419,[1]CONSOLIDADO!$C$16:$BX$465,42,0)),0)</f>
        <v>0</v>
      </c>
      <c r="J419" s="67">
        <f>ROUND(IFERROR(IF($I419&gt;39,200,VLOOKUP($I419,[1]PARAMETROS!$A$12:$K$55,6,0)),0),2)</f>
        <v>0</v>
      </c>
      <c r="K419" s="67">
        <f t="shared" si="55"/>
        <v>0</v>
      </c>
      <c r="L419" s="66">
        <f>IFERROR(IF(AND(VLOOKUP($C419,[1]APELACIÓN!$C:$AM,7,0)="SI",VLOOKUP($C419,[1]APELACIÓN!$C:$AM,12,0)&lt;&gt;""),VLOOKUP($C419,[1]APELACIÓN!$C:$AM,26,0),VLOOKUP($C419,[1]CONSOLIDADO!$C$16:$BX$465,45,0)),0)</f>
        <v>0</v>
      </c>
      <c r="M419" s="68">
        <f>ROUND(IFERROR(IF($L419&gt;39,200,VLOOKUP($L419,[1]PARAMETROS!$A$12:$K$55,10,0)),0),2)</f>
        <v>0</v>
      </c>
      <c r="N419" s="68">
        <f t="shared" si="56"/>
        <v>0</v>
      </c>
      <c r="O419" s="68">
        <f t="shared" si="57"/>
        <v>0</v>
      </c>
      <c r="P419" s="69">
        <f t="shared" si="58"/>
        <v>0</v>
      </c>
      <c r="Q419" s="66">
        <f>IFERROR(IF(AND(VLOOKUP($C419,[1]APELACIÓN!$C:$AM,7,0)="SI",VLOOKUP($C419,[1]APELACIÓN!$C:$AM,13,0)&lt;&gt;""),VLOOKUP($C419,[1]APELACIÓN!$C:$AM,29,0),VLOOKUP($C419,[1]CONSOLIDADO!$C$16:$BX$465,50,0)),0)</f>
        <v>0</v>
      </c>
      <c r="R419" s="68">
        <f>ROUND(IFERROR(IF($Q419&gt;110,100,VLOOKUP($Q419,[1]PARAMETROS!$M$12:$O$122,2,0)),0),2)</f>
        <v>0</v>
      </c>
      <c r="S419" s="69">
        <f t="shared" si="59"/>
        <v>0</v>
      </c>
      <c r="T419" s="70">
        <f>IFERROR(IF(AND(VLOOKUP($C419,[1]APELACIÓN!$C:$AM,7,0)="SI",VLOOKUP($C419,[1]APELACIÓN!$C:$AM,14,0)&lt;&gt;""),VLOOKUP($C419,[1]APELACIÓN!$C:$AM,32,0),VLOOKUP($C419,[1]CONSOLIDADO!$C$16:$BX$465,53,0)),0)</f>
        <v>0</v>
      </c>
      <c r="U419" s="70">
        <f>IFERROR(IF(AND(VLOOKUP($C419,[1]APELACIÓN!$C:$AM,7,0)="SI",VLOOKUP($C419,[1]APELACIÓN!$C:$AM,15,0)&lt;&gt;""),VLOOKUP($C419,[1]APELACIÓN!$C:$AM,33,0),VLOOKUP($C419,[1]CONSOLIDADO!$C$16:$BX$465,54,0)),0)</f>
        <v>0</v>
      </c>
      <c r="V419" s="70">
        <f>IFERROR(IF(AND(VLOOKUP($C419,[1]APELACIÓN!$C:$AM,7,0)="SI",VLOOKUP($C419,[1]APELACIÓN!$C:$AM,16,0)&lt;&gt;""),VLOOKUP($C419,[1]APELACIÓN!$C:$AM,34,0),VLOOKUP($C419,[1]CONSOLIDADO!$C$16:$BX$465,55,0)),0)</f>
        <v>0</v>
      </c>
      <c r="W419" s="70">
        <f t="shared" si="60"/>
        <v>0</v>
      </c>
      <c r="X419" s="68">
        <f>ROUND(IFERROR(VLOOKUP($W419,[1]PARAMETROS!$Q$12:$S$82,2,0),0),2)</f>
        <v>0</v>
      </c>
      <c r="Y419" s="69">
        <f t="shared" si="61"/>
        <v>0</v>
      </c>
      <c r="Z419" s="71">
        <f t="shared" si="62"/>
        <v>0</v>
      </c>
      <c r="AA419" s="72" t="str">
        <f>IFERROR(IF(VLOOKUP($C419,[1]APELACIÓN!$C$16:$I$465,5,0)="","",VLOOKUP($C419,[1]APELACIÓN!$C$16:$I$465,5,0)),0)</f>
        <v/>
      </c>
      <c r="AB419" s="72" t="str">
        <f>IFERROR(IF(VLOOKUP($C419,[1]APELACIÓN!$C$16:$I$465,7,0)="","",VLOOKUP($C419,[1]APELACIÓN!$C$16:$I$465,7,0)),0)</f>
        <v/>
      </c>
      <c r="AC419" s="73" t="str">
        <f>IF($C419="","",[1]CONSOLIDADO!BP419)</f>
        <v/>
      </c>
      <c r="AD419" s="74" t="str">
        <f>IF($C419="","",[1]CONSOLIDADO!BQ419)</f>
        <v/>
      </c>
      <c r="AE419" s="74" t="str">
        <f>IF($C419="","",[1]CONSOLIDADO!BR419)</f>
        <v/>
      </c>
      <c r="AF419" s="74" t="str">
        <f>IF($C419="","",[1]CONSOLIDADO!BS419)</f>
        <v/>
      </c>
      <c r="AG419" s="74" t="str">
        <f>IF($C419="","",[1]CONSOLIDADO!BT419)</f>
        <v/>
      </c>
      <c r="AH419" s="73" t="str">
        <f>IF($C419="","",[1]CONSOLIDADO!BU419)</f>
        <v/>
      </c>
      <c r="AI419" s="73" t="str">
        <f>IF($C419="","",[1]CONSOLIDADO!BV419)</f>
        <v/>
      </c>
      <c r="AJ419" s="74" t="str">
        <f>IF($C419="","",[1]CONSOLIDADO!BW419)</f>
        <v/>
      </c>
      <c r="AK419" s="75" t="str">
        <f>IF($C419="","",[1]CONSOLIDADO!BX419)</f>
        <v/>
      </c>
    </row>
    <row r="420" spans="1:37" ht="14.45" customHeight="1" x14ac:dyDescent="0.2">
      <c r="A420" s="62">
        <v>405</v>
      </c>
      <c r="B420" s="63"/>
      <c r="C420" s="64"/>
      <c r="D420" s="63"/>
      <c r="E420" s="65" t="str">
        <f>IFERROR(VLOOKUP($C420,[1]CONSOLIDADO!$C$16:$K$465,9,0),"")</f>
        <v/>
      </c>
      <c r="F420" s="66">
        <f>IFERROR(IF(AND(VLOOKUP($C420,[1]APELACIÓN!$C:$AM,7,0)="SI",VLOOKUP($C420,[1]APELACIÓN!$C:$AM,10,0)&lt;&gt;""),VLOOKUP($C420,[1]APELACIÓN!$C:$AM,20,0),VLOOKUP($C420,[1]CONSOLIDADO!$C$16:$BX$465,39,0)),0)</f>
        <v>0</v>
      </c>
      <c r="G420" s="67">
        <f>ROUND(IFERROR(IF($F420&gt;39,200,VLOOKUP($F420,[1]PARAMETROS!$A$12:$K$55,2,0)),0),2)</f>
        <v>0</v>
      </c>
      <c r="H420" s="67">
        <f t="shared" si="54"/>
        <v>0</v>
      </c>
      <c r="I420" s="66">
        <f>IFERROR(IF(AND(VLOOKUP($C420,[1]APELACIÓN!$C:$AM,7,0)="SI",VLOOKUP($C420,[1]APELACIÓN!$C:$AM,11,0)&lt;&gt;""),VLOOKUP($C420,[1]APELACIÓN!$C:$AM,23,0),VLOOKUP($C420,[1]CONSOLIDADO!$C$16:$BX$465,42,0)),0)</f>
        <v>0</v>
      </c>
      <c r="J420" s="67">
        <f>ROUND(IFERROR(IF($I420&gt;39,200,VLOOKUP($I420,[1]PARAMETROS!$A$12:$K$55,6,0)),0),2)</f>
        <v>0</v>
      </c>
      <c r="K420" s="67">
        <f t="shared" si="55"/>
        <v>0</v>
      </c>
      <c r="L420" s="66">
        <f>IFERROR(IF(AND(VLOOKUP($C420,[1]APELACIÓN!$C:$AM,7,0)="SI",VLOOKUP($C420,[1]APELACIÓN!$C:$AM,12,0)&lt;&gt;""),VLOOKUP($C420,[1]APELACIÓN!$C:$AM,26,0),VLOOKUP($C420,[1]CONSOLIDADO!$C$16:$BX$465,45,0)),0)</f>
        <v>0</v>
      </c>
      <c r="M420" s="68">
        <f>ROUND(IFERROR(IF($L420&gt;39,200,VLOOKUP($L420,[1]PARAMETROS!$A$12:$K$55,10,0)),0),2)</f>
        <v>0</v>
      </c>
      <c r="N420" s="68">
        <f t="shared" si="56"/>
        <v>0</v>
      </c>
      <c r="O420" s="68">
        <f t="shared" si="57"/>
        <v>0</v>
      </c>
      <c r="P420" s="69">
        <f t="shared" si="58"/>
        <v>0</v>
      </c>
      <c r="Q420" s="66">
        <f>IFERROR(IF(AND(VLOOKUP($C420,[1]APELACIÓN!$C:$AM,7,0)="SI",VLOOKUP($C420,[1]APELACIÓN!$C:$AM,13,0)&lt;&gt;""),VLOOKUP($C420,[1]APELACIÓN!$C:$AM,29,0),VLOOKUP($C420,[1]CONSOLIDADO!$C$16:$BX$465,50,0)),0)</f>
        <v>0</v>
      </c>
      <c r="R420" s="68">
        <f>ROUND(IFERROR(IF($Q420&gt;110,100,VLOOKUP($Q420,[1]PARAMETROS!$M$12:$O$122,2,0)),0),2)</f>
        <v>0</v>
      </c>
      <c r="S420" s="69">
        <f t="shared" si="59"/>
        <v>0</v>
      </c>
      <c r="T420" s="70">
        <f>IFERROR(IF(AND(VLOOKUP($C420,[1]APELACIÓN!$C:$AM,7,0)="SI",VLOOKUP($C420,[1]APELACIÓN!$C:$AM,14,0)&lt;&gt;""),VLOOKUP($C420,[1]APELACIÓN!$C:$AM,32,0),VLOOKUP($C420,[1]CONSOLIDADO!$C$16:$BX$465,53,0)),0)</f>
        <v>0</v>
      </c>
      <c r="U420" s="70">
        <f>IFERROR(IF(AND(VLOOKUP($C420,[1]APELACIÓN!$C:$AM,7,0)="SI",VLOOKUP($C420,[1]APELACIÓN!$C:$AM,15,0)&lt;&gt;""),VLOOKUP($C420,[1]APELACIÓN!$C:$AM,33,0),VLOOKUP($C420,[1]CONSOLIDADO!$C$16:$BX$465,54,0)),0)</f>
        <v>0</v>
      </c>
      <c r="V420" s="70">
        <f>IFERROR(IF(AND(VLOOKUP($C420,[1]APELACIÓN!$C:$AM,7,0)="SI",VLOOKUP($C420,[1]APELACIÓN!$C:$AM,16,0)&lt;&gt;""),VLOOKUP($C420,[1]APELACIÓN!$C:$AM,34,0),VLOOKUP($C420,[1]CONSOLIDADO!$C$16:$BX$465,55,0)),0)</f>
        <v>0</v>
      </c>
      <c r="W420" s="70">
        <f t="shared" si="60"/>
        <v>0</v>
      </c>
      <c r="X420" s="68">
        <f>ROUND(IFERROR(VLOOKUP($W420,[1]PARAMETROS!$Q$12:$S$82,2,0),0),2)</f>
        <v>0</v>
      </c>
      <c r="Y420" s="69">
        <f t="shared" si="61"/>
        <v>0</v>
      </c>
      <c r="Z420" s="71">
        <f t="shared" si="62"/>
        <v>0</v>
      </c>
      <c r="AA420" s="72" t="str">
        <f>IFERROR(IF(VLOOKUP($C420,[1]APELACIÓN!$C$16:$I$465,5,0)="","",VLOOKUP($C420,[1]APELACIÓN!$C$16:$I$465,5,0)),0)</f>
        <v/>
      </c>
      <c r="AB420" s="72" t="str">
        <f>IFERROR(IF(VLOOKUP($C420,[1]APELACIÓN!$C$16:$I$465,7,0)="","",VLOOKUP($C420,[1]APELACIÓN!$C$16:$I$465,7,0)),0)</f>
        <v/>
      </c>
      <c r="AC420" s="73" t="str">
        <f>IF($C420="","",[1]CONSOLIDADO!BP420)</f>
        <v/>
      </c>
      <c r="AD420" s="74" t="str">
        <f>IF($C420="","",[1]CONSOLIDADO!BQ420)</f>
        <v/>
      </c>
      <c r="AE420" s="74" t="str">
        <f>IF($C420="","",[1]CONSOLIDADO!BR420)</f>
        <v/>
      </c>
      <c r="AF420" s="74" t="str">
        <f>IF($C420="","",[1]CONSOLIDADO!BS420)</f>
        <v/>
      </c>
      <c r="AG420" s="74" t="str">
        <f>IF($C420="","",[1]CONSOLIDADO!BT420)</f>
        <v/>
      </c>
      <c r="AH420" s="73" t="str">
        <f>IF($C420="","",[1]CONSOLIDADO!BU420)</f>
        <v/>
      </c>
      <c r="AI420" s="73" t="str">
        <f>IF($C420="","",[1]CONSOLIDADO!BV420)</f>
        <v/>
      </c>
      <c r="AJ420" s="74" t="str">
        <f>IF($C420="","",[1]CONSOLIDADO!BW420)</f>
        <v/>
      </c>
      <c r="AK420" s="75" t="str">
        <f>IF($C420="","",[1]CONSOLIDADO!BX420)</f>
        <v/>
      </c>
    </row>
    <row r="421" spans="1:37" ht="14.45" customHeight="1" x14ac:dyDescent="0.2">
      <c r="A421" s="62">
        <v>406</v>
      </c>
      <c r="B421" s="63"/>
      <c r="C421" s="64"/>
      <c r="D421" s="63"/>
      <c r="E421" s="65" t="str">
        <f>IFERROR(VLOOKUP($C421,[1]CONSOLIDADO!$C$16:$K$465,9,0),"")</f>
        <v/>
      </c>
      <c r="F421" s="66">
        <f>IFERROR(IF(AND(VLOOKUP($C421,[1]APELACIÓN!$C:$AM,7,0)="SI",VLOOKUP($C421,[1]APELACIÓN!$C:$AM,10,0)&lt;&gt;""),VLOOKUP($C421,[1]APELACIÓN!$C:$AM,20,0),VLOOKUP($C421,[1]CONSOLIDADO!$C$16:$BX$465,39,0)),0)</f>
        <v>0</v>
      </c>
      <c r="G421" s="67">
        <f>ROUND(IFERROR(IF($F421&gt;39,200,VLOOKUP($F421,[1]PARAMETROS!$A$12:$K$55,2,0)),0),2)</f>
        <v>0</v>
      </c>
      <c r="H421" s="67">
        <f t="shared" si="54"/>
        <v>0</v>
      </c>
      <c r="I421" s="66">
        <f>IFERROR(IF(AND(VLOOKUP($C421,[1]APELACIÓN!$C:$AM,7,0)="SI",VLOOKUP($C421,[1]APELACIÓN!$C:$AM,11,0)&lt;&gt;""),VLOOKUP($C421,[1]APELACIÓN!$C:$AM,23,0),VLOOKUP($C421,[1]CONSOLIDADO!$C$16:$BX$465,42,0)),0)</f>
        <v>0</v>
      </c>
      <c r="J421" s="67">
        <f>ROUND(IFERROR(IF($I421&gt;39,200,VLOOKUP($I421,[1]PARAMETROS!$A$12:$K$55,6,0)),0),2)</f>
        <v>0</v>
      </c>
      <c r="K421" s="67">
        <f t="shared" si="55"/>
        <v>0</v>
      </c>
      <c r="L421" s="66">
        <f>IFERROR(IF(AND(VLOOKUP($C421,[1]APELACIÓN!$C:$AM,7,0)="SI",VLOOKUP($C421,[1]APELACIÓN!$C:$AM,12,0)&lt;&gt;""),VLOOKUP($C421,[1]APELACIÓN!$C:$AM,26,0),VLOOKUP($C421,[1]CONSOLIDADO!$C$16:$BX$465,45,0)),0)</f>
        <v>0</v>
      </c>
      <c r="M421" s="68">
        <f>ROUND(IFERROR(IF($L421&gt;39,200,VLOOKUP($L421,[1]PARAMETROS!$A$12:$K$55,10,0)),0),2)</f>
        <v>0</v>
      </c>
      <c r="N421" s="68">
        <f t="shared" si="56"/>
        <v>0</v>
      </c>
      <c r="O421" s="68">
        <f t="shared" si="57"/>
        <v>0</v>
      </c>
      <c r="P421" s="69">
        <f t="shared" si="58"/>
        <v>0</v>
      </c>
      <c r="Q421" s="66">
        <f>IFERROR(IF(AND(VLOOKUP($C421,[1]APELACIÓN!$C:$AM,7,0)="SI",VLOOKUP($C421,[1]APELACIÓN!$C:$AM,13,0)&lt;&gt;""),VLOOKUP($C421,[1]APELACIÓN!$C:$AM,29,0),VLOOKUP($C421,[1]CONSOLIDADO!$C$16:$BX$465,50,0)),0)</f>
        <v>0</v>
      </c>
      <c r="R421" s="68">
        <f>ROUND(IFERROR(IF($Q421&gt;110,100,VLOOKUP($Q421,[1]PARAMETROS!$M$12:$O$122,2,0)),0),2)</f>
        <v>0</v>
      </c>
      <c r="S421" s="69">
        <f t="shared" si="59"/>
        <v>0</v>
      </c>
      <c r="T421" s="70">
        <f>IFERROR(IF(AND(VLOOKUP($C421,[1]APELACIÓN!$C:$AM,7,0)="SI",VLOOKUP($C421,[1]APELACIÓN!$C:$AM,14,0)&lt;&gt;""),VLOOKUP($C421,[1]APELACIÓN!$C:$AM,32,0),VLOOKUP($C421,[1]CONSOLIDADO!$C$16:$BX$465,53,0)),0)</f>
        <v>0</v>
      </c>
      <c r="U421" s="70">
        <f>IFERROR(IF(AND(VLOOKUP($C421,[1]APELACIÓN!$C:$AM,7,0)="SI",VLOOKUP($C421,[1]APELACIÓN!$C:$AM,15,0)&lt;&gt;""),VLOOKUP($C421,[1]APELACIÓN!$C:$AM,33,0),VLOOKUP($C421,[1]CONSOLIDADO!$C$16:$BX$465,54,0)),0)</f>
        <v>0</v>
      </c>
      <c r="V421" s="70">
        <f>IFERROR(IF(AND(VLOOKUP($C421,[1]APELACIÓN!$C:$AM,7,0)="SI",VLOOKUP($C421,[1]APELACIÓN!$C:$AM,16,0)&lt;&gt;""),VLOOKUP($C421,[1]APELACIÓN!$C:$AM,34,0),VLOOKUP($C421,[1]CONSOLIDADO!$C$16:$BX$465,55,0)),0)</f>
        <v>0</v>
      </c>
      <c r="W421" s="70">
        <f t="shared" si="60"/>
        <v>0</v>
      </c>
      <c r="X421" s="68">
        <f>ROUND(IFERROR(VLOOKUP($W421,[1]PARAMETROS!$Q$12:$S$82,2,0),0),2)</f>
        <v>0</v>
      </c>
      <c r="Y421" s="69">
        <f t="shared" si="61"/>
        <v>0</v>
      </c>
      <c r="Z421" s="71">
        <f t="shared" si="62"/>
        <v>0</v>
      </c>
      <c r="AA421" s="72" t="str">
        <f>IFERROR(IF(VLOOKUP($C421,[1]APELACIÓN!$C$16:$I$465,5,0)="","",VLOOKUP($C421,[1]APELACIÓN!$C$16:$I$465,5,0)),0)</f>
        <v/>
      </c>
      <c r="AB421" s="72" t="str">
        <f>IFERROR(IF(VLOOKUP($C421,[1]APELACIÓN!$C$16:$I$465,7,0)="","",VLOOKUP($C421,[1]APELACIÓN!$C$16:$I$465,7,0)),0)</f>
        <v/>
      </c>
      <c r="AC421" s="73" t="str">
        <f>IF($C421="","",[1]CONSOLIDADO!BP421)</f>
        <v/>
      </c>
      <c r="AD421" s="74" t="str">
        <f>IF($C421="","",[1]CONSOLIDADO!BQ421)</f>
        <v/>
      </c>
      <c r="AE421" s="74" t="str">
        <f>IF($C421="","",[1]CONSOLIDADO!BR421)</f>
        <v/>
      </c>
      <c r="AF421" s="74" t="str">
        <f>IF($C421="","",[1]CONSOLIDADO!BS421)</f>
        <v/>
      </c>
      <c r="AG421" s="74" t="str">
        <f>IF($C421="","",[1]CONSOLIDADO!BT421)</f>
        <v/>
      </c>
      <c r="AH421" s="73" t="str">
        <f>IF($C421="","",[1]CONSOLIDADO!BU421)</f>
        <v/>
      </c>
      <c r="AI421" s="73" t="str">
        <f>IF($C421="","",[1]CONSOLIDADO!BV421)</f>
        <v/>
      </c>
      <c r="AJ421" s="74" t="str">
        <f>IF($C421="","",[1]CONSOLIDADO!BW421)</f>
        <v/>
      </c>
      <c r="AK421" s="75" t="str">
        <f>IF($C421="","",[1]CONSOLIDADO!BX421)</f>
        <v/>
      </c>
    </row>
    <row r="422" spans="1:37" ht="14.45" customHeight="1" x14ac:dyDescent="0.2">
      <c r="A422" s="62">
        <v>407</v>
      </c>
      <c r="B422" s="63"/>
      <c r="C422" s="64"/>
      <c r="D422" s="63"/>
      <c r="E422" s="65" t="str">
        <f>IFERROR(VLOOKUP($C422,[1]CONSOLIDADO!$C$16:$K$465,9,0),"")</f>
        <v/>
      </c>
      <c r="F422" s="66">
        <f>IFERROR(IF(AND(VLOOKUP($C422,[1]APELACIÓN!$C:$AM,7,0)="SI",VLOOKUP($C422,[1]APELACIÓN!$C:$AM,10,0)&lt;&gt;""),VLOOKUP($C422,[1]APELACIÓN!$C:$AM,20,0),VLOOKUP($C422,[1]CONSOLIDADO!$C$16:$BX$465,39,0)),0)</f>
        <v>0</v>
      </c>
      <c r="G422" s="67">
        <f>ROUND(IFERROR(IF($F422&gt;39,200,VLOOKUP($F422,[1]PARAMETROS!$A$12:$K$55,2,0)),0),2)</f>
        <v>0</v>
      </c>
      <c r="H422" s="67">
        <f t="shared" si="54"/>
        <v>0</v>
      </c>
      <c r="I422" s="66">
        <f>IFERROR(IF(AND(VLOOKUP($C422,[1]APELACIÓN!$C:$AM,7,0)="SI",VLOOKUP($C422,[1]APELACIÓN!$C:$AM,11,0)&lt;&gt;""),VLOOKUP($C422,[1]APELACIÓN!$C:$AM,23,0),VLOOKUP($C422,[1]CONSOLIDADO!$C$16:$BX$465,42,0)),0)</f>
        <v>0</v>
      </c>
      <c r="J422" s="67">
        <f>ROUND(IFERROR(IF($I422&gt;39,200,VLOOKUP($I422,[1]PARAMETROS!$A$12:$K$55,6,0)),0),2)</f>
        <v>0</v>
      </c>
      <c r="K422" s="67">
        <f t="shared" si="55"/>
        <v>0</v>
      </c>
      <c r="L422" s="66">
        <f>IFERROR(IF(AND(VLOOKUP($C422,[1]APELACIÓN!$C:$AM,7,0)="SI",VLOOKUP($C422,[1]APELACIÓN!$C:$AM,12,0)&lt;&gt;""),VLOOKUP($C422,[1]APELACIÓN!$C:$AM,26,0),VLOOKUP($C422,[1]CONSOLIDADO!$C$16:$BX$465,45,0)),0)</f>
        <v>0</v>
      </c>
      <c r="M422" s="68">
        <f>ROUND(IFERROR(IF($L422&gt;39,200,VLOOKUP($L422,[1]PARAMETROS!$A$12:$K$55,10,0)),0),2)</f>
        <v>0</v>
      </c>
      <c r="N422" s="68">
        <f t="shared" si="56"/>
        <v>0</v>
      </c>
      <c r="O422" s="68">
        <f t="shared" si="57"/>
        <v>0</v>
      </c>
      <c r="P422" s="69">
        <f t="shared" si="58"/>
        <v>0</v>
      </c>
      <c r="Q422" s="66">
        <f>IFERROR(IF(AND(VLOOKUP($C422,[1]APELACIÓN!$C:$AM,7,0)="SI",VLOOKUP($C422,[1]APELACIÓN!$C:$AM,13,0)&lt;&gt;""),VLOOKUP($C422,[1]APELACIÓN!$C:$AM,29,0),VLOOKUP($C422,[1]CONSOLIDADO!$C$16:$BX$465,50,0)),0)</f>
        <v>0</v>
      </c>
      <c r="R422" s="68">
        <f>ROUND(IFERROR(IF($Q422&gt;110,100,VLOOKUP($Q422,[1]PARAMETROS!$M$12:$O$122,2,0)),0),2)</f>
        <v>0</v>
      </c>
      <c r="S422" s="69">
        <f t="shared" si="59"/>
        <v>0</v>
      </c>
      <c r="T422" s="70">
        <f>IFERROR(IF(AND(VLOOKUP($C422,[1]APELACIÓN!$C:$AM,7,0)="SI",VLOOKUP($C422,[1]APELACIÓN!$C:$AM,14,0)&lt;&gt;""),VLOOKUP($C422,[1]APELACIÓN!$C:$AM,32,0),VLOOKUP($C422,[1]CONSOLIDADO!$C$16:$BX$465,53,0)),0)</f>
        <v>0</v>
      </c>
      <c r="U422" s="70">
        <f>IFERROR(IF(AND(VLOOKUP($C422,[1]APELACIÓN!$C:$AM,7,0)="SI",VLOOKUP($C422,[1]APELACIÓN!$C:$AM,15,0)&lt;&gt;""),VLOOKUP($C422,[1]APELACIÓN!$C:$AM,33,0),VLOOKUP($C422,[1]CONSOLIDADO!$C$16:$BX$465,54,0)),0)</f>
        <v>0</v>
      </c>
      <c r="V422" s="70">
        <f>IFERROR(IF(AND(VLOOKUP($C422,[1]APELACIÓN!$C:$AM,7,0)="SI",VLOOKUP($C422,[1]APELACIÓN!$C:$AM,16,0)&lt;&gt;""),VLOOKUP($C422,[1]APELACIÓN!$C:$AM,34,0),VLOOKUP($C422,[1]CONSOLIDADO!$C$16:$BX$465,55,0)),0)</f>
        <v>0</v>
      </c>
      <c r="W422" s="70">
        <f t="shared" si="60"/>
        <v>0</v>
      </c>
      <c r="X422" s="68">
        <f>ROUND(IFERROR(VLOOKUP($W422,[1]PARAMETROS!$Q$12:$S$82,2,0),0),2)</f>
        <v>0</v>
      </c>
      <c r="Y422" s="69">
        <f t="shared" si="61"/>
        <v>0</v>
      </c>
      <c r="Z422" s="71">
        <f t="shared" si="62"/>
        <v>0</v>
      </c>
      <c r="AA422" s="72" t="str">
        <f>IFERROR(IF(VLOOKUP($C422,[1]APELACIÓN!$C$16:$I$465,5,0)="","",VLOOKUP($C422,[1]APELACIÓN!$C$16:$I$465,5,0)),0)</f>
        <v/>
      </c>
      <c r="AB422" s="72" t="str">
        <f>IFERROR(IF(VLOOKUP($C422,[1]APELACIÓN!$C$16:$I$465,7,0)="","",VLOOKUP($C422,[1]APELACIÓN!$C$16:$I$465,7,0)),0)</f>
        <v/>
      </c>
      <c r="AC422" s="73" t="str">
        <f>IF($C422="","",[1]CONSOLIDADO!BP422)</f>
        <v/>
      </c>
      <c r="AD422" s="74" t="str">
        <f>IF($C422="","",[1]CONSOLIDADO!BQ422)</f>
        <v/>
      </c>
      <c r="AE422" s="74" t="str">
        <f>IF($C422="","",[1]CONSOLIDADO!BR422)</f>
        <v/>
      </c>
      <c r="AF422" s="74" t="str">
        <f>IF($C422="","",[1]CONSOLIDADO!BS422)</f>
        <v/>
      </c>
      <c r="AG422" s="74" t="str">
        <f>IF($C422="","",[1]CONSOLIDADO!BT422)</f>
        <v/>
      </c>
      <c r="AH422" s="73" t="str">
        <f>IF($C422="","",[1]CONSOLIDADO!BU422)</f>
        <v/>
      </c>
      <c r="AI422" s="73" t="str">
        <f>IF($C422="","",[1]CONSOLIDADO!BV422)</f>
        <v/>
      </c>
      <c r="AJ422" s="74" t="str">
        <f>IF($C422="","",[1]CONSOLIDADO!BW422)</f>
        <v/>
      </c>
      <c r="AK422" s="75" t="str">
        <f>IF($C422="","",[1]CONSOLIDADO!BX422)</f>
        <v/>
      </c>
    </row>
    <row r="423" spans="1:37" ht="14.45" customHeight="1" x14ac:dyDescent="0.2">
      <c r="A423" s="62">
        <v>408</v>
      </c>
      <c r="B423" s="63"/>
      <c r="C423" s="64"/>
      <c r="D423" s="63"/>
      <c r="E423" s="65" t="str">
        <f>IFERROR(VLOOKUP($C423,[1]CONSOLIDADO!$C$16:$K$465,9,0),"")</f>
        <v/>
      </c>
      <c r="F423" s="66">
        <f>IFERROR(IF(AND(VLOOKUP($C423,[1]APELACIÓN!$C:$AM,7,0)="SI",VLOOKUP($C423,[1]APELACIÓN!$C:$AM,10,0)&lt;&gt;""),VLOOKUP($C423,[1]APELACIÓN!$C:$AM,20,0),VLOOKUP($C423,[1]CONSOLIDADO!$C$16:$BX$465,39,0)),0)</f>
        <v>0</v>
      </c>
      <c r="G423" s="67">
        <f>ROUND(IFERROR(IF($F423&gt;39,200,VLOOKUP($F423,[1]PARAMETROS!$A$12:$K$55,2,0)),0),2)</f>
        <v>0</v>
      </c>
      <c r="H423" s="67">
        <f t="shared" si="54"/>
        <v>0</v>
      </c>
      <c r="I423" s="66">
        <f>IFERROR(IF(AND(VLOOKUP($C423,[1]APELACIÓN!$C:$AM,7,0)="SI",VLOOKUP($C423,[1]APELACIÓN!$C:$AM,11,0)&lt;&gt;""),VLOOKUP($C423,[1]APELACIÓN!$C:$AM,23,0),VLOOKUP($C423,[1]CONSOLIDADO!$C$16:$BX$465,42,0)),0)</f>
        <v>0</v>
      </c>
      <c r="J423" s="67">
        <f>ROUND(IFERROR(IF($I423&gt;39,200,VLOOKUP($I423,[1]PARAMETROS!$A$12:$K$55,6,0)),0),2)</f>
        <v>0</v>
      </c>
      <c r="K423" s="67">
        <f t="shared" si="55"/>
        <v>0</v>
      </c>
      <c r="L423" s="66">
        <f>IFERROR(IF(AND(VLOOKUP($C423,[1]APELACIÓN!$C:$AM,7,0)="SI",VLOOKUP($C423,[1]APELACIÓN!$C:$AM,12,0)&lt;&gt;""),VLOOKUP($C423,[1]APELACIÓN!$C:$AM,26,0),VLOOKUP($C423,[1]CONSOLIDADO!$C$16:$BX$465,45,0)),0)</f>
        <v>0</v>
      </c>
      <c r="M423" s="68">
        <f>ROUND(IFERROR(IF($L423&gt;39,200,VLOOKUP($L423,[1]PARAMETROS!$A$12:$K$55,10,0)),0),2)</f>
        <v>0</v>
      </c>
      <c r="N423" s="68">
        <f t="shared" si="56"/>
        <v>0</v>
      </c>
      <c r="O423" s="68">
        <f t="shared" si="57"/>
        <v>0</v>
      </c>
      <c r="P423" s="69">
        <f t="shared" si="58"/>
        <v>0</v>
      </c>
      <c r="Q423" s="66">
        <f>IFERROR(IF(AND(VLOOKUP($C423,[1]APELACIÓN!$C:$AM,7,0)="SI",VLOOKUP($C423,[1]APELACIÓN!$C:$AM,13,0)&lt;&gt;""),VLOOKUP($C423,[1]APELACIÓN!$C:$AM,29,0),VLOOKUP($C423,[1]CONSOLIDADO!$C$16:$BX$465,50,0)),0)</f>
        <v>0</v>
      </c>
      <c r="R423" s="68">
        <f>ROUND(IFERROR(IF($Q423&gt;110,100,VLOOKUP($Q423,[1]PARAMETROS!$M$12:$O$122,2,0)),0),2)</f>
        <v>0</v>
      </c>
      <c r="S423" s="69">
        <f t="shared" si="59"/>
        <v>0</v>
      </c>
      <c r="T423" s="70">
        <f>IFERROR(IF(AND(VLOOKUP($C423,[1]APELACIÓN!$C:$AM,7,0)="SI",VLOOKUP($C423,[1]APELACIÓN!$C:$AM,14,0)&lt;&gt;""),VLOOKUP($C423,[1]APELACIÓN!$C:$AM,32,0),VLOOKUP($C423,[1]CONSOLIDADO!$C$16:$BX$465,53,0)),0)</f>
        <v>0</v>
      </c>
      <c r="U423" s="70">
        <f>IFERROR(IF(AND(VLOOKUP($C423,[1]APELACIÓN!$C:$AM,7,0)="SI",VLOOKUP($C423,[1]APELACIÓN!$C:$AM,15,0)&lt;&gt;""),VLOOKUP($C423,[1]APELACIÓN!$C:$AM,33,0),VLOOKUP($C423,[1]CONSOLIDADO!$C$16:$BX$465,54,0)),0)</f>
        <v>0</v>
      </c>
      <c r="V423" s="70">
        <f>IFERROR(IF(AND(VLOOKUP($C423,[1]APELACIÓN!$C:$AM,7,0)="SI",VLOOKUP($C423,[1]APELACIÓN!$C:$AM,16,0)&lt;&gt;""),VLOOKUP($C423,[1]APELACIÓN!$C:$AM,34,0),VLOOKUP($C423,[1]CONSOLIDADO!$C$16:$BX$465,55,0)),0)</f>
        <v>0</v>
      </c>
      <c r="W423" s="70">
        <f t="shared" si="60"/>
        <v>0</v>
      </c>
      <c r="X423" s="68">
        <f>ROUND(IFERROR(VLOOKUP($W423,[1]PARAMETROS!$Q$12:$S$82,2,0),0),2)</f>
        <v>0</v>
      </c>
      <c r="Y423" s="69">
        <f t="shared" si="61"/>
        <v>0</v>
      </c>
      <c r="Z423" s="71">
        <f t="shared" si="62"/>
        <v>0</v>
      </c>
      <c r="AA423" s="72" t="str">
        <f>IFERROR(IF(VLOOKUP($C423,[1]APELACIÓN!$C$16:$I$465,5,0)="","",VLOOKUP($C423,[1]APELACIÓN!$C$16:$I$465,5,0)),0)</f>
        <v/>
      </c>
      <c r="AB423" s="72" t="str">
        <f>IFERROR(IF(VLOOKUP($C423,[1]APELACIÓN!$C$16:$I$465,7,0)="","",VLOOKUP($C423,[1]APELACIÓN!$C$16:$I$465,7,0)),0)</f>
        <v/>
      </c>
      <c r="AC423" s="73" t="str">
        <f>IF($C423="","",[1]CONSOLIDADO!BP423)</f>
        <v/>
      </c>
      <c r="AD423" s="74" t="str">
        <f>IF($C423="","",[1]CONSOLIDADO!BQ423)</f>
        <v/>
      </c>
      <c r="AE423" s="74" t="str">
        <f>IF($C423="","",[1]CONSOLIDADO!BR423)</f>
        <v/>
      </c>
      <c r="AF423" s="74" t="str">
        <f>IF($C423="","",[1]CONSOLIDADO!BS423)</f>
        <v/>
      </c>
      <c r="AG423" s="74" t="str">
        <f>IF($C423="","",[1]CONSOLIDADO!BT423)</f>
        <v/>
      </c>
      <c r="AH423" s="73" t="str">
        <f>IF($C423="","",[1]CONSOLIDADO!BU423)</f>
        <v/>
      </c>
      <c r="AI423" s="73" t="str">
        <f>IF($C423="","",[1]CONSOLIDADO!BV423)</f>
        <v/>
      </c>
      <c r="AJ423" s="74" t="str">
        <f>IF($C423="","",[1]CONSOLIDADO!BW423)</f>
        <v/>
      </c>
      <c r="AK423" s="75" t="str">
        <f>IF($C423="","",[1]CONSOLIDADO!BX423)</f>
        <v/>
      </c>
    </row>
    <row r="424" spans="1:37" ht="14.45" customHeight="1" x14ac:dyDescent="0.2">
      <c r="A424" s="62">
        <v>409</v>
      </c>
      <c r="B424" s="63"/>
      <c r="C424" s="64"/>
      <c r="D424" s="63"/>
      <c r="E424" s="65" t="str">
        <f>IFERROR(VLOOKUP($C424,[1]CONSOLIDADO!$C$16:$K$465,9,0),"")</f>
        <v/>
      </c>
      <c r="F424" s="66">
        <f>IFERROR(IF(AND(VLOOKUP($C424,[1]APELACIÓN!$C:$AM,7,0)="SI",VLOOKUP($C424,[1]APELACIÓN!$C:$AM,10,0)&lt;&gt;""),VLOOKUP($C424,[1]APELACIÓN!$C:$AM,20,0),VLOOKUP($C424,[1]CONSOLIDADO!$C$16:$BX$465,39,0)),0)</f>
        <v>0</v>
      </c>
      <c r="G424" s="67">
        <f>ROUND(IFERROR(IF($F424&gt;39,200,VLOOKUP($F424,[1]PARAMETROS!$A$12:$K$55,2,0)),0),2)</f>
        <v>0</v>
      </c>
      <c r="H424" s="67">
        <f t="shared" si="54"/>
        <v>0</v>
      </c>
      <c r="I424" s="66">
        <f>IFERROR(IF(AND(VLOOKUP($C424,[1]APELACIÓN!$C:$AM,7,0)="SI",VLOOKUP($C424,[1]APELACIÓN!$C:$AM,11,0)&lt;&gt;""),VLOOKUP($C424,[1]APELACIÓN!$C:$AM,23,0),VLOOKUP($C424,[1]CONSOLIDADO!$C$16:$BX$465,42,0)),0)</f>
        <v>0</v>
      </c>
      <c r="J424" s="67">
        <f>ROUND(IFERROR(IF($I424&gt;39,200,VLOOKUP($I424,[1]PARAMETROS!$A$12:$K$55,6,0)),0),2)</f>
        <v>0</v>
      </c>
      <c r="K424" s="67">
        <f t="shared" si="55"/>
        <v>0</v>
      </c>
      <c r="L424" s="66">
        <f>IFERROR(IF(AND(VLOOKUP($C424,[1]APELACIÓN!$C:$AM,7,0)="SI",VLOOKUP($C424,[1]APELACIÓN!$C:$AM,12,0)&lt;&gt;""),VLOOKUP($C424,[1]APELACIÓN!$C:$AM,26,0),VLOOKUP($C424,[1]CONSOLIDADO!$C$16:$BX$465,45,0)),0)</f>
        <v>0</v>
      </c>
      <c r="M424" s="68">
        <f>ROUND(IFERROR(IF($L424&gt;39,200,VLOOKUP($L424,[1]PARAMETROS!$A$12:$K$55,10,0)),0),2)</f>
        <v>0</v>
      </c>
      <c r="N424" s="68">
        <f t="shared" si="56"/>
        <v>0</v>
      </c>
      <c r="O424" s="68">
        <f t="shared" si="57"/>
        <v>0</v>
      </c>
      <c r="P424" s="69">
        <f t="shared" si="58"/>
        <v>0</v>
      </c>
      <c r="Q424" s="66">
        <f>IFERROR(IF(AND(VLOOKUP($C424,[1]APELACIÓN!$C:$AM,7,0)="SI",VLOOKUP($C424,[1]APELACIÓN!$C:$AM,13,0)&lt;&gt;""),VLOOKUP($C424,[1]APELACIÓN!$C:$AM,29,0),VLOOKUP($C424,[1]CONSOLIDADO!$C$16:$BX$465,50,0)),0)</f>
        <v>0</v>
      </c>
      <c r="R424" s="68">
        <f>ROUND(IFERROR(IF($Q424&gt;110,100,VLOOKUP($Q424,[1]PARAMETROS!$M$12:$O$122,2,0)),0),2)</f>
        <v>0</v>
      </c>
      <c r="S424" s="69">
        <f t="shared" si="59"/>
        <v>0</v>
      </c>
      <c r="T424" s="70">
        <f>IFERROR(IF(AND(VLOOKUP($C424,[1]APELACIÓN!$C:$AM,7,0)="SI",VLOOKUP($C424,[1]APELACIÓN!$C:$AM,14,0)&lt;&gt;""),VLOOKUP($C424,[1]APELACIÓN!$C:$AM,32,0),VLOOKUP($C424,[1]CONSOLIDADO!$C$16:$BX$465,53,0)),0)</f>
        <v>0</v>
      </c>
      <c r="U424" s="70">
        <f>IFERROR(IF(AND(VLOOKUP($C424,[1]APELACIÓN!$C:$AM,7,0)="SI",VLOOKUP($C424,[1]APELACIÓN!$C:$AM,15,0)&lt;&gt;""),VLOOKUP($C424,[1]APELACIÓN!$C:$AM,33,0),VLOOKUP($C424,[1]CONSOLIDADO!$C$16:$BX$465,54,0)),0)</f>
        <v>0</v>
      </c>
      <c r="V424" s="70">
        <f>IFERROR(IF(AND(VLOOKUP($C424,[1]APELACIÓN!$C:$AM,7,0)="SI",VLOOKUP($C424,[1]APELACIÓN!$C:$AM,16,0)&lt;&gt;""),VLOOKUP($C424,[1]APELACIÓN!$C:$AM,34,0),VLOOKUP($C424,[1]CONSOLIDADO!$C$16:$BX$465,55,0)),0)</f>
        <v>0</v>
      </c>
      <c r="W424" s="70">
        <f t="shared" si="60"/>
        <v>0</v>
      </c>
      <c r="X424" s="68">
        <f>ROUND(IFERROR(VLOOKUP($W424,[1]PARAMETROS!$Q$12:$S$82,2,0),0),2)</f>
        <v>0</v>
      </c>
      <c r="Y424" s="69">
        <f t="shared" si="61"/>
        <v>0</v>
      </c>
      <c r="Z424" s="71">
        <f t="shared" si="62"/>
        <v>0</v>
      </c>
      <c r="AA424" s="72" t="str">
        <f>IFERROR(IF(VLOOKUP($C424,[1]APELACIÓN!$C$16:$I$465,5,0)="","",VLOOKUP($C424,[1]APELACIÓN!$C$16:$I$465,5,0)),0)</f>
        <v/>
      </c>
      <c r="AB424" s="72" t="str">
        <f>IFERROR(IF(VLOOKUP($C424,[1]APELACIÓN!$C$16:$I$465,7,0)="","",VLOOKUP($C424,[1]APELACIÓN!$C$16:$I$465,7,0)),0)</f>
        <v/>
      </c>
      <c r="AC424" s="73" t="str">
        <f>IF($C424="","",[1]CONSOLIDADO!BP424)</f>
        <v/>
      </c>
      <c r="AD424" s="74" t="str">
        <f>IF($C424="","",[1]CONSOLIDADO!BQ424)</f>
        <v/>
      </c>
      <c r="AE424" s="74" t="str">
        <f>IF($C424="","",[1]CONSOLIDADO!BR424)</f>
        <v/>
      </c>
      <c r="AF424" s="74" t="str">
        <f>IF($C424="","",[1]CONSOLIDADO!BS424)</f>
        <v/>
      </c>
      <c r="AG424" s="74" t="str">
        <f>IF($C424="","",[1]CONSOLIDADO!BT424)</f>
        <v/>
      </c>
      <c r="AH424" s="73" t="str">
        <f>IF($C424="","",[1]CONSOLIDADO!BU424)</f>
        <v/>
      </c>
      <c r="AI424" s="73" t="str">
        <f>IF($C424="","",[1]CONSOLIDADO!BV424)</f>
        <v/>
      </c>
      <c r="AJ424" s="74" t="str">
        <f>IF($C424="","",[1]CONSOLIDADO!BW424)</f>
        <v/>
      </c>
      <c r="AK424" s="75" t="str">
        <f>IF($C424="","",[1]CONSOLIDADO!BX424)</f>
        <v/>
      </c>
    </row>
    <row r="425" spans="1:37" ht="14.45" customHeight="1" x14ac:dyDescent="0.2">
      <c r="A425" s="62">
        <v>410</v>
      </c>
      <c r="B425" s="63"/>
      <c r="C425" s="64"/>
      <c r="D425" s="63"/>
      <c r="E425" s="65" t="str">
        <f>IFERROR(VLOOKUP($C425,[1]CONSOLIDADO!$C$16:$K$465,9,0),"")</f>
        <v/>
      </c>
      <c r="F425" s="66">
        <f>IFERROR(IF(AND(VLOOKUP($C425,[1]APELACIÓN!$C:$AM,7,0)="SI",VLOOKUP($C425,[1]APELACIÓN!$C:$AM,10,0)&lt;&gt;""),VLOOKUP($C425,[1]APELACIÓN!$C:$AM,20,0),VLOOKUP($C425,[1]CONSOLIDADO!$C$16:$BX$465,39,0)),0)</f>
        <v>0</v>
      </c>
      <c r="G425" s="67">
        <f>ROUND(IFERROR(IF($F425&gt;39,200,VLOOKUP($F425,[1]PARAMETROS!$A$12:$K$55,2,0)),0),2)</f>
        <v>0</v>
      </c>
      <c r="H425" s="67">
        <f t="shared" si="54"/>
        <v>0</v>
      </c>
      <c r="I425" s="66">
        <f>IFERROR(IF(AND(VLOOKUP($C425,[1]APELACIÓN!$C:$AM,7,0)="SI",VLOOKUP($C425,[1]APELACIÓN!$C:$AM,11,0)&lt;&gt;""),VLOOKUP($C425,[1]APELACIÓN!$C:$AM,23,0),VLOOKUP($C425,[1]CONSOLIDADO!$C$16:$BX$465,42,0)),0)</f>
        <v>0</v>
      </c>
      <c r="J425" s="67">
        <f>ROUND(IFERROR(IF($I425&gt;39,200,VLOOKUP($I425,[1]PARAMETROS!$A$12:$K$55,6,0)),0),2)</f>
        <v>0</v>
      </c>
      <c r="K425" s="67">
        <f t="shared" si="55"/>
        <v>0</v>
      </c>
      <c r="L425" s="66">
        <f>IFERROR(IF(AND(VLOOKUP($C425,[1]APELACIÓN!$C:$AM,7,0)="SI",VLOOKUP($C425,[1]APELACIÓN!$C:$AM,12,0)&lt;&gt;""),VLOOKUP($C425,[1]APELACIÓN!$C:$AM,26,0),VLOOKUP($C425,[1]CONSOLIDADO!$C$16:$BX$465,45,0)),0)</f>
        <v>0</v>
      </c>
      <c r="M425" s="68">
        <f>ROUND(IFERROR(IF($L425&gt;39,200,VLOOKUP($L425,[1]PARAMETROS!$A$12:$K$55,10,0)),0),2)</f>
        <v>0</v>
      </c>
      <c r="N425" s="68">
        <f t="shared" si="56"/>
        <v>0</v>
      </c>
      <c r="O425" s="68">
        <f t="shared" si="57"/>
        <v>0</v>
      </c>
      <c r="P425" s="69">
        <f t="shared" si="58"/>
        <v>0</v>
      </c>
      <c r="Q425" s="66">
        <f>IFERROR(IF(AND(VLOOKUP($C425,[1]APELACIÓN!$C:$AM,7,0)="SI",VLOOKUP($C425,[1]APELACIÓN!$C:$AM,13,0)&lt;&gt;""),VLOOKUP($C425,[1]APELACIÓN!$C:$AM,29,0),VLOOKUP($C425,[1]CONSOLIDADO!$C$16:$BX$465,50,0)),0)</f>
        <v>0</v>
      </c>
      <c r="R425" s="68">
        <f>ROUND(IFERROR(IF($Q425&gt;110,100,VLOOKUP($Q425,[1]PARAMETROS!$M$12:$O$122,2,0)),0),2)</f>
        <v>0</v>
      </c>
      <c r="S425" s="69">
        <f t="shared" si="59"/>
        <v>0</v>
      </c>
      <c r="T425" s="70">
        <f>IFERROR(IF(AND(VLOOKUP($C425,[1]APELACIÓN!$C:$AM,7,0)="SI",VLOOKUP($C425,[1]APELACIÓN!$C:$AM,14,0)&lt;&gt;""),VLOOKUP($C425,[1]APELACIÓN!$C:$AM,32,0),VLOOKUP($C425,[1]CONSOLIDADO!$C$16:$BX$465,53,0)),0)</f>
        <v>0</v>
      </c>
      <c r="U425" s="70">
        <f>IFERROR(IF(AND(VLOOKUP($C425,[1]APELACIÓN!$C:$AM,7,0)="SI",VLOOKUP($C425,[1]APELACIÓN!$C:$AM,15,0)&lt;&gt;""),VLOOKUP($C425,[1]APELACIÓN!$C:$AM,33,0),VLOOKUP($C425,[1]CONSOLIDADO!$C$16:$BX$465,54,0)),0)</f>
        <v>0</v>
      </c>
      <c r="V425" s="70">
        <f>IFERROR(IF(AND(VLOOKUP($C425,[1]APELACIÓN!$C:$AM,7,0)="SI",VLOOKUP($C425,[1]APELACIÓN!$C:$AM,16,0)&lt;&gt;""),VLOOKUP($C425,[1]APELACIÓN!$C:$AM,34,0),VLOOKUP($C425,[1]CONSOLIDADO!$C$16:$BX$465,55,0)),0)</f>
        <v>0</v>
      </c>
      <c r="W425" s="70">
        <f t="shared" si="60"/>
        <v>0</v>
      </c>
      <c r="X425" s="68">
        <f>ROUND(IFERROR(VLOOKUP($W425,[1]PARAMETROS!$Q$12:$S$82,2,0),0),2)</f>
        <v>0</v>
      </c>
      <c r="Y425" s="69">
        <f t="shared" si="61"/>
        <v>0</v>
      </c>
      <c r="Z425" s="71">
        <f t="shared" si="62"/>
        <v>0</v>
      </c>
      <c r="AA425" s="72" t="str">
        <f>IFERROR(IF(VLOOKUP($C425,[1]APELACIÓN!$C$16:$I$465,5,0)="","",VLOOKUP($C425,[1]APELACIÓN!$C$16:$I$465,5,0)),0)</f>
        <v/>
      </c>
      <c r="AB425" s="72" t="str">
        <f>IFERROR(IF(VLOOKUP($C425,[1]APELACIÓN!$C$16:$I$465,7,0)="","",VLOOKUP($C425,[1]APELACIÓN!$C$16:$I$465,7,0)),0)</f>
        <v/>
      </c>
      <c r="AC425" s="73" t="str">
        <f>IF($C425="","",[1]CONSOLIDADO!BP425)</f>
        <v/>
      </c>
      <c r="AD425" s="74" t="str">
        <f>IF($C425="","",[1]CONSOLIDADO!BQ425)</f>
        <v/>
      </c>
      <c r="AE425" s="74" t="str">
        <f>IF($C425="","",[1]CONSOLIDADO!BR425)</f>
        <v/>
      </c>
      <c r="AF425" s="74" t="str">
        <f>IF($C425="","",[1]CONSOLIDADO!BS425)</f>
        <v/>
      </c>
      <c r="AG425" s="74" t="str">
        <f>IF($C425="","",[1]CONSOLIDADO!BT425)</f>
        <v/>
      </c>
      <c r="AH425" s="73" t="str">
        <f>IF($C425="","",[1]CONSOLIDADO!BU425)</f>
        <v/>
      </c>
      <c r="AI425" s="73" t="str">
        <f>IF($C425="","",[1]CONSOLIDADO!BV425)</f>
        <v/>
      </c>
      <c r="AJ425" s="74" t="str">
        <f>IF($C425="","",[1]CONSOLIDADO!BW425)</f>
        <v/>
      </c>
      <c r="AK425" s="75" t="str">
        <f>IF($C425="","",[1]CONSOLIDADO!BX425)</f>
        <v/>
      </c>
    </row>
    <row r="426" spans="1:37" ht="14.45" customHeight="1" x14ac:dyDescent="0.2">
      <c r="A426" s="62">
        <v>411</v>
      </c>
      <c r="B426" s="63"/>
      <c r="C426" s="64"/>
      <c r="D426" s="63"/>
      <c r="E426" s="65" t="str">
        <f>IFERROR(VLOOKUP($C426,[1]CONSOLIDADO!$C$16:$K$465,9,0),"")</f>
        <v/>
      </c>
      <c r="F426" s="66">
        <f>IFERROR(IF(AND(VLOOKUP($C426,[1]APELACIÓN!$C:$AM,7,0)="SI",VLOOKUP($C426,[1]APELACIÓN!$C:$AM,10,0)&lt;&gt;""),VLOOKUP($C426,[1]APELACIÓN!$C:$AM,20,0),VLOOKUP($C426,[1]CONSOLIDADO!$C$16:$BX$465,39,0)),0)</f>
        <v>0</v>
      </c>
      <c r="G426" s="67">
        <f>ROUND(IFERROR(IF($F426&gt;39,200,VLOOKUP($F426,[1]PARAMETROS!$A$12:$K$55,2,0)),0),2)</f>
        <v>0</v>
      </c>
      <c r="H426" s="67">
        <f t="shared" si="54"/>
        <v>0</v>
      </c>
      <c r="I426" s="66">
        <f>IFERROR(IF(AND(VLOOKUP($C426,[1]APELACIÓN!$C:$AM,7,0)="SI",VLOOKUP($C426,[1]APELACIÓN!$C:$AM,11,0)&lt;&gt;""),VLOOKUP($C426,[1]APELACIÓN!$C:$AM,23,0),VLOOKUP($C426,[1]CONSOLIDADO!$C$16:$BX$465,42,0)),0)</f>
        <v>0</v>
      </c>
      <c r="J426" s="67">
        <f>ROUND(IFERROR(IF($I426&gt;39,200,VLOOKUP($I426,[1]PARAMETROS!$A$12:$K$55,6,0)),0),2)</f>
        <v>0</v>
      </c>
      <c r="K426" s="67">
        <f t="shared" si="55"/>
        <v>0</v>
      </c>
      <c r="L426" s="66">
        <f>IFERROR(IF(AND(VLOOKUP($C426,[1]APELACIÓN!$C:$AM,7,0)="SI",VLOOKUP($C426,[1]APELACIÓN!$C:$AM,12,0)&lt;&gt;""),VLOOKUP($C426,[1]APELACIÓN!$C:$AM,26,0),VLOOKUP($C426,[1]CONSOLIDADO!$C$16:$BX$465,45,0)),0)</f>
        <v>0</v>
      </c>
      <c r="M426" s="68">
        <f>ROUND(IFERROR(IF($L426&gt;39,200,VLOOKUP($L426,[1]PARAMETROS!$A$12:$K$55,10,0)),0),2)</f>
        <v>0</v>
      </c>
      <c r="N426" s="68">
        <f t="shared" si="56"/>
        <v>0</v>
      </c>
      <c r="O426" s="68">
        <f t="shared" si="57"/>
        <v>0</v>
      </c>
      <c r="P426" s="69">
        <f t="shared" si="58"/>
        <v>0</v>
      </c>
      <c r="Q426" s="66">
        <f>IFERROR(IF(AND(VLOOKUP($C426,[1]APELACIÓN!$C:$AM,7,0)="SI",VLOOKUP($C426,[1]APELACIÓN!$C:$AM,13,0)&lt;&gt;""),VLOOKUP($C426,[1]APELACIÓN!$C:$AM,29,0),VLOOKUP($C426,[1]CONSOLIDADO!$C$16:$BX$465,50,0)),0)</f>
        <v>0</v>
      </c>
      <c r="R426" s="68">
        <f>ROUND(IFERROR(IF($Q426&gt;110,100,VLOOKUP($Q426,[1]PARAMETROS!$M$12:$O$122,2,0)),0),2)</f>
        <v>0</v>
      </c>
      <c r="S426" s="69">
        <f t="shared" si="59"/>
        <v>0</v>
      </c>
      <c r="T426" s="70">
        <f>IFERROR(IF(AND(VLOOKUP($C426,[1]APELACIÓN!$C:$AM,7,0)="SI",VLOOKUP($C426,[1]APELACIÓN!$C:$AM,14,0)&lt;&gt;""),VLOOKUP($C426,[1]APELACIÓN!$C:$AM,32,0),VLOOKUP($C426,[1]CONSOLIDADO!$C$16:$BX$465,53,0)),0)</f>
        <v>0</v>
      </c>
      <c r="U426" s="70">
        <f>IFERROR(IF(AND(VLOOKUP($C426,[1]APELACIÓN!$C:$AM,7,0)="SI",VLOOKUP($C426,[1]APELACIÓN!$C:$AM,15,0)&lt;&gt;""),VLOOKUP($C426,[1]APELACIÓN!$C:$AM,33,0),VLOOKUP($C426,[1]CONSOLIDADO!$C$16:$BX$465,54,0)),0)</f>
        <v>0</v>
      </c>
      <c r="V426" s="70">
        <f>IFERROR(IF(AND(VLOOKUP($C426,[1]APELACIÓN!$C:$AM,7,0)="SI",VLOOKUP($C426,[1]APELACIÓN!$C:$AM,16,0)&lt;&gt;""),VLOOKUP($C426,[1]APELACIÓN!$C:$AM,34,0),VLOOKUP($C426,[1]CONSOLIDADO!$C$16:$BX$465,55,0)),0)</f>
        <v>0</v>
      </c>
      <c r="W426" s="70">
        <f t="shared" si="60"/>
        <v>0</v>
      </c>
      <c r="X426" s="68">
        <f>ROUND(IFERROR(VLOOKUP($W426,[1]PARAMETROS!$Q$12:$S$82,2,0),0),2)</f>
        <v>0</v>
      </c>
      <c r="Y426" s="69">
        <f t="shared" si="61"/>
        <v>0</v>
      </c>
      <c r="Z426" s="71">
        <f t="shared" si="62"/>
        <v>0</v>
      </c>
      <c r="AA426" s="72" t="str">
        <f>IFERROR(IF(VLOOKUP($C426,[1]APELACIÓN!$C$16:$I$465,5,0)="","",VLOOKUP($C426,[1]APELACIÓN!$C$16:$I$465,5,0)),0)</f>
        <v/>
      </c>
      <c r="AB426" s="72" t="str">
        <f>IFERROR(IF(VLOOKUP($C426,[1]APELACIÓN!$C$16:$I$465,7,0)="","",VLOOKUP($C426,[1]APELACIÓN!$C$16:$I$465,7,0)),0)</f>
        <v/>
      </c>
      <c r="AC426" s="73" t="str">
        <f>IF($C426="","",[1]CONSOLIDADO!BP426)</f>
        <v/>
      </c>
      <c r="AD426" s="74" t="str">
        <f>IF($C426="","",[1]CONSOLIDADO!BQ426)</f>
        <v/>
      </c>
      <c r="AE426" s="74" t="str">
        <f>IF($C426="","",[1]CONSOLIDADO!BR426)</f>
        <v/>
      </c>
      <c r="AF426" s="74" t="str">
        <f>IF($C426="","",[1]CONSOLIDADO!BS426)</f>
        <v/>
      </c>
      <c r="AG426" s="74" t="str">
        <f>IF($C426="","",[1]CONSOLIDADO!BT426)</f>
        <v/>
      </c>
      <c r="AH426" s="73" t="str">
        <f>IF($C426="","",[1]CONSOLIDADO!BU426)</f>
        <v/>
      </c>
      <c r="AI426" s="73" t="str">
        <f>IF($C426="","",[1]CONSOLIDADO!BV426)</f>
        <v/>
      </c>
      <c r="AJ426" s="74" t="str">
        <f>IF($C426="","",[1]CONSOLIDADO!BW426)</f>
        <v/>
      </c>
      <c r="AK426" s="75" t="str">
        <f>IF($C426="","",[1]CONSOLIDADO!BX426)</f>
        <v/>
      </c>
    </row>
    <row r="427" spans="1:37" ht="14.45" customHeight="1" x14ac:dyDescent="0.2">
      <c r="A427" s="62">
        <v>412</v>
      </c>
      <c r="B427" s="63"/>
      <c r="C427" s="64"/>
      <c r="D427" s="63"/>
      <c r="E427" s="65" t="str">
        <f>IFERROR(VLOOKUP($C427,[1]CONSOLIDADO!$C$16:$K$465,9,0),"")</f>
        <v/>
      </c>
      <c r="F427" s="66">
        <f>IFERROR(IF(AND(VLOOKUP($C427,[1]APELACIÓN!$C:$AM,7,0)="SI",VLOOKUP($C427,[1]APELACIÓN!$C:$AM,10,0)&lt;&gt;""),VLOOKUP($C427,[1]APELACIÓN!$C:$AM,20,0),VLOOKUP($C427,[1]CONSOLIDADO!$C$16:$BX$465,39,0)),0)</f>
        <v>0</v>
      </c>
      <c r="G427" s="67">
        <f>ROUND(IFERROR(IF($F427&gt;39,200,VLOOKUP($F427,[1]PARAMETROS!$A$12:$K$55,2,0)),0),2)</f>
        <v>0</v>
      </c>
      <c r="H427" s="67">
        <f t="shared" si="54"/>
        <v>0</v>
      </c>
      <c r="I427" s="66">
        <f>IFERROR(IF(AND(VLOOKUP($C427,[1]APELACIÓN!$C:$AM,7,0)="SI",VLOOKUP($C427,[1]APELACIÓN!$C:$AM,11,0)&lt;&gt;""),VLOOKUP($C427,[1]APELACIÓN!$C:$AM,23,0),VLOOKUP($C427,[1]CONSOLIDADO!$C$16:$BX$465,42,0)),0)</f>
        <v>0</v>
      </c>
      <c r="J427" s="67">
        <f>ROUND(IFERROR(IF($I427&gt;39,200,VLOOKUP($I427,[1]PARAMETROS!$A$12:$K$55,6,0)),0),2)</f>
        <v>0</v>
      </c>
      <c r="K427" s="67">
        <f t="shared" si="55"/>
        <v>0</v>
      </c>
      <c r="L427" s="66">
        <f>IFERROR(IF(AND(VLOOKUP($C427,[1]APELACIÓN!$C:$AM,7,0)="SI",VLOOKUP($C427,[1]APELACIÓN!$C:$AM,12,0)&lt;&gt;""),VLOOKUP($C427,[1]APELACIÓN!$C:$AM,26,0),VLOOKUP($C427,[1]CONSOLIDADO!$C$16:$BX$465,45,0)),0)</f>
        <v>0</v>
      </c>
      <c r="M427" s="68">
        <f>ROUND(IFERROR(IF($L427&gt;39,200,VLOOKUP($L427,[1]PARAMETROS!$A$12:$K$55,10,0)),0),2)</f>
        <v>0</v>
      </c>
      <c r="N427" s="68">
        <f t="shared" si="56"/>
        <v>0</v>
      </c>
      <c r="O427" s="68">
        <f t="shared" si="57"/>
        <v>0</v>
      </c>
      <c r="P427" s="69">
        <f t="shared" si="58"/>
        <v>0</v>
      </c>
      <c r="Q427" s="66">
        <f>IFERROR(IF(AND(VLOOKUP($C427,[1]APELACIÓN!$C:$AM,7,0)="SI",VLOOKUP($C427,[1]APELACIÓN!$C:$AM,13,0)&lt;&gt;""),VLOOKUP($C427,[1]APELACIÓN!$C:$AM,29,0),VLOOKUP($C427,[1]CONSOLIDADO!$C$16:$BX$465,50,0)),0)</f>
        <v>0</v>
      </c>
      <c r="R427" s="68">
        <f>ROUND(IFERROR(IF($Q427&gt;110,100,VLOOKUP($Q427,[1]PARAMETROS!$M$12:$O$122,2,0)),0),2)</f>
        <v>0</v>
      </c>
      <c r="S427" s="69">
        <f t="shared" si="59"/>
        <v>0</v>
      </c>
      <c r="T427" s="70">
        <f>IFERROR(IF(AND(VLOOKUP($C427,[1]APELACIÓN!$C:$AM,7,0)="SI",VLOOKUP($C427,[1]APELACIÓN!$C:$AM,14,0)&lt;&gt;""),VLOOKUP($C427,[1]APELACIÓN!$C:$AM,32,0),VLOOKUP($C427,[1]CONSOLIDADO!$C$16:$BX$465,53,0)),0)</f>
        <v>0</v>
      </c>
      <c r="U427" s="70">
        <f>IFERROR(IF(AND(VLOOKUP($C427,[1]APELACIÓN!$C:$AM,7,0)="SI",VLOOKUP($C427,[1]APELACIÓN!$C:$AM,15,0)&lt;&gt;""),VLOOKUP($C427,[1]APELACIÓN!$C:$AM,33,0),VLOOKUP($C427,[1]CONSOLIDADO!$C$16:$BX$465,54,0)),0)</f>
        <v>0</v>
      </c>
      <c r="V427" s="70">
        <f>IFERROR(IF(AND(VLOOKUP($C427,[1]APELACIÓN!$C:$AM,7,0)="SI",VLOOKUP($C427,[1]APELACIÓN!$C:$AM,16,0)&lt;&gt;""),VLOOKUP($C427,[1]APELACIÓN!$C:$AM,34,0),VLOOKUP($C427,[1]CONSOLIDADO!$C$16:$BX$465,55,0)),0)</f>
        <v>0</v>
      </c>
      <c r="W427" s="70">
        <f t="shared" si="60"/>
        <v>0</v>
      </c>
      <c r="X427" s="68">
        <f>ROUND(IFERROR(VLOOKUP($W427,[1]PARAMETROS!$Q$12:$S$82,2,0),0),2)</f>
        <v>0</v>
      </c>
      <c r="Y427" s="69">
        <f t="shared" si="61"/>
        <v>0</v>
      </c>
      <c r="Z427" s="71">
        <f t="shared" si="62"/>
        <v>0</v>
      </c>
      <c r="AA427" s="72" t="str">
        <f>IFERROR(IF(VLOOKUP($C427,[1]APELACIÓN!$C$16:$I$465,5,0)="","",VLOOKUP($C427,[1]APELACIÓN!$C$16:$I$465,5,0)),0)</f>
        <v/>
      </c>
      <c r="AB427" s="72" t="str">
        <f>IFERROR(IF(VLOOKUP($C427,[1]APELACIÓN!$C$16:$I$465,7,0)="","",VLOOKUP($C427,[1]APELACIÓN!$C$16:$I$465,7,0)),0)</f>
        <v/>
      </c>
      <c r="AC427" s="73" t="str">
        <f>IF($C427="","",[1]CONSOLIDADO!BP427)</f>
        <v/>
      </c>
      <c r="AD427" s="74" t="str">
        <f>IF($C427="","",[1]CONSOLIDADO!BQ427)</f>
        <v/>
      </c>
      <c r="AE427" s="74" t="str">
        <f>IF($C427="","",[1]CONSOLIDADO!BR427)</f>
        <v/>
      </c>
      <c r="AF427" s="74" t="str">
        <f>IF($C427="","",[1]CONSOLIDADO!BS427)</f>
        <v/>
      </c>
      <c r="AG427" s="74" t="str">
        <f>IF($C427="","",[1]CONSOLIDADO!BT427)</f>
        <v/>
      </c>
      <c r="AH427" s="73" t="str">
        <f>IF($C427="","",[1]CONSOLIDADO!BU427)</f>
        <v/>
      </c>
      <c r="AI427" s="73" t="str">
        <f>IF($C427="","",[1]CONSOLIDADO!BV427)</f>
        <v/>
      </c>
      <c r="AJ427" s="74" t="str">
        <f>IF($C427="","",[1]CONSOLIDADO!BW427)</f>
        <v/>
      </c>
      <c r="AK427" s="75" t="str">
        <f>IF($C427="","",[1]CONSOLIDADO!BX427)</f>
        <v/>
      </c>
    </row>
    <row r="428" spans="1:37" ht="14.45" customHeight="1" x14ac:dyDescent="0.2">
      <c r="A428" s="62">
        <v>413</v>
      </c>
      <c r="B428" s="63"/>
      <c r="C428" s="64"/>
      <c r="D428" s="63"/>
      <c r="E428" s="65" t="str">
        <f>IFERROR(VLOOKUP($C428,[1]CONSOLIDADO!$C$16:$K$465,9,0),"")</f>
        <v/>
      </c>
      <c r="F428" s="66">
        <f>IFERROR(IF(AND(VLOOKUP($C428,[1]APELACIÓN!$C:$AM,7,0)="SI",VLOOKUP($C428,[1]APELACIÓN!$C:$AM,10,0)&lt;&gt;""),VLOOKUP($C428,[1]APELACIÓN!$C:$AM,20,0),VLOOKUP($C428,[1]CONSOLIDADO!$C$16:$BX$465,39,0)),0)</f>
        <v>0</v>
      </c>
      <c r="G428" s="67">
        <f>ROUND(IFERROR(IF($F428&gt;39,200,VLOOKUP($F428,[1]PARAMETROS!$A$12:$K$55,2,0)),0),2)</f>
        <v>0</v>
      </c>
      <c r="H428" s="67">
        <f t="shared" si="54"/>
        <v>0</v>
      </c>
      <c r="I428" s="66">
        <f>IFERROR(IF(AND(VLOOKUP($C428,[1]APELACIÓN!$C:$AM,7,0)="SI",VLOOKUP($C428,[1]APELACIÓN!$C:$AM,11,0)&lt;&gt;""),VLOOKUP($C428,[1]APELACIÓN!$C:$AM,23,0),VLOOKUP($C428,[1]CONSOLIDADO!$C$16:$BX$465,42,0)),0)</f>
        <v>0</v>
      </c>
      <c r="J428" s="67">
        <f>ROUND(IFERROR(IF($I428&gt;39,200,VLOOKUP($I428,[1]PARAMETROS!$A$12:$K$55,6,0)),0),2)</f>
        <v>0</v>
      </c>
      <c r="K428" s="67">
        <f t="shared" si="55"/>
        <v>0</v>
      </c>
      <c r="L428" s="66">
        <f>IFERROR(IF(AND(VLOOKUP($C428,[1]APELACIÓN!$C:$AM,7,0)="SI",VLOOKUP($C428,[1]APELACIÓN!$C:$AM,12,0)&lt;&gt;""),VLOOKUP($C428,[1]APELACIÓN!$C:$AM,26,0),VLOOKUP($C428,[1]CONSOLIDADO!$C$16:$BX$465,45,0)),0)</f>
        <v>0</v>
      </c>
      <c r="M428" s="68">
        <f>ROUND(IFERROR(IF($L428&gt;39,200,VLOOKUP($L428,[1]PARAMETROS!$A$12:$K$55,10,0)),0),2)</f>
        <v>0</v>
      </c>
      <c r="N428" s="68">
        <f t="shared" si="56"/>
        <v>0</v>
      </c>
      <c r="O428" s="68">
        <f t="shared" si="57"/>
        <v>0</v>
      </c>
      <c r="P428" s="69">
        <f t="shared" si="58"/>
        <v>0</v>
      </c>
      <c r="Q428" s="66">
        <f>IFERROR(IF(AND(VLOOKUP($C428,[1]APELACIÓN!$C:$AM,7,0)="SI",VLOOKUP($C428,[1]APELACIÓN!$C:$AM,13,0)&lt;&gt;""),VLOOKUP($C428,[1]APELACIÓN!$C:$AM,29,0),VLOOKUP($C428,[1]CONSOLIDADO!$C$16:$BX$465,50,0)),0)</f>
        <v>0</v>
      </c>
      <c r="R428" s="68">
        <f>ROUND(IFERROR(IF($Q428&gt;110,100,VLOOKUP($Q428,[1]PARAMETROS!$M$12:$O$122,2,0)),0),2)</f>
        <v>0</v>
      </c>
      <c r="S428" s="69">
        <f t="shared" si="59"/>
        <v>0</v>
      </c>
      <c r="T428" s="70">
        <f>IFERROR(IF(AND(VLOOKUP($C428,[1]APELACIÓN!$C:$AM,7,0)="SI",VLOOKUP($C428,[1]APELACIÓN!$C:$AM,14,0)&lt;&gt;""),VLOOKUP($C428,[1]APELACIÓN!$C:$AM,32,0),VLOOKUP($C428,[1]CONSOLIDADO!$C$16:$BX$465,53,0)),0)</f>
        <v>0</v>
      </c>
      <c r="U428" s="70">
        <f>IFERROR(IF(AND(VLOOKUP($C428,[1]APELACIÓN!$C:$AM,7,0)="SI",VLOOKUP($C428,[1]APELACIÓN!$C:$AM,15,0)&lt;&gt;""),VLOOKUP($C428,[1]APELACIÓN!$C:$AM,33,0),VLOOKUP($C428,[1]CONSOLIDADO!$C$16:$BX$465,54,0)),0)</f>
        <v>0</v>
      </c>
      <c r="V428" s="70">
        <f>IFERROR(IF(AND(VLOOKUP($C428,[1]APELACIÓN!$C:$AM,7,0)="SI",VLOOKUP($C428,[1]APELACIÓN!$C:$AM,16,0)&lt;&gt;""),VLOOKUP($C428,[1]APELACIÓN!$C:$AM,34,0),VLOOKUP($C428,[1]CONSOLIDADO!$C$16:$BX$465,55,0)),0)</f>
        <v>0</v>
      </c>
      <c r="W428" s="70">
        <f t="shared" si="60"/>
        <v>0</v>
      </c>
      <c r="X428" s="68">
        <f>ROUND(IFERROR(VLOOKUP($W428,[1]PARAMETROS!$Q$12:$S$82,2,0),0),2)</f>
        <v>0</v>
      </c>
      <c r="Y428" s="69">
        <f t="shared" si="61"/>
        <v>0</v>
      </c>
      <c r="Z428" s="71">
        <f t="shared" si="62"/>
        <v>0</v>
      </c>
      <c r="AA428" s="72" t="str">
        <f>IFERROR(IF(VLOOKUP($C428,[1]APELACIÓN!$C$16:$I$465,5,0)="","",VLOOKUP($C428,[1]APELACIÓN!$C$16:$I$465,5,0)),0)</f>
        <v/>
      </c>
      <c r="AB428" s="72" t="str">
        <f>IFERROR(IF(VLOOKUP($C428,[1]APELACIÓN!$C$16:$I$465,7,0)="","",VLOOKUP($C428,[1]APELACIÓN!$C$16:$I$465,7,0)),0)</f>
        <v/>
      </c>
      <c r="AC428" s="73" t="str">
        <f>IF($C428="","",[1]CONSOLIDADO!BP428)</f>
        <v/>
      </c>
      <c r="AD428" s="74" t="str">
        <f>IF($C428="","",[1]CONSOLIDADO!BQ428)</f>
        <v/>
      </c>
      <c r="AE428" s="74" t="str">
        <f>IF($C428="","",[1]CONSOLIDADO!BR428)</f>
        <v/>
      </c>
      <c r="AF428" s="74" t="str">
        <f>IF($C428="","",[1]CONSOLIDADO!BS428)</f>
        <v/>
      </c>
      <c r="AG428" s="74" t="str">
        <f>IF($C428="","",[1]CONSOLIDADO!BT428)</f>
        <v/>
      </c>
      <c r="AH428" s="73" t="str">
        <f>IF($C428="","",[1]CONSOLIDADO!BU428)</f>
        <v/>
      </c>
      <c r="AI428" s="73" t="str">
        <f>IF($C428="","",[1]CONSOLIDADO!BV428)</f>
        <v/>
      </c>
      <c r="AJ428" s="74" t="str">
        <f>IF($C428="","",[1]CONSOLIDADO!BW428)</f>
        <v/>
      </c>
      <c r="AK428" s="75" t="str">
        <f>IF($C428="","",[1]CONSOLIDADO!BX428)</f>
        <v/>
      </c>
    </row>
    <row r="429" spans="1:37" ht="14.45" customHeight="1" x14ac:dyDescent="0.2">
      <c r="A429" s="62">
        <v>414</v>
      </c>
      <c r="B429" s="63"/>
      <c r="C429" s="64"/>
      <c r="D429" s="63"/>
      <c r="E429" s="65" t="str">
        <f>IFERROR(VLOOKUP($C429,[1]CONSOLIDADO!$C$16:$K$465,9,0),"")</f>
        <v/>
      </c>
      <c r="F429" s="66">
        <f>IFERROR(IF(AND(VLOOKUP($C429,[1]APELACIÓN!$C:$AM,7,0)="SI",VLOOKUP($C429,[1]APELACIÓN!$C:$AM,10,0)&lt;&gt;""),VLOOKUP($C429,[1]APELACIÓN!$C:$AM,20,0),VLOOKUP($C429,[1]CONSOLIDADO!$C$16:$BX$465,39,0)),0)</f>
        <v>0</v>
      </c>
      <c r="G429" s="67">
        <f>ROUND(IFERROR(IF($F429&gt;39,200,VLOOKUP($F429,[1]PARAMETROS!$A$12:$K$55,2,0)),0),2)</f>
        <v>0</v>
      </c>
      <c r="H429" s="67">
        <f t="shared" si="54"/>
        <v>0</v>
      </c>
      <c r="I429" s="66">
        <f>IFERROR(IF(AND(VLOOKUP($C429,[1]APELACIÓN!$C:$AM,7,0)="SI",VLOOKUP($C429,[1]APELACIÓN!$C:$AM,11,0)&lt;&gt;""),VLOOKUP($C429,[1]APELACIÓN!$C:$AM,23,0),VLOOKUP($C429,[1]CONSOLIDADO!$C$16:$BX$465,42,0)),0)</f>
        <v>0</v>
      </c>
      <c r="J429" s="67">
        <f>ROUND(IFERROR(IF($I429&gt;39,200,VLOOKUP($I429,[1]PARAMETROS!$A$12:$K$55,6,0)),0),2)</f>
        <v>0</v>
      </c>
      <c r="K429" s="67">
        <f t="shared" si="55"/>
        <v>0</v>
      </c>
      <c r="L429" s="66">
        <f>IFERROR(IF(AND(VLOOKUP($C429,[1]APELACIÓN!$C:$AM,7,0)="SI",VLOOKUP($C429,[1]APELACIÓN!$C:$AM,12,0)&lt;&gt;""),VLOOKUP($C429,[1]APELACIÓN!$C:$AM,26,0),VLOOKUP($C429,[1]CONSOLIDADO!$C$16:$BX$465,45,0)),0)</f>
        <v>0</v>
      </c>
      <c r="M429" s="68">
        <f>ROUND(IFERROR(IF($L429&gt;39,200,VLOOKUP($L429,[1]PARAMETROS!$A$12:$K$55,10,0)),0),2)</f>
        <v>0</v>
      </c>
      <c r="N429" s="68">
        <f t="shared" si="56"/>
        <v>0</v>
      </c>
      <c r="O429" s="68">
        <f t="shared" si="57"/>
        <v>0</v>
      </c>
      <c r="P429" s="69">
        <f t="shared" si="58"/>
        <v>0</v>
      </c>
      <c r="Q429" s="66">
        <f>IFERROR(IF(AND(VLOOKUP($C429,[1]APELACIÓN!$C:$AM,7,0)="SI",VLOOKUP($C429,[1]APELACIÓN!$C:$AM,13,0)&lt;&gt;""),VLOOKUP($C429,[1]APELACIÓN!$C:$AM,29,0),VLOOKUP($C429,[1]CONSOLIDADO!$C$16:$BX$465,50,0)),0)</f>
        <v>0</v>
      </c>
      <c r="R429" s="68">
        <f>ROUND(IFERROR(IF($Q429&gt;110,100,VLOOKUP($Q429,[1]PARAMETROS!$M$12:$O$122,2,0)),0),2)</f>
        <v>0</v>
      </c>
      <c r="S429" s="69">
        <f t="shared" si="59"/>
        <v>0</v>
      </c>
      <c r="T429" s="70">
        <f>IFERROR(IF(AND(VLOOKUP($C429,[1]APELACIÓN!$C:$AM,7,0)="SI",VLOOKUP($C429,[1]APELACIÓN!$C:$AM,14,0)&lt;&gt;""),VLOOKUP($C429,[1]APELACIÓN!$C:$AM,32,0),VLOOKUP($C429,[1]CONSOLIDADO!$C$16:$BX$465,53,0)),0)</f>
        <v>0</v>
      </c>
      <c r="U429" s="70">
        <f>IFERROR(IF(AND(VLOOKUP($C429,[1]APELACIÓN!$C:$AM,7,0)="SI",VLOOKUP($C429,[1]APELACIÓN!$C:$AM,15,0)&lt;&gt;""),VLOOKUP($C429,[1]APELACIÓN!$C:$AM,33,0),VLOOKUP($C429,[1]CONSOLIDADO!$C$16:$BX$465,54,0)),0)</f>
        <v>0</v>
      </c>
      <c r="V429" s="70">
        <f>IFERROR(IF(AND(VLOOKUP($C429,[1]APELACIÓN!$C:$AM,7,0)="SI",VLOOKUP($C429,[1]APELACIÓN!$C:$AM,16,0)&lt;&gt;""),VLOOKUP($C429,[1]APELACIÓN!$C:$AM,34,0),VLOOKUP($C429,[1]CONSOLIDADO!$C$16:$BX$465,55,0)),0)</f>
        <v>0</v>
      </c>
      <c r="W429" s="70">
        <f t="shared" si="60"/>
        <v>0</v>
      </c>
      <c r="X429" s="68">
        <f>ROUND(IFERROR(VLOOKUP($W429,[1]PARAMETROS!$Q$12:$S$82,2,0),0),2)</f>
        <v>0</v>
      </c>
      <c r="Y429" s="69">
        <f t="shared" si="61"/>
        <v>0</v>
      </c>
      <c r="Z429" s="71">
        <f t="shared" si="62"/>
        <v>0</v>
      </c>
      <c r="AA429" s="72" t="str">
        <f>IFERROR(IF(VLOOKUP($C429,[1]APELACIÓN!$C$16:$I$465,5,0)="","",VLOOKUP($C429,[1]APELACIÓN!$C$16:$I$465,5,0)),0)</f>
        <v/>
      </c>
      <c r="AB429" s="72" t="str">
        <f>IFERROR(IF(VLOOKUP($C429,[1]APELACIÓN!$C$16:$I$465,7,0)="","",VLOOKUP($C429,[1]APELACIÓN!$C$16:$I$465,7,0)),0)</f>
        <v/>
      </c>
      <c r="AC429" s="73" t="str">
        <f>IF($C429="","",[1]CONSOLIDADO!BP429)</f>
        <v/>
      </c>
      <c r="AD429" s="74" t="str">
        <f>IF($C429="","",[1]CONSOLIDADO!BQ429)</f>
        <v/>
      </c>
      <c r="AE429" s="74" t="str">
        <f>IF($C429="","",[1]CONSOLIDADO!BR429)</f>
        <v/>
      </c>
      <c r="AF429" s="74" t="str">
        <f>IF($C429="","",[1]CONSOLIDADO!BS429)</f>
        <v/>
      </c>
      <c r="AG429" s="74" t="str">
        <f>IF($C429="","",[1]CONSOLIDADO!BT429)</f>
        <v/>
      </c>
      <c r="AH429" s="73" t="str">
        <f>IF($C429="","",[1]CONSOLIDADO!BU429)</f>
        <v/>
      </c>
      <c r="AI429" s="73" t="str">
        <f>IF($C429="","",[1]CONSOLIDADO!BV429)</f>
        <v/>
      </c>
      <c r="AJ429" s="74" t="str">
        <f>IF($C429="","",[1]CONSOLIDADO!BW429)</f>
        <v/>
      </c>
      <c r="AK429" s="75" t="str">
        <f>IF($C429="","",[1]CONSOLIDADO!BX429)</f>
        <v/>
      </c>
    </row>
    <row r="430" spans="1:37" ht="14.45" customHeight="1" x14ac:dyDescent="0.2">
      <c r="A430" s="62">
        <v>415</v>
      </c>
      <c r="B430" s="63"/>
      <c r="C430" s="64"/>
      <c r="D430" s="63"/>
      <c r="E430" s="65" t="str">
        <f>IFERROR(VLOOKUP($C430,[1]CONSOLIDADO!$C$16:$K$465,9,0),"")</f>
        <v/>
      </c>
      <c r="F430" s="66">
        <f>IFERROR(IF(AND(VLOOKUP($C430,[1]APELACIÓN!$C:$AM,7,0)="SI",VLOOKUP($C430,[1]APELACIÓN!$C:$AM,10,0)&lt;&gt;""),VLOOKUP($C430,[1]APELACIÓN!$C:$AM,20,0),VLOOKUP($C430,[1]CONSOLIDADO!$C$16:$BX$465,39,0)),0)</f>
        <v>0</v>
      </c>
      <c r="G430" s="67">
        <f>ROUND(IFERROR(IF($F430&gt;39,200,VLOOKUP($F430,[1]PARAMETROS!$A$12:$K$55,2,0)),0),2)</f>
        <v>0</v>
      </c>
      <c r="H430" s="67">
        <f t="shared" si="54"/>
        <v>0</v>
      </c>
      <c r="I430" s="66">
        <f>IFERROR(IF(AND(VLOOKUP($C430,[1]APELACIÓN!$C:$AM,7,0)="SI",VLOOKUP($C430,[1]APELACIÓN!$C:$AM,11,0)&lt;&gt;""),VLOOKUP($C430,[1]APELACIÓN!$C:$AM,23,0),VLOOKUP($C430,[1]CONSOLIDADO!$C$16:$BX$465,42,0)),0)</f>
        <v>0</v>
      </c>
      <c r="J430" s="67">
        <f>ROUND(IFERROR(IF($I430&gt;39,200,VLOOKUP($I430,[1]PARAMETROS!$A$12:$K$55,6,0)),0),2)</f>
        <v>0</v>
      </c>
      <c r="K430" s="67">
        <f t="shared" si="55"/>
        <v>0</v>
      </c>
      <c r="L430" s="66">
        <f>IFERROR(IF(AND(VLOOKUP($C430,[1]APELACIÓN!$C:$AM,7,0)="SI",VLOOKUP($C430,[1]APELACIÓN!$C:$AM,12,0)&lt;&gt;""),VLOOKUP($C430,[1]APELACIÓN!$C:$AM,26,0),VLOOKUP($C430,[1]CONSOLIDADO!$C$16:$BX$465,45,0)),0)</f>
        <v>0</v>
      </c>
      <c r="M430" s="68">
        <f>ROUND(IFERROR(IF($L430&gt;39,200,VLOOKUP($L430,[1]PARAMETROS!$A$12:$K$55,10,0)),0),2)</f>
        <v>0</v>
      </c>
      <c r="N430" s="68">
        <f t="shared" si="56"/>
        <v>0</v>
      </c>
      <c r="O430" s="68">
        <f t="shared" si="57"/>
        <v>0</v>
      </c>
      <c r="P430" s="69">
        <f t="shared" si="58"/>
        <v>0</v>
      </c>
      <c r="Q430" s="66">
        <f>IFERROR(IF(AND(VLOOKUP($C430,[1]APELACIÓN!$C:$AM,7,0)="SI",VLOOKUP($C430,[1]APELACIÓN!$C:$AM,13,0)&lt;&gt;""),VLOOKUP($C430,[1]APELACIÓN!$C:$AM,29,0),VLOOKUP($C430,[1]CONSOLIDADO!$C$16:$BX$465,50,0)),0)</f>
        <v>0</v>
      </c>
      <c r="R430" s="68">
        <f>ROUND(IFERROR(IF($Q430&gt;110,100,VLOOKUP($Q430,[1]PARAMETROS!$M$12:$O$122,2,0)),0),2)</f>
        <v>0</v>
      </c>
      <c r="S430" s="69">
        <f t="shared" si="59"/>
        <v>0</v>
      </c>
      <c r="T430" s="70">
        <f>IFERROR(IF(AND(VLOOKUP($C430,[1]APELACIÓN!$C:$AM,7,0)="SI",VLOOKUP($C430,[1]APELACIÓN!$C:$AM,14,0)&lt;&gt;""),VLOOKUP($C430,[1]APELACIÓN!$C:$AM,32,0),VLOOKUP($C430,[1]CONSOLIDADO!$C$16:$BX$465,53,0)),0)</f>
        <v>0</v>
      </c>
      <c r="U430" s="70">
        <f>IFERROR(IF(AND(VLOOKUP($C430,[1]APELACIÓN!$C:$AM,7,0)="SI",VLOOKUP($C430,[1]APELACIÓN!$C:$AM,15,0)&lt;&gt;""),VLOOKUP($C430,[1]APELACIÓN!$C:$AM,33,0),VLOOKUP($C430,[1]CONSOLIDADO!$C$16:$BX$465,54,0)),0)</f>
        <v>0</v>
      </c>
      <c r="V430" s="70">
        <f>IFERROR(IF(AND(VLOOKUP($C430,[1]APELACIÓN!$C:$AM,7,0)="SI",VLOOKUP($C430,[1]APELACIÓN!$C:$AM,16,0)&lt;&gt;""),VLOOKUP($C430,[1]APELACIÓN!$C:$AM,34,0),VLOOKUP($C430,[1]CONSOLIDADO!$C$16:$BX$465,55,0)),0)</f>
        <v>0</v>
      </c>
      <c r="W430" s="70">
        <f t="shared" si="60"/>
        <v>0</v>
      </c>
      <c r="X430" s="68">
        <f>ROUND(IFERROR(VLOOKUP($W430,[1]PARAMETROS!$Q$12:$S$82,2,0),0),2)</f>
        <v>0</v>
      </c>
      <c r="Y430" s="69">
        <f t="shared" si="61"/>
        <v>0</v>
      </c>
      <c r="Z430" s="71">
        <f t="shared" si="62"/>
        <v>0</v>
      </c>
      <c r="AA430" s="72" t="str">
        <f>IFERROR(IF(VLOOKUP($C430,[1]APELACIÓN!$C$16:$I$465,5,0)="","",VLOOKUP($C430,[1]APELACIÓN!$C$16:$I$465,5,0)),0)</f>
        <v/>
      </c>
      <c r="AB430" s="72" t="str">
        <f>IFERROR(IF(VLOOKUP($C430,[1]APELACIÓN!$C$16:$I$465,7,0)="","",VLOOKUP($C430,[1]APELACIÓN!$C$16:$I$465,7,0)),0)</f>
        <v/>
      </c>
      <c r="AC430" s="73" t="str">
        <f>IF($C430="","",[1]CONSOLIDADO!BP430)</f>
        <v/>
      </c>
      <c r="AD430" s="74" t="str">
        <f>IF($C430="","",[1]CONSOLIDADO!BQ430)</f>
        <v/>
      </c>
      <c r="AE430" s="74" t="str">
        <f>IF($C430="","",[1]CONSOLIDADO!BR430)</f>
        <v/>
      </c>
      <c r="AF430" s="74" t="str">
        <f>IF($C430="","",[1]CONSOLIDADO!BS430)</f>
        <v/>
      </c>
      <c r="AG430" s="74" t="str">
        <f>IF($C430="","",[1]CONSOLIDADO!BT430)</f>
        <v/>
      </c>
      <c r="AH430" s="73" t="str">
        <f>IF($C430="","",[1]CONSOLIDADO!BU430)</f>
        <v/>
      </c>
      <c r="AI430" s="73" t="str">
        <f>IF($C430="","",[1]CONSOLIDADO!BV430)</f>
        <v/>
      </c>
      <c r="AJ430" s="74" t="str">
        <f>IF($C430="","",[1]CONSOLIDADO!BW430)</f>
        <v/>
      </c>
      <c r="AK430" s="75" t="str">
        <f>IF($C430="","",[1]CONSOLIDADO!BX430)</f>
        <v/>
      </c>
    </row>
    <row r="431" spans="1:37" ht="14.45" customHeight="1" x14ac:dyDescent="0.2">
      <c r="A431" s="62">
        <v>416</v>
      </c>
      <c r="B431" s="63"/>
      <c r="C431" s="64"/>
      <c r="D431" s="63"/>
      <c r="E431" s="65" t="str">
        <f>IFERROR(VLOOKUP($C431,[1]CONSOLIDADO!$C$16:$K$465,9,0),"")</f>
        <v/>
      </c>
      <c r="F431" s="66">
        <f>IFERROR(IF(AND(VLOOKUP($C431,[1]APELACIÓN!$C:$AM,7,0)="SI",VLOOKUP($C431,[1]APELACIÓN!$C:$AM,10,0)&lt;&gt;""),VLOOKUP($C431,[1]APELACIÓN!$C:$AM,20,0),VLOOKUP($C431,[1]CONSOLIDADO!$C$16:$BX$465,39,0)),0)</f>
        <v>0</v>
      </c>
      <c r="G431" s="67">
        <f>ROUND(IFERROR(IF($F431&gt;39,200,VLOOKUP($F431,[1]PARAMETROS!$A$12:$K$55,2,0)),0),2)</f>
        <v>0</v>
      </c>
      <c r="H431" s="67">
        <f t="shared" si="54"/>
        <v>0</v>
      </c>
      <c r="I431" s="66">
        <f>IFERROR(IF(AND(VLOOKUP($C431,[1]APELACIÓN!$C:$AM,7,0)="SI",VLOOKUP($C431,[1]APELACIÓN!$C:$AM,11,0)&lt;&gt;""),VLOOKUP($C431,[1]APELACIÓN!$C:$AM,23,0),VLOOKUP($C431,[1]CONSOLIDADO!$C$16:$BX$465,42,0)),0)</f>
        <v>0</v>
      </c>
      <c r="J431" s="67">
        <f>ROUND(IFERROR(IF($I431&gt;39,200,VLOOKUP($I431,[1]PARAMETROS!$A$12:$K$55,6,0)),0),2)</f>
        <v>0</v>
      </c>
      <c r="K431" s="67">
        <f t="shared" si="55"/>
        <v>0</v>
      </c>
      <c r="L431" s="66">
        <f>IFERROR(IF(AND(VLOOKUP($C431,[1]APELACIÓN!$C:$AM,7,0)="SI",VLOOKUP($C431,[1]APELACIÓN!$C:$AM,12,0)&lt;&gt;""),VLOOKUP($C431,[1]APELACIÓN!$C:$AM,26,0),VLOOKUP($C431,[1]CONSOLIDADO!$C$16:$BX$465,45,0)),0)</f>
        <v>0</v>
      </c>
      <c r="M431" s="68">
        <f>ROUND(IFERROR(IF($L431&gt;39,200,VLOOKUP($L431,[1]PARAMETROS!$A$12:$K$55,10,0)),0),2)</f>
        <v>0</v>
      </c>
      <c r="N431" s="68">
        <f t="shared" si="56"/>
        <v>0</v>
      </c>
      <c r="O431" s="68">
        <f t="shared" si="57"/>
        <v>0</v>
      </c>
      <c r="P431" s="69">
        <f t="shared" si="58"/>
        <v>0</v>
      </c>
      <c r="Q431" s="66">
        <f>IFERROR(IF(AND(VLOOKUP($C431,[1]APELACIÓN!$C:$AM,7,0)="SI",VLOOKUP($C431,[1]APELACIÓN!$C:$AM,13,0)&lt;&gt;""),VLOOKUP($C431,[1]APELACIÓN!$C:$AM,29,0),VLOOKUP($C431,[1]CONSOLIDADO!$C$16:$BX$465,50,0)),0)</f>
        <v>0</v>
      </c>
      <c r="R431" s="68">
        <f>ROUND(IFERROR(IF($Q431&gt;110,100,VLOOKUP($Q431,[1]PARAMETROS!$M$12:$O$122,2,0)),0),2)</f>
        <v>0</v>
      </c>
      <c r="S431" s="69">
        <f t="shared" si="59"/>
        <v>0</v>
      </c>
      <c r="T431" s="70">
        <f>IFERROR(IF(AND(VLOOKUP($C431,[1]APELACIÓN!$C:$AM,7,0)="SI",VLOOKUP($C431,[1]APELACIÓN!$C:$AM,14,0)&lt;&gt;""),VLOOKUP($C431,[1]APELACIÓN!$C:$AM,32,0),VLOOKUP($C431,[1]CONSOLIDADO!$C$16:$BX$465,53,0)),0)</f>
        <v>0</v>
      </c>
      <c r="U431" s="70">
        <f>IFERROR(IF(AND(VLOOKUP($C431,[1]APELACIÓN!$C:$AM,7,0)="SI",VLOOKUP($C431,[1]APELACIÓN!$C:$AM,15,0)&lt;&gt;""),VLOOKUP($C431,[1]APELACIÓN!$C:$AM,33,0),VLOOKUP($C431,[1]CONSOLIDADO!$C$16:$BX$465,54,0)),0)</f>
        <v>0</v>
      </c>
      <c r="V431" s="70">
        <f>IFERROR(IF(AND(VLOOKUP($C431,[1]APELACIÓN!$C:$AM,7,0)="SI",VLOOKUP($C431,[1]APELACIÓN!$C:$AM,16,0)&lt;&gt;""),VLOOKUP($C431,[1]APELACIÓN!$C:$AM,34,0),VLOOKUP($C431,[1]CONSOLIDADO!$C$16:$BX$465,55,0)),0)</f>
        <v>0</v>
      </c>
      <c r="W431" s="70">
        <f t="shared" si="60"/>
        <v>0</v>
      </c>
      <c r="X431" s="68">
        <f>ROUND(IFERROR(VLOOKUP($W431,[1]PARAMETROS!$Q$12:$S$82,2,0),0),2)</f>
        <v>0</v>
      </c>
      <c r="Y431" s="69">
        <f t="shared" si="61"/>
        <v>0</v>
      </c>
      <c r="Z431" s="71">
        <f t="shared" si="62"/>
        <v>0</v>
      </c>
      <c r="AA431" s="72" t="str">
        <f>IFERROR(IF(VLOOKUP($C431,[1]APELACIÓN!$C$16:$I$465,5,0)="","",VLOOKUP($C431,[1]APELACIÓN!$C$16:$I$465,5,0)),0)</f>
        <v/>
      </c>
      <c r="AB431" s="72" t="str">
        <f>IFERROR(IF(VLOOKUP($C431,[1]APELACIÓN!$C$16:$I$465,7,0)="","",VLOOKUP($C431,[1]APELACIÓN!$C$16:$I$465,7,0)),0)</f>
        <v/>
      </c>
      <c r="AC431" s="73" t="str">
        <f>IF($C431="","",[1]CONSOLIDADO!BP431)</f>
        <v/>
      </c>
      <c r="AD431" s="74" t="str">
        <f>IF($C431="","",[1]CONSOLIDADO!BQ431)</f>
        <v/>
      </c>
      <c r="AE431" s="74" t="str">
        <f>IF($C431="","",[1]CONSOLIDADO!BR431)</f>
        <v/>
      </c>
      <c r="AF431" s="74" t="str">
        <f>IF($C431="","",[1]CONSOLIDADO!BS431)</f>
        <v/>
      </c>
      <c r="AG431" s="74" t="str">
        <f>IF($C431="","",[1]CONSOLIDADO!BT431)</f>
        <v/>
      </c>
      <c r="AH431" s="73" t="str">
        <f>IF($C431="","",[1]CONSOLIDADO!BU431)</f>
        <v/>
      </c>
      <c r="AI431" s="73" t="str">
        <f>IF($C431="","",[1]CONSOLIDADO!BV431)</f>
        <v/>
      </c>
      <c r="AJ431" s="74" t="str">
        <f>IF($C431="","",[1]CONSOLIDADO!BW431)</f>
        <v/>
      </c>
      <c r="AK431" s="75" t="str">
        <f>IF($C431="","",[1]CONSOLIDADO!BX431)</f>
        <v/>
      </c>
    </row>
    <row r="432" spans="1:37" ht="14.45" customHeight="1" x14ac:dyDescent="0.2">
      <c r="A432" s="62">
        <v>417</v>
      </c>
      <c r="B432" s="63"/>
      <c r="C432" s="64"/>
      <c r="D432" s="63"/>
      <c r="E432" s="65" t="str">
        <f>IFERROR(VLOOKUP($C432,[1]CONSOLIDADO!$C$16:$K$465,9,0),"")</f>
        <v/>
      </c>
      <c r="F432" s="66">
        <f>IFERROR(IF(AND(VLOOKUP($C432,[1]APELACIÓN!$C:$AM,7,0)="SI",VLOOKUP($C432,[1]APELACIÓN!$C:$AM,10,0)&lt;&gt;""),VLOOKUP($C432,[1]APELACIÓN!$C:$AM,20,0),VLOOKUP($C432,[1]CONSOLIDADO!$C$16:$BX$465,39,0)),0)</f>
        <v>0</v>
      </c>
      <c r="G432" s="67">
        <f>ROUND(IFERROR(IF($F432&gt;39,200,VLOOKUP($F432,[1]PARAMETROS!$A$12:$K$55,2,0)),0),2)</f>
        <v>0</v>
      </c>
      <c r="H432" s="67">
        <f t="shared" si="54"/>
        <v>0</v>
      </c>
      <c r="I432" s="66">
        <f>IFERROR(IF(AND(VLOOKUP($C432,[1]APELACIÓN!$C:$AM,7,0)="SI",VLOOKUP($C432,[1]APELACIÓN!$C:$AM,11,0)&lt;&gt;""),VLOOKUP($C432,[1]APELACIÓN!$C:$AM,23,0),VLOOKUP($C432,[1]CONSOLIDADO!$C$16:$BX$465,42,0)),0)</f>
        <v>0</v>
      </c>
      <c r="J432" s="67">
        <f>ROUND(IFERROR(IF($I432&gt;39,200,VLOOKUP($I432,[1]PARAMETROS!$A$12:$K$55,6,0)),0),2)</f>
        <v>0</v>
      </c>
      <c r="K432" s="67">
        <f t="shared" si="55"/>
        <v>0</v>
      </c>
      <c r="L432" s="66">
        <f>IFERROR(IF(AND(VLOOKUP($C432,[1]APELACIÓN!$C:$AM,7,0)="SI",VLOOKUP($C432,[1]APELACIÓN!$C:$AM,12,0)&lt;&gt;""),VLOOKUP($C432,[1]APELACIÓN!$C:$AM,26,0),VLOOKUP($C432,[1]CONSOLIDADO!$C$16:$BX$465,45,0)),0)</f>
        <v>0</v>
      </c>
      <c r="M432" s="68">
        <f>ROUND(IFERROR(IF($L432&gt;39,200,VLOOKUP($L432,[1]PARAMETROS!$A$12:$K$55,10,0)),0),2)</f>
        <v>0</v>
      </c>
      <c r="N432" s="68">
        <f t="shared" si="56"/>
        <v>0</v>
      </c>
      <c r="O432" s="68">
        <f t="shared" si="57"/>
        <v>0</v>
      </c>
      <c r="P432" s="69">
        <f t="shared" si="58"/>
        <v>0</v>
      </c>
      <c r="Q432" s="66">
        <f>IFERROR(IF(AND(VLOOKUP($C432,[1]APELACIÓN!$C:$AM,7,0)="SI",VLOOKUP($C432,[1]APELACIÓN!$C:$AM,13,0)&lt;&gt;""),VLOOKUP($C432,[1]APELACIÓN!$C:$AM,29,0),VLOOKUP($C432,[1]CONSOLIDADO!$C$16:$BX$465,50,0)),0)</f>
        <v>0</v>
      </c>
      <c r="R432" s="68">
        <f>ROUND(IFERROR(IF($Q432&gt;110,100,VLOOKUP($Q432,[1]PARAMETROS!$M$12:$O$122,2,0)),0),2)</f>
        <v>0</v>
      </c>
      <c r="S432" s="69">
        <f t="shared" si="59"/>
        <v>0</v>
      </c>
      <c r="T432" s="70">
        <f>IFERROR(IF(AND(VLOOKUP($C432,[1]APELACIÓN!$C:$AM,7,0)="SI",VLOOKUP($C432,[1]APELACIÓN!$C:$AM,14,0)&lt;&gt;""),VLOOKUP($C432,[1]APELACIÓN!$C:$AM,32,0),VLOOKUP($C432,[1]CONSOLIDADO!$C$16:$BX$465,53,0)),0)</f>
        <v>0</v>
      </c>
      <c r="U432" s="70">
        <f>IFERROR(IF(AND(VLOOKUP($C432,[1]APELACIÓN!$C:$AM,7,0)="SI",VLOOKUP($C432,[1]APELACIÓN!$C:$AM,15,0)&lt;&gt;""),VLOOKUP($C432,[1]APELACIÓN!$C:$AM,33,0),VLOOKUP($C432,[1]CONSOLIDADO!$C$16:$BX$465,54,0)),0)</f>
        <v>0</v>
      </c>
      <c r="V432" s="70">
        <f>IFERROR(IF(AND(VLOOKUP($C432,[1]APELACIÓN!$C:$AM,7,0)="SI",VLOOKUP($C432,[1]APELACIÓN!$C:$AM,16,0)&lt;&gt;""),VLOOKUP($C432,[1]APELACIÓN!$C:$AM,34,0),VLOOKUP($C432,[1]CONSOLIDADO!$C$16:$BX$465,55,0)),0)</f>
        <v>0</v>
      </c>
      <c r="W432" s="70">
        <f t="shared" si="60"/>
        <v>0</v>
      </c>
      <c r="X432" s="68">
        <f>ROUND(IFERROR(VLOOKUP($W432,[1]PARAMETROS!$Q$12:$S$82,2,0),0),2)</f>
        <v>0</v>
      </c>
      <c r="Y432" s="69">
        <f t="shared" si="61"/>
        <v>0</v>
      </c>
      <c r="Z432" s="71">
        <f t="shared" si="62"/>
        <v>0</v>
      </c>
      <c r="AA432" s="72" t="str">
        <f>IFERROR(IF(VLOOKUP($C432,[1]APELACIÓN!$C$16:$I$465,5,0)="","",VLOOKUP($C432,[1]APELACIÓN!$C$16:$I$465,5,0)),0)</f>
        <v/>
      </c>
      <c r="AB432" s="72" t="str">
        <f>IFERROR(IF(VLOOKUP($C432,[1]APELACIÓN!$C$16:$I$465,7,0)="","",VLOOKUP($C432,[1]APELACIÓN!$C$16:$I$465,7,0)),0)</f>
        <v/>
      </c>
      <c r="AC432" s="73" t="str">
        <f>IF($C432="","",[1]CONSOLIDADO!BP432)</f>
        <v/>
      </c>
      <c r="AD432" s="74" t="str">
        <f>IF($C432="","",[1]CONSOLIDADO!BQ432)</f>
        <v/>
      </c>
      <c r="AE432" s="74" t="str">
        <f>IF($C432="","",[1]CONSOLIDADO!BR432)</f>
        <v/>
      </c>
      <c r="AF432" s="74" t="str">
        <f>IF($C432="","",[1]CONSOLIDADO!BS432)</f>
        <v/>
      </c>
      <c r="AG432" s="74" t="str">
        <f>IF($C432="","",[1]CONSOLIDADO!BT432)</f>
        <v/>
      </c>
      <c r="AH432" s="73" t="str">
        <f>IF($C432="","",[1]CONSOLIDADO!BU432)</f>
        <v/>
      </c>
      <c r="AI432" s="73" t="str">
        <f>IF($C432="","",[1]CONSOLIDADO!BV432)</f>
        <v/>
      </c>
      <c r="AJ432" s="74" t="str">
        <f>IF($C432="","",[1]CONSOLIDADO!BW432)</f>
        <v/>
      </c>
      <c r="AK432" s="75" t="str">
        <f>IF($C432="","",[1]CONSOLIDADO!BX432)</f>
        <v/>
      </c>
    </row>
    <row r="433" spans="1:37" ht="14.45" customHeight="1" x14ac:dyDescent="0.2">
      <c r="A433" s="62">
        <v>418</v>
      </c>
      <c r="B433" s="63"/>
      <c r="C433" s="64"/>
      <c r="D433" s="63"/>
      <c r="E433" s="65" t="str">
        <f>IFERROR(VLOOKUP($C433,[1]CONSOLIDADO!$C$16:$K$465,9,0),"")</f>
        <v/>
      </c>
      <c r="F433" s="66">
        <f>IFERROR(IF(AND(VLOOKUP($C433,[1]APELACIÓN!$C:$AM,7,0)="SI",VLOOKUP($C433,[1]APELACIÓN!$C:$AM,10,0)&lt;&gt;""),VLOOKUP($C433,[1]APELACIÓN!$C:$AM,20,0),VLOOKUP($C433,[1]CONSOLIDADO!$C$16:$BX$465,39,0)),0)</f>
        <v>0</v>
      </c>
      <c r="G433" s="67">
        <f>ROUND(IFERROR(IF($F433&gt;39,200,VLOOKUP($F433,[1]PARAMETROS!$A$12:$K$55,2,0)),0),2)</f>
        <v>0</v>
      </c>
      <c r="H433" s="67">
        <f t="shared" si="54"/>
        <v>0</v>
      </c>
      <c r="I433" s="66">
        <f>IFERROR(IF(AND(VLOOKUP($C433,[1]APELACIÓN!$C:$AM,7,0)="SI",VLOOKUP($C433,[1]APELACIÓN!$C:$AM,11,0)&lt;&gt;""),VLOOKUP($C433,[1]APELACIÓN!$C:$AM,23,0),VLOOKUP($C433,[1]CONSOLIDADO!$C$16:$BX$465,42,0)),0)</f>
        <v>0</v>
      </c>
      <c r="J433" s="67">
        <f>ROUND(IFERROR(IF($I433&gt;39,200,VLOOKUP($I433,[1]PARAMETROS!$A$12:$K$55,6,0)),0),2)</f>
        <v>0</v>
      </c>
      <c r="K433" s="67">
        <f t="shared" si="55"/>
        <v>0</v>
      </c>
      <c r="L433" s="66">
        <f>IFERROR(IF(AND(VLOOKUP($C433,[1]APELACIÓN!$C:$AM,7,0)="SI",VLOOKUP($C433,[1]APELACIÓN!$C:$AM,12,0)&lt;&gt;""),VLOOKUP($C433,[1]APELACIÓN!$C:$AM,26,0),VLOOKUP($C433,[1]CONSOLIDADO!$C$16:$BX$465,45,0)),0)</f>
        <v>0</v>
      </c>
      <c r="M433" s="68">
        <f>ROUND(IFERROR(IF($L433&gt;39,200,VLOOKUP($L433,[1]PARAMETROS!$A$12:$K$55,10,0)),0),2)</f>
        <v>0</v>
      </c>
      <c r="N433" s="68">
        <f t="shared" si="56"/>
        <v>0</v>
      </c>
      <c r="O433" s="68">
        <f t="shared" si="57"/>
        <v>0</v>
      </c>
      <c r="P433" s="69">
        <f t="shared" si="58"/>
        <v>0</v>
      </c>
      <c r="Q433" s="66">
        <f>IFERROR(IF(AND(VLOOKUP($C433,[1]APELACIÓN!$C:$AM,7,0)="SI",VLOOKUP($C433,[1]APELACIÓN!$C:$AM,13,0)&lt;&gt;""),VLOOKUP($C433,[1]APELACIÓN!$C:$AM,29,0),VLOOKUP($C433,[1]CONSOLIDADO!$C$16:$BX$465,50,0)),0)</f>
        <v>0</v>
      </c>
      <c r="R433" s="68">
        <f>ROUND(IFERROR(IF($Q433&gt;110,100,VLOOKUP($Q433,[1]PARAMETROS!$M$12:$O$122,2,0)),0),2)</f>
        <v>0</v>
      </c>
      <c r="S433" s="69">
        <f t="shared" si="59"/>
        <v>0</v>
      </c>
      <c r="T433" s="70">
        <f>IFERROR(IF(AND(VLOOKUP($C433,[1]APELACIÓN!$C:$AM,7,0)="SI",VLOOKUP($C433,[1]APELACIÓN!$C:$AM,14,0)&lt;&gt;""),VLOOKUP($C433,[1]APELACIÓN!$C:$AM,32,0),VLOOKUP($C433,[1]CONSOLIDADO!$C$16:$BX$465,53,0)),0)</f>
        <v>0</v>
      </c>
      <c r="U433" s="70">
        <f>IFERROR(IF(AND(VLOOKUP($C433,[1]APELACIÓN!$C:$AM,7,0)="SI",VLOOKUP($C433,[1]APELACIÓN!$C:$AM,15,0)&lt;&gt;""),VLOOKUP($C433,[1]APELACIÓN!$C:$AM,33,0),VLOOKUP($C433,[1]CONSOLIDADO!$C$16:$BX$465,54,0)),0)</f>
        <v>0</v>
      </c>
      <c r="V433" s="70">
        <f>IFERROR(IF(AND(VLOOKUP($C433,[1]APELACIÓN!$C:$AM,7,0)="SI",VLOOKUP($C433,[1]APELACIÓN!$C:$AM,16,0)&lt;&gt;""),VLOOKUP($C433,[1]APELACIÓN!$C:$AM,34,0),VLOOKUP($C433,[1]CONSOLIDADO!$C$16:$BX$465,55,0)),0)</f>
        <v>0</v>
      </c>
      <c r="W433" s="70">
        <f t="shared" si="60"/>
        <v>0</v>
      </c>
      <c r="X433" s="68">
        <f>ROUND(IFERROR(VLOOKUP($W433,[1]PARAMETROS!$Q$12:$S$82,2,0),0),2)</f>
        <v>0</v>
      </c>
      <c r="Y433" s="69">
        <f t="shared" si="61"/>
        <v>0</v>
      </c>
      <c r="Z433" s="71">
        <f t="shared" si="62"/>
        <v>0</v>
      </c>
      <c r="AA433" s="72" t="str">
        <f>IFERROR(IF(VLOOKUP($C433,[1]APELACIÓN!$C$16:$I$465,5,0)="","",VLOOKUP($C433,[1]APELACIÓN!$C$16:$I$465,5,0)),0)</f>
        <v/>
      </c>
      <c r="AB433" s="72" t="str">
        <f>IFERROR(IF(VLOOKUP($C433,[1]APELACIÓN!$C$16:$I$465,7,0)="","",VLOOKUP($C433,[1]APELACIÓN!$C$16:$I$465,7,0)),0)</f>
        <v/>
      </c>
      <c r="AC433" s="73" t="str">
        <f>IF($C433="","",[1]CONSOLIDADO!BP433)</f>
        <v/>
      </c>
      <c r="AD433" s="74" t="str">
        <f>IF($C433="","",[1]CONSOLIDADO!BQ433)</f>
        <v/>
      </c>
      <c r="AE433" s="74" t="str">
        <f>IF($C433="","",[1]CONSOLIDADO!BR433)</f>
        <v/>
      </c>
      <c r="AF433" s="74" t="str">
        <f>IF($C433="","",[1]CONSOLIDADO!BS433)</f>
        <v/>
      </c>
      <c r="AG433" s="74" t="str">
        <f>IF($C433="","",[1]CONSOLIDADO!BT433)</f>
        <v/>
      </c>
      <c r="AH433" s="73" t="str">
        <f>IF($C433="","",[1]CONSOLIDADO!BU433)</f>
        <v/>
      </c>
      <c r="AI433" s="73" t="str">
        <f>IF($C433="","",[1]CONSOLIDADO!BV433)</f>
        <v/>
      </c>
      <c r="AJ433" s="74" t="str">
        <f>IF($C433="","",[1]CONSOLIDADO!BW433)</f>
        <v/>
      </c>
      <c r="AK433" s="75" t="str">
        <f>IF($C433="","",[1]CONSOLIDADO!BX433)</f>
        <v/>
      </c>
    </row>
    <row r="434" spans="1:37" ht="14.45" customHeight="1" x14ac:dyDescent="0.2">
      <c r="A434" s="62">
        <v>419</v>
      </c>
      <c r="B434" s="63"/>
      <c r="C434" s="64"/>
      <c r="D434" s="63"/>
      <c r="E434" s="65" t="str">
        <f>IFERROR(VLOOKUP($C434,[1]CONSOLIDADO!$C$16:$K$465,9,0),"")</f>
        <v/>
      </c>
      <c r="F434" s="66">
        <f>IFERROR(IF(AND(VLOOKUP($C434,[1]APELACIÓN!$C:$AM,7,0)="SI",VLOOKUP($C434,[1]APELACIÓN!$C:$AM,10,0)&lt;&gt;""),VLOOKUP($C434,[1]APELACIÓN!$C:$AM,20,0),VLOOKUP($C434,[1]CONSOLIDADO!$C$16:$BX$465,39,0)),0)</f>
        <v>0</v>
      </c>
      <c r="G434" s="67">
        <f>ROUND(IFERROR(IF($F434&gt;39,200,VLOOKUP($F434,[1]PARAMETROS!$A$12:$K$55,2,0)),0),2)</f>
        <v>0</v>
      </c>
      <c r="H434" s="67">
        <f t="shared" si="54"/>
        <v>0</v>
      </c>
      <c r="I434" s="66">
        <f>IFERROR(IF(AND(VLOOKUP($C434,[1]APELACIÓN!$C:$AM,7,0)="SI",VLOOKUP($C434,[1]APELACIÓN!$C:$AM,11,0)&lt;&gt;""),VLOOKUP($C434,[1]APELACIÓN!$C:$AM,23,0),VLOOKUP($C434,[1]CONSOLIDADO!$C$16:$BX$465,42,0)),0)</f>
        <v>0</v>
      </c>
      <c r="J434" s="67">
        <f>ROUND(IFERROR(IF($I434&gt;39,200,VLOOKUP($I434,[1]PARAMETROS!$A$12:$K$55,6,0)),0),2)</f>
        <v>0</v>
      </c>
      <c r="K434" s="67">
        <f t="shared" si="55"/>
        <v>0</v>
      </c>
      <c r="L434" s="66">
        <f>IFERROR(IF(AND(VLOOKUP($C434,[1]APELACIÓN!$C:$AM,7,0)="SI",VLOOKUP($C434,[1]APELACIÓN!$C:$AM,12,0)&lt;&gt;""),VLOOKUP($C434,[1]APELACIÓN!$C:$AM,26,0),VLOOKUP($C434,[1]CONSOLIDADO!$C$16:$BX$465,45,0)),0)</f>
        <v>0</v>
      </c>
      <c r="M434" s="68">
        <f>ROUND(IFERROR(IF($L434&gt;39,200,VLOOKUP($L434,[1]PARAMETROS!$A$12:$K$55,10,0)),0),2)</f>
        <v>0</v>
      </c>
      <c r="N434" s="68">
        <f t="shared" si="56"/>
        <v>0</v>
      </c>
      <c r="O434" s="68">
        <f t="shared" si="57"/>
        <v>0</v>
      </c>
      <c r="P434" s="69">
        <f t="shared" si="58"/>
        <v>0</v>
      </c>
      <c r="Q434" s="66">
        <f>IFERROR(IF(AND(VLOOKUP($C434,[1]APELACIÓN!$C:$AM,7,0)="SI",VLOOKUP($C434,[1]APELACIÓN!$C:$AM,13,0)&lt;&gt;""),VLOOKUP($C434,[1]APELACIÓN!$C:$AM,29,0),VLOOKUP($C434,[1]CONSOLIDADO!$C$16:$BX$465,50,0)),0)</f>
        <v>0</v>
      </c>
      <c r="R434" s="68">
        <f>ROUND(IFERROR(IF($Q434&gt;110,100,VLOOKUP($Q434,[1]PARAMETROS!$M$12:$O$122,2,0)),0),2)</f>
        <v>0</v>
      </c>
      <c r="S434" s="69">
        <f t="shared" si="59"/>
        <v>0</v>
      </c>
      <c r="T434" s="70">
        <f>IFERROR(IF(AND(VLOOKUP($C434,[1]APELACIÓN!$C:$AM,7,0)="SI",VLOOKUP($C434,[1]APELACIÓN!$C:$AM,14,0)&lt;&gt;""),VLOOKUP($C434,[1]APELACIÓN!$C:$AM,32,0),VLOOKUP($C434,[1]CONSOLIDADO!$C$16:$BX$465,53,0)),0)</f>
        <v>0</v>
      </c>
      <c r="U434" s="70">
        <f>IFERROR(IF(AND(VLOOKUP($C434,[1]APELACIÓN!$C:$AM,7,0)="SI",VLOOKUP($C434,[1]APELACIÓN!$C:$AM,15,0)&lt;&gt;""),VLOOKUP($C434,[1]APELACIÓN!$C:$AM,33,0),VLOOKUP($C434,[1]CONSOLIDADO!$C$16:$BX$465,54,0)),0)</f>
        <v>0</v>
      </c>
      <c r="V434" s="70">
        <f>IFERROR(IF(AND(VLOOKUP($C434,[1]APELACIÓN!$C:$AM,7,0)="SI",VLOOKUP($C434,[1]APELACIÓN!$C:$AM,16,0)&lt;&gt;""),VLOOKUP($C434,[1]APELACIÓN!$C:$AM,34,0),VLOOKUP($C434,[1]CONSOLIDADO!$C$16:$BX$465,55,0)),0)</f>
        <v>0</v>
      </c>
      <c r="W434" s="70">
        <f t="shared" si="60"/>
        <v>0</v>
      </c>
      <c r="X434" s="68">
        <f>ROUND(IFERROR(VLOOKUP($W434,[1]PARAMETROS!$Q$12:$S$82,2,0),0),2)</f>
        <v>0</v>
      </c>
      <c r="Y434" s="69">
        <f t="shared" si="61"/>
        <v>0</v>
      </c>
      <c r="Z434" s="71">
        <f t="shared" si="62"/>
        <v>0</v>
      </c>
      <c r="AA434" s="72" t="str">
        <f>IFERROR(IF(VLOOKUP($C434,[1]APELACIÓN!$C$16:$I$465,5,0)="","",VLOOKUP($C434,[1]APELACIÓN!$C$16:$I$465,5,0)),0)</f>
        <v/>
      </c>
      <c r="AB434" s="72" t="str">
        <f>IFERROR(IF(VLOOKUP($C434,[1]APELACIÓN!$C$16:$I$465,7,0)="","",VLOOKUP($C434,[1]APELACIÓN!$C$16:$I$465,7,0)),0)</f>
        <v/>
      </c>
      <c r="AC434" s="73" t="str">
        <f>IF($C434="","",[1]CONSOLIDADO!BP434)</f>
        <v/>
      </c>
      <c r="AD434" s="74" t="str">
        <f>IF($C434="","",[1]CONSOLIDADO!BQ434)</f>
        <v/>
      </c>
      <c r="AE434" s="74" t="str">
        <f>IF($C434="","",[1]CONSOLIDADO!BR434)</f>
        <v/>
      </c>
      <c r="AF434" s="74" t="str">
        <f>IF($C434="","",[1]CONSOLIDADO!BS434)</f>
        <v/>
      </c>
      <c r="AG434" s="74" t="str">
        <f>IF($C434="","",[1]CONSOLIDADO!BT434)</f>
        <v/>
      </c>
      <c r="AH434" s="73" t="str">
        <f>IF($C434="","",[1]CONSOLIDADO!BU434)</f>
        <v/>
      </c>
      <c r="AI434" s="73" t="str">
        <f>IF($C434="","",[1]CONSOLIDADO!BV434)</f>
        <v/>
      </c>
      <c r="AJ434" s="74" t="str">
        <f>IF($C434="","",[1]CONSOLIDADO!BW434)</f>
        <v/>
      </c>
      <c r="AK434" s="75" t="str">
        <f>IF($C434="","",[1]CONSOLIDADO!BX434)</f>
        <v/>
      </c>
    </row>
    <row r="435" spans="1:37" ht="14.45" customHeight="1" x14ac:dyDescent="0.2">
      <c r="A435" s="62">
        <v>420</v>
      </c>
      <c r="B435" s="63"/>
      <c r="C435" s="64"/>
      <c r="D435" s="63"/>
      <c r="E435" s="65" t="str">
        <f>IFERROR(VLOOKUP($C435,[1]CONSOLIDADO!$C$16:$K$465,9,0),"")</f>
        <v/>
      </c>
      <c r="F435" s="66">
        <f>IFERROR(IF(AND(VLOOKUP($C435,[1]APELACIÓN!$C:$AM,7,0)="SI",VLOOKUP($C435,[1]APELACIÓN!$C:$AM,10,0)&lt;&gt;""),VLOOKUP($C435,[1]APELACIÓN!$C:$AM,20,0),VLOOKUP($C435,[1]CONSOLIDADO!$C$16:$BX$465,39,0)),0)</f>
        <v>0</v>
      </c>
      <c r="G435" s="67">
        <f>ROUND(IFERROR(IF($F435&gt;39,200,VLOOKUP($F435,[1]PARAMETROS!$A$12:$K$55,2,0)),0),2)</f>
        <v>0</v>
      </c>
      <c r="H435" s="67">
        <f t="shared" si="54"/>
        <v>0</v>
      </c>
      <c r="I435" s="66">
        <f>IFERROR(IF(AND(VLOOKUP($C435,[1]APELACIÓN!$C:$AM,7,0)="SI",VLOOKUP($C435,[1]APELACIÓN!$C:$AM,11,0)&lt;&gt;""),VLOOKUP($C435,[1]APELACIÓN!$C:$AM,23,0),VLOOKUP($C435,[1]CONSOLIDADO!$C$16:$BX$465,42,0)),0)</f>
        <v>0</v>
      </c>
      <c r="J435" s="67">
        <f>ROUND(IFERROR(IF($I435&gt;39,200,VLOOKUP($I435,[1]PARAMETROS!$A$12:$K$55,6,0)),0),2)</f>
        <v>0</v>
      </c>
      <c r="K435" s="67">
        <f t="shared" si="55"/>
        <v>0</v>
      </c>
      <c r="L435" s="66">
        <f>IFERROR(IF(AND(VLOOKUP($C435,[1]APELACIÓN!$C:$AM,7,0)="SI",VLOOKUP($C435,[1]APELACIÓN!$C:$AM,12,0)&lt;&gt;""),VLOOKUP($C435,[1]APELACIÓN!$C:$AM,26,0),VLOOKUP($C435,[1]CONSOLIDADO!$C$16:$BX$465,45,0)),0)</f>
        <v>0</v>
      </c>
      <c r="M435" s="68">
        <f>ROUND(IFERROR(IF($L435&gt;39,200,VLOOKUP($L435,[1]PARAMETROS!$A$12:$K$55,10,0)),0),2)</f>
        <v>0</v>
      </c>
      <c r="N435" s="68">
        <f t="shared" si="56"/>
        <v>0</v>
      </c>
      <c r="O435" s="68">
        <f t="shared" si="57"/>
        <v>0</v>
      </c>
      <c r="P435" s="69">
        <f t="shared" si="58"/>
        <v>0</v>
      </c>
      <c r="Q435" s="66">
        <f>IFERROR(IF(AND(VLOOKUP($C435,[1]APELACIÓN!$C:$AM,7,0)="SI",VLOOKUP($C435,[1]APELACIÓN!$C:$AM,13,0)&lt;&gt;""),VLOOKUP($C435,[1]APELACIÓN!$C:$AM,29,0),VLOOKUP($C435,[1]CONSOLIDADO!$C$16:$BX$465,50,0)),0)</f>
        <v>0</v>
      </c>
      <c r="R435" s="68">
        <f>ROUND(IFERROR(IF($Q435&gt;110,100,VLOOKUP($Q435,[1]PARAMETROS!$M$12:$O$122,2,0)),0),2)</f>
        <v>0</v>
      </c>
      <c r="S435" s="69">
        <f t="shared" si="59"/>
        <v>0</v>
      </c>
      <c r="T435" s="70">
        <f>IFERROR(IF(AND(VLOOKUP($C435,[1]APELACIÓN!$C:$AM,7,0)="SI",VLOOKUP($C435,[1]APELACIÓN!$C:$AM,14,0)&lt;&gt;""),VLOOKUP($C435,[1]APELACIÓN!$C:$AM,32,0),VLOOKUP($C435,[1]CONSOLIDADO!$C$16:$BX$465,53,0)),0)</f>
        <v>0</v>
      </c>
      <c r="U435" s="70">
        <f>IFERROR(IF(AND(VLOOKUP($C435,[1]APELACIÓN!$C:$AM,7,0)="SI",VLOOKUP($C435,[1]APELACIÓN!$C:$AM,15,0)&lt;&gt;""),VLOOKUP($C435,[1]APELACIÓN!$C:$AM,33,0),VLOOKUP($C435,[1]CONSOLIDADO!$C$16:$BX$465,54,0)),0)</f>
        <v>0</v>
      </c>
      <c r="V435" s="70">
        <f>IFERROR(IF(AND(VLOOKUP($C435,[1]APELACIÓN!$C:$AM,7,0)="SI",VLOOKUP($C435,[1]APELACIÓN!$C:$AM,16,0)&lt;&gt;""),VLOOKUP($C435,[1]APELACIÓN!$C:$AM,34,0),VLOOKUP($C435,[1]CONSOLIDADO!$C$16:$BX$465,55,0)),0)</f>
        <v>0</v>
      </c>
      <c r="W435" s="70">
        <f t="shared" si="60"/>
        <v>0</v>
      </c>
      <c r="X435" s="68">
        <f>ROUND(IFERROR(VLOOKUP($W435,[1]PARAMETROS!$Q$12:$S$82,2,0),0),2)</f>
        <v>0</v>
      </c>
      <c r="Y435" s="69">
        <f t="shared" si="61"/>
        <v>0</v>
      </c>
      <c r="Z435" s="71">
        <f t="shared" si="62"/>
        <v>0</v>
      </c>
      <c r="AA435" s="72" t="str">
        <f>IFERROR(IF(VLOOKUP($C435,[1]APELACIÓN!$C$16:$I$465,5,0)="","",VLOOKUP($C435,[1]APELACIÓN!$C$16:$I$465,5,0)),0)</f>
        <v/>
      </c>
      <c r="AB435" s="72" t="str">
        <f>IFERROR(IF(VLOOKUP($C435,[1]APELACIÓN!$C$16:$I$465,7,0)="","",VLOOKUP($C435,[1]APELACIÓN!$C$16:$I$465,7,0)),0)</f>
        <v/>
      </c>
      <c r="AC435" s="73" t="str">
        <f>IF($C435="","",[1]CONSOLIDADO!BP435)</f>
        <v/>
      </c>
      <c r="AD435" s="74" t="str">
        <f>IF($C435="","",[1]CONSOLIDADO!BQ435)</f>
        <v/>
      </c>
      <c r="AE435" s="74" t="str">
        <f>IF($C435="","",[1]CONSOLIDADO!BR435)</f>
        <v/>
      </c>
      <c r="AF435" s="74" t="str">
        <f>IF($C435="","",[1]CONSOLIDADO!BS435)</f>
        <v/>
      </c>
      <c r="AG435" s="74" t="str">
        <f>IF($C435="","",[1]CONSOLIDADO!BT435)</f>
        <v/>
      </c>
      <c r="AH435" s="73" t="str">
        <f>IF($C435="","",[1]CONSOLIDADO!BU435)</f>
        <v/>
      </c>
      <c r="AI435" s="73" t="str">
        <f>IF($C435="","",[1]CONSOLIDADO!BV435)</f>
        <v/>
      </c>
      <c r="AJ435" s="74" t="str">
        <f>IF($C435="","",[1]CONSOLIDADO!BW435)</f>
        <v/>
      </c>
      <c r="AK435" s="75" t="str">
        <f>IF($C435="","",[1]CONSOLIDADO!BX435)</f>
        <v/>
      </c>
    </row>
    <row r="436" spans="1:37" ht="14.45" customHeight="1" x14ac:dyDescent="0.2">
      <c r="A436" s="62">
        <v>421</v>
      </c>
      <c r="B436" s="63"/>
      <c r="C436" s="64"/>
      <c r="D436" s="63"/>
      <c r="E436" s="65" t="str">
        <f>IFERROR(VLOOKUP($C436,[1]CONSOLIDADO!$C$16:$K$465,9,0),"")</f>
        <v/>
      </c>
      <c r="F436" s="66">
        <f>IFERROR(IF(AND(VLOOKUP($C436,[1]APELACIÓN!$C:$AM,7,0)="SI",VLOOKUP($C436,[1]APELACIÓN!$C:$AM,10,0)&lt;&gt;""),VLOOKUP($C436,[1]APELACIÓN!$C:$AM,20,0),VLOOKUP($C436,[1]CONSOLIDADO!$C$16:$BX$465,39,0)),0)</f>
        <v>0</v>
      </c>
      <c r="G436" s="67">
        <f>ROUND(IFERROR(IF($F436&gt;39,200,VLOOKUP($F436,[1]PARAMETROS!$A$12:$K$55,2,0)),0),2)</f>
        <v>0</v>
      </c>
      <c r="H436" s="67">
        <f t="shared" si="54"/>
        <v>0</v>
      </c>
      <c r="I436" s="66">
        <f>IFERROR(IF(AND(VLOOKUP($C436,[1]APELACIÓN!$C:$AM,7,0)="SI",VLOOKUP($C436,[1]APELACIÓN!$C:$AM,11,0)&lt;&gt;""),VLOOKUP($C436,[1]APELACIÓN!$C:$AM,23,0),VLOOKUP($C436,[1]CONSOLIDADO!$C$16:$BX$465,42,0)),0)</f>
        <v>0</v>
      </c>
      <c r="J436" s="67">
        <f>ROUND(IFERROR(IF($I436&gt;39,200,VLOOKUP($I436,[1]PARAMETROS!$A$12:$K$55,6,0)),0),2)</f>
        <v>0</v>
      </c>
      <c r="K436" s="67">
        <f t="shared" si="55"/>
        <v>0</v>
      </c>
      <c r="L436" s="66">
        <f>IFERROR(IF(AND(VLOOKUP($C436,[1]APELACIÓN!$C:$AM,7,0)="SI",VLOOKUP($C436,[1]APELACIÓN!$C:$AM,12,0)&lt;&gt;""),VLOOKUP($C436,[1]APELACIÓN!$C:$AM,26,0),VLOOKUP($C436,[1]CONSOLIDADO!$C$16:$BX$465,45,0)),0)</f>
        <v>0</v>
      </c>
      <c r="M436" s="68">
        <f>ROUND(IFERROR(IF($L436&gt;39,200,VLOOKUP($L436,[1]PARAMETROS!$A$12:$K$55,10,0)),0),2)</f>
        <v>0</v>
      </c>
      <c r="N436" s="68">
        <f t="shared" si="56"/>
        <v>0</v>
      </c>
      <c r="O436" s="68">
        <f t="shared" si="57"/>
        <v>0</v>
      </c>
      <c r="P436" s="69">
        <f t="shared" si="58"/>
        <v>0</v>
      </c>
      <c r="Q436" s="66">
        <f>IFERROR(IF(AND(VLOOKUP($C436,[1]APELACIÓN!$C:$AM,7,0)="SI",VLOOKUP($C436,[1]APELACIÓN!$C:$AM,13,0)&lt;&gt;""),VLOOKUP($C436,[1]APELACIÓN!$C:$AM,29,0),VLOOKUP($C436,[1]CONSOLIDADO!$C$16:$BX$465,50,0)),0)</f>
        <v>0</v>
      </c>
      <c r="R436" s="68">
        <f>ROUND(IFERROR(IF($Q436&gt;110,100,VLOOKUP($Q436,[1]PARAMETROS!$M$12:$O$122,2,0)),0),2)</f>
        <v>0</v>
      </c>
      <c r="S436" s="69">
        <f t="shared" si="59"/>
        <v>0</v>
      </c>
      <c r="T436" s="70">
        <f>IFERROR(IF(AND(VLOOKUP($C436,[1]APELACIÓN!$C:$AM,7,0)="SI",VLOOKUP($C436,[1]APELACIÓN!$C:$AM,14,0)&lt;&gt;""),VLOOKUP($C436,[1]APELACIÓN!$C:$AM,32,0),VLOOKUP($C436,[1]CONSOLIDADO!$C$16:$BX$465,53,0)),0)</f>
        <v>0</v>
      </c>
      <c r="U436" s="70">
        <f>IFERROR(IF(AND(VLOOKUP($C436,[1]APELACIÓN!$C:$AM,7,0)="SI",VLOOKUP($C436,[1]APELACIÓN!$C:$AM,15,0)&lt;&gt;""),VLOOKUP($C436,[1]APELACIÓN!$C:$AM,33,0),VLOOKUP($C436,[1]CONSOLIDADO!$C$16:$BX$465,54,0)),0)</f>
        <v>0</v>
      </c>
      <c r="V436" s="70">
        <f>IFERROR(IF(AND(VLOOKUP($C436,[1]APELACIÓN!$C:$AM,7,0)="SI",VLOOKUP($C436,[1]APELACIÓN!$C:$AM,16,0)&lt;&gt;""),VLOOKUP($C436,[1]APELACIÓN!$C:$AM,34,0),VLOOKUP($C436,[1]CONSOLIDADO!$C$16:$BX$465,55,0)),0)</f>
        <v>0</v>
      </c>
      <c r="W436" s="70">
        <f t="shared" si="60"/>
        <v>0</v>
      </c>
      <c r="X436" s="68">
        <f>ROUND(IFERROR(VLOOKUP($W436,[1]PARAMETROS!$Q$12:$S$82,2,0),0),2)</f>
        <v>0</v>
      </c>
      <c r="Y436" s="69">
        <f t="shared" si="61"/>
        <v>0</v>
      </c>
      <c r="Z436" s="71">
        <f t="shared" si="62"/>
        <v>0</v>
      </c>
      <c r="AA436" s="72" t="str">
        <f>IFERROR(IF(VLOOKUP($C436,[1]APELACIÓN!$C$16:$I$465,5,0)="","",VLOOKUP($C436,[1]APELACIÓN!$C$16:$I$465,5,0)),0)</f>
        <v/>
      </c>
      <c r="AB436" s="72" t="str">
        <f>IFERROR(IF(VLOOKUP($C436,[1]APELACIÓN!$C$16:$I$465,7,0)="","",VLOOKUP($C436,[1]APELACIÓN!$C$16:$I$465,7,0)),0)</f>
        <v/>
      </c>
      <c r="AC436" s="73" t="str">
        <f>IF($C436="","",[1]CONSOLIDADO!BP436)</f>
        <v/>
      </c>
      <c r="AD436" s="74" t="str">
        <f>IF($C436="","",[1]CONSOLIDADO!BQ436)</f>
        <v/>
      </c>
      <c r="AE436" s="74" t="str">
        <f>IF($C436="","",[1]CONSOLIDADO!BR436)</f>
        <v/>
      </c>
      <c r="AF436" s="74" t="str">
        <f>IF($C436="","",[1]CONSOLIDADO!BS436)</f>
        <v/>
      </c>
      <c r="AG436" s="74" t="str">
        <f>IF($C436="","",[1]CONSOLIDADO!BT436)</f>
        <v/>
      </c>
      <c r="AH436" s="73" t="str">
        <f>IF($C436="","",[1]CONSOLIDADO!BU436)</f>
        <v/>
      </c>
      <c r="AI436" s="73" t="str">
        <f>IF($C436="","",[1]CONSOLIDADO!BV436)</f>
        <v/>
      </c>
      <c r="AJ436" s="74" t="str">
        <f>IF($C436="","",[1]CONSOLIDADO!BW436)</f>
        <v/>
      </c>
      <c r="AK436" s="75" t="str">
        <f>IF($C436="","",[1]CONSOLIDADO!BX436)</f>
        <v/>
      </c>
    </row>
    <row r="437" spans="1:37" ht="14.45" customHeight="1" x14ac:dyDescent="0.2">
      <c r="A437" s="62">
        <v>422</v>
      </c>
      <c r="B437" s="63"/>
      <c r="C437" s="64"/>
      <c r="D437" s="63"/>
      <c r="E437" s="65" t="str">
        <f>IFERROR(VLOOKUP($C437,[1]CONSOLIDADO!$C$16:$K$465,9,0),"")</f>
        <v/>
      </c>
      <c r="F437" s="66">
        <f>IFERROR(IF(AND(VLOOKUP($C437,[1]APELACIÓN!$C:$AM,7,0)="SI",VLOOKUP($C437,[1]APELACIÓN!$C:$AM,10,0)&lt;&gt;""),VLOOKUP($C437,[1]APELACIÓN!$C:$AM,20,0),VLOOKUP($C437,[1]CONSOLIDADO!$C$16:$BX$465,39,0)),0)</f>
        <v>0</v>
      </c>
      <c r="G437" s="67">
        <f>ROUND(IFERROR(IF($F437&gt;39,200,VLOOKUP($F437,[1]PARAMETROS!$A$12:$K$55,2,0)),0),2)</f>
        <v>0</v>
      </c>
      <c r="H437" s="67">
        <f t="shared" si="54"/>
        <v>0</v>
      </c>
      <c r="I437" s="66">
        <f>IFERROR(IF(AND(VLOOKUP($C437,[1]APELACIÓN!$C:$AM,7,0)="SI",VLOOKUP($C437,[1]APELACIÓN!$C:$AM,11,0)&lt;&gt;""),VLOOKUP($C437,[1]APELACIÓN!$C:$AM,23,0),VLOOKUP($C437,[1]CONSOLIDADO!$C$16:$BX$465,42,0)),0)</f>
        <v>0</v>
      </c>
      <c r="J437" s="67">
        <f>ROUND(IFERROR(IF($I437&gt;39,200,VLOOKUP($I437,[1]PARAMETROS!$A$12:$K$55,6,0)),0),2)</f>
        <v>0</v>
      </c>
      <c r="K437" s="67">
        <f t="shared" si="55"/>
        <v>0</v>
      </c>
      <c r="L437" s="66">
        <f>IFERROR(IF(AND(VLOOKUP($C437,[1]APELACIÓN!$C:$AM,7,0)="SI",VLOOKUP($C437,[1]APELACIÓN!$C:$AM,12,0)&lt;&gt;""),VLOOKUP($C437,[1]APELACIÓN!$C:$AM,26,0),VLOOKUP($C437,[1]CONSOLIDADO!$C$16:$BX$465,45,0)),0)</f>
        <v>0</v>
      </c>
      <c r="M437" s="68">
        <f>ROUND(IFERROR(IF($L437&gt;39,200,VLOOKUP($L437,[1]PARAMETROS!$A$12:$K$55,10,0)),0),2)</f>
        <v>0</v>
      </c>
      <c r="N437" s="68">
        <f t="shared" si="56"/>
        <v>0</v>
      </c>
      <c r="O437" s="68">
        <f t="shared" si="57"/>
        <v>0</v>
      </c>
      <c r="P437" s="69">
        <f t="shared" si="58"/>
        <v>0</v>
      </c>
      <c r="Q437" s="66">
        <f>IFERROR(IF(AND(VLOOKUP($C437,[1]APELACIÓN!$C:$AM,7,0)="SI",VLOOKUP($C437,[1]APELACIÓN!$C:$AM,13,0)&lt;&gt;""),VLOOKUP($C437,[1]APELACIÓN!$C:$AM,29,0),VLOOKUP($C437,[1]CONSOLIDADO!$C$16:$BX$465,50,0)),0)</f>
        <v>0</v>
      </c>
      <c r="R437" s="68">
        <f>ROUND(IFERROR(IF($Q437&gt;110,100,VLOOKUP($Q437,[1]PARAMETROS!$M$12:$O$122,2,0)),0),2)</f>
        <v>0</v>
      </c>
      <c r="S437" s="69">
        <f t="shared" si="59"/>
        <v>0</v>
      </c>
      <c r="T437" s="70">
        <f>IFERROR(IF(AND(VLOOKUP($C437,[1]APELACIÓN!$C:$AM,7,0)="SI",VLOOKUP($C437,[1]APELACIÓN!$C:$AM,14,0)&lt;&gt;""),VLOOKUP($C437,[1]APELACIÓN!$C:$AM,32,0),VLOOKUP($C437,[1]CONSOLIDADO!$C$16:$BX$465,53,0)),0)</f>
        <v>0</v>
      </c>
      <c r="U437" s="70">
        <f>IFERROR(IF(AND(VLOOKUP($C437,[1]APELACIÓN!$C:$AM,7,0)="SI",VLOOKUP($C437,[1]APELACIÓN!$C:$AM,15,0)&lt;&gt;""),VLOOKUP($C437,[1]APELACIÓN!$C:$AM,33,0),VLOOKUP($C437,[1]CONSOLIDADO!$C$16:$BX$465,54,0)),0)</f>
        <v>0</v>
      </c>
      <c r="V437" s="70">
        <f>IFERROR(IF(AND(VLOOKUP($C437,[1]APELACIÓN!$C:$AM,7,0)="SI",VLOOKUP($C437,[1]APELACIÓN!$C:$AM,16,0)&lt;&gt;""),VLOOKUP($C437,[1]APELACIÓN!$C:$AM,34,0),VLOOKUP($C437,[1]CONSOLIDADO!$C$16:$BX$465,55,0)),0)</f>
        <v>0</v>
      </c>
      <c r="W437" s="70">
        <f t="shared" si="60"/>
        <v>0</v>
      </c>
      <c r="X437" s="68">
        <f>ROUND(IFERROR(VLOOKUP($W437,[1]PARAMETROS!$Q$12:$S$82,2,0),0),2)</f>
        <v>0</v>
      </c>
      <c r="Y437" s="69">
        <f t="shared" si="61"/>
        <v>0</v>
      </c>
      <c r="Z437" s="71">
        <f t="shared" si="62"/>
        <v>0</v>
      </c>
      <c r="AA437" s="72" t="str">
        <f>IFERROR(IF(VLOOKUP($C437,[1]APELACIÓN!$C$16:$I$465,5,0)="","",VLOOKUP($C437,[1]APELACIÓN!$C$16:$I$465,5,0)),0)</f>
        <v/>
      </c>
      <c r="AB437" s="72" t="str">
        <f>IFERROR(IF(VLOOKUP($C437,[1]APELACIÓN!$C$16:$I$465,7,0)="","",VLOOKUP($C437,[1]APELACIÓN!$C$16:$I$465,7,0)),0)</f>
        <v/>
      </c>
      <c r="AC437" s="73" t="str">
        <f>IF($C437="","",[1]CONSOLIDADO!BP437)</f>
        <v/>
      </c>
      <c r="AD437" s="74" t="str">
        <f>IF($C437="","",[1]CONSOLIDADO!BQ437)</f>
        <v/>
      </c>
      <c r="AE437" s="74" t="str">
        <f>IF($C437="","",[1]CONSOLIDADO!BR437)</f>
        <v/>
      </c>
      <c r="AF437" s="74" t="str">
        <f>IF($C437="","",[1]CONSOLIDADO!BS437)</f>
        <v/>
      </c>
      <c r="AG437" s="74" t="str">
        <f>IF($C437="","",[1]CONSOLIDADO!BT437)</f>
        <v/>
      </c>
      <c r="AH437" s="73" t="str">
        <f>IF($C437="","",[1]CONSOLIDADO!BU437)</f>
        <v/>
      </c>
      <c r="AI437" s="73" t="str">
        <f>IF($C437="","",[1]CONSOLIDADO!BV437)</f>
        <v/>
      </c>
      <c r="AJ437" s="74" t="str">
        <f>IF($C437="","",[1]CONSOLIDADO!BW437)</f>
        <v/>
      </c>
      <c r="AK437" s="75" t="str">
        <f>IF($C437="","",[1]CONSOLIDADO!BX437)</f>
        <v/>
      </c>
    </row>
    <row r="438" spans="1:37" ht="14.45" customHeight="1" x14ac:dyDescent="0.2">
      <c r="A438" s="62">
        <v>423</v>
      </c>
      <c r="B438" s="63"/>
      <c r="C438" s="64"/>
      <c r="D438" s="63"/>
      <c r="E438" s="65" t="str">
        <f>IFERROR(VLOOKUP($C438,[1]CONSOLIDADO!$C$16:$K$465,9,0),"")</f>
        <v/>
      </c>
      <c r="F438" s="66">
        <f>IFERROR(IF(AND(VLOOKUP($C438,[1]APELACIÓN!$C:$AM,7,0)="SI",VLOOKUP($C438,[1]APELACIÓN!$C:$AM,10,0)&lt;&gt;""),VLOOKUP($C438,[1]APELACIÓN!$C:$AM,20,0),VLOOKUP($C438,[1]CONSOLIDADO!$C$16:$BX$465,39,0)),0)</f>
        <v>0</v>
      </c>
      <c r="G438" s="67">
        <f>ROUND(IFERROR(IF($F438&gt;39,200,VLOOKUP($F438,[1]PARAMETROS!$A$12:$K$55,2,0)),0),2)</f>
        <v>0</v>
      </c>
      <c r="H438" s="67">
        <f t="shared" si="54"/>
        <v>0</v>
      </c>
      <c r="I438" s="66">
        <f>IFERROR(IF(AND(VLOOKUP($C438,[1]APELACIÓN!$C:$AM,7,0)="SI",VLOOKUP($C438,[1]APELACIÓN!$C:$AM,11,0)&lt;&gt;""),VLOOKUP($C438,[1]APELACIÓN!$C:$AM,23,0),VLOOKUP($C438,[1]CONSOLIDADO!$C$16:$BX$465,42,0)),0)</f>
        <v>0</v>
      </c>
      <c r="J438" s="67">
        <f>ROUND(IFERROR(IF($I438&gt;39,200,VLOOKUP($I438,[1]PARAMETROS!$A$12:$K$55,6,0)),0),2)</f>
        <v>0</v>
      </c>
      <c r="K438" s="67">
        <f t="shared" si="55"/>
        <v>0</v>
      </c>
      <c r="L438" s="66">
        <f>IFERROR(IF(AND(VLOOKUP($C438,[1]APELACIÓN!$C:$AM,7,0)="SI",VLOOKUP($C438,[1]APELACIÓN!$C:$AM,12,0)&lt;&gt;""),VLOOKUP($C438,[1]APELACIÓN!$C:$AM,26,0),VLOOKUP($C438,[1]CONSOLIDADO!$C$16:$BX$465,45,0)),0)</f>
        <v>0</v>
      </c>
      <c r="M438" s="68">
        <f>ROUND(IFERROR(IF($L438&gt;39,200,VLOOKUP($L438,[1]PARAMETROS!$A$12:$K$55,10,0)),0),2)</f>
        <v>0</v>
      </c>
      <c r="N438" s="68">
        <f t="shared" si="56"/>
        <v>0</v>
      </c>
      <c r="O438" s="68">
        <f t="shared" si="57"/>
        <v>0</v>
      </c>
      <c r="P438" s="69">
        <f t="shared" si="58"/>
        <v>0</v>
      </c>
      <c r="Q438" s="66">
        <f>IFERROR(IF(AND(VLOOKUP($C438,[1]APELACIÓN!$C:$AM,7,0)="SI",VLOOKUP($C438,[1]APELACIÓN!$C:$AM,13,0)&lt;&gt;""),VLOOKUP($C438,[1]APELACIÓN!$C:$AM,29,0),VLOOKUP($C438,[1]CONSOLIDADO!$C$16:$BX$465,50,0)),0)</f>
        <v>0</v>
      </c>
      <c r="R438" s="68">
        <f>ROUND(IFERROR(IF($Q438&gt;110,100,VLOOKUP($Q438,[1]PARAMETROS!$M$12:$O$122,2,0)),0),2)</f>
        <v>0</v>
      </c>
      <c r="S438" s="69">
        <f t="shared" si="59"/>
        <v>0</v>
      </c>
      <c r="T438" s="70">
        <f>IFERROR(IF(AND(VLOOKUP($C438,[1]APELACIÓN!$C:$AM,7,0)="SI",VLOOKUP($C438,[1]APELACIÓN!$C:$AM,14,0)&lt;&gt;""),VLOOKUP($C438,[1]APELACIÓN!$C:$AM,32,0),VLOOKUP($C438,[1]CONSOLIDADO!$C$16:$BX$465,53,0)),0)</f>
        <v>0</v>
      </c>
      <c r="U438" s="70">
        <f>IFERROR(IF(AND(VLOOKUP($C438,[1]APELACIÓN!$C:$AM,7,0)="SI",VLOOKUP($C438,[1]APELACIÓN!$C:$AM,15,0)&lt;&gt;""),VLOOKUP($C438,[1]APELACIÓN!$C:$AM,33,0),VLOOKUP($C438,[1]CONSOLIDADO!$C$16:$BX$465,54,0)),0)</f>
        <v>0</v>
      </c>
      <c r="V438" s="70">
        <f>IFERROR(IF(AND(VLOOKUP($C438,[1]APELACIÓN!$C:$AM,7,0)="SI",VLOOKUP($C438,[1]APELACIÓN!$C:$AM,16,0)&lt;&gt;""),VLOOKUP($C438,[1]APELACIÓN!$C:$AM,34,0),VLOOKUP($C438,[1]CONSOLIDADO!$C$16:$BX$465,55,0)),0)</f>
        <v>0</v>
      </c>
      <c r="W438" s="70">
        <f t="shared" si="60"/>
        <v>0</v>
      </c>
      <c r="X438" s="68">
        <f>ROUND(IFERROR(VLOOKUP($W438,[1]PARAMETROS!$Q$12:$S$82,2,0),0),2)</f>
        <v>0</v>
      </c>
      <c r="Y438" s="69">
        <f t="shared" si="61"/>
        <v>0</v>
      </c>
      <c r="Z438" s="71">
        <f t="shared" si="62"/>
        <v>0</v>
      </c>
      <c r="AA438" s="72" t="str">
        <f>IFERROR(IF(VLOOKUP($C438,[1]APELACIÓN!$C$16:$I$465,5,0)="","",VLOOKUP($C438,[1]APELACIÓN!$C$16:$I$465,5,0)),0)</f>
        <v/>
      </c>
      <c r="AB438" s="72" t="str">
        <f>IFERROR(IF(VLOOKUP($C438,[1]APELACIÓN!$C$16:$I$465,7,0)="","",VLOOKUP($C438,[1]APELACIÓN!$C$16:$I$465,7,0)),0)</f>
        <v/>
      </c>
      <c r="AC438" s="73" t="str">
        <f>IF($C438="","",[1]CONSOLIDADO!BP438)</f>
        <v/>
      </c>
      <c r="AD438" s="74" t="str">
        <f>IF($C438="","",[1]CONSOLIDADO!BQ438)</f>
        <v/>
      </c>
      <c r="AE438" s="74" t="str">
        <f>IF($C438="","",[1]CONSOLIDADO!BR438)</f>
        <v/>
      </c>
      <c r="AF438" s="74" t="str">
        <f>IF($C438="","",[1]CONSOLIDADO!BS438)</f>
        <v/>
      </c>
      <c r="AG438" s="74" t="str">
        <f>IF($C438="","",[1]CONSOLIDADO!BT438)</f>
        <v/>
      </c>
      <c r="AH438" s="73" t="str">
        <f>IF($C438="","",[1]CONSOLIDADO!BU438)</f>
        <v/>
      </c>
      <c r="AI438" s="73" t="str">
        <f>IF($C438="","",[1]CONSOLIDADO!BV438)</f>
        <v/>
      </c>
      <c r="AJ438" s="74" t="str">
        <f>IF($C438="","",[1]CONSOLIDADO!BW438)</f>
        <v/>
      </c>
      <c r="AK438" s="75" t="str">
        <f>IF($C438="","",[1]CONSOLIDADO!BX438)</f>
        <v/>
      </c>
    </row>
    <row r="439" spans="1:37" ht="14.45" customHeight="1" x14ac:dyDescent="0.2">
      <c r="A439" s="62">
        <v>424</v>
      </c>
      <c r="B439" s="63"/>
      <c r="C439" s="64"/>
      <c r="D439" s="63"/>
      <c r="E439" s="65" t="str">
        <f>IFERROR(VLOOKUP($C439,[1]CONSOLIDADO!$C$16:$K$465,9,0),"")</f>
        <v/>
      </c>
      <c r="F439" s="66">
        <f>IFERROR(IF(AND(VLOOKUP($C439,[1]APELACIÓN!$C:$AM,7,0)="SI",VLOOKUP($C439,[1]APELACIÓN!$C:$AM,10,0)&lt;&gt;""),VLOOKUP($C439,[1]APELACIÓN!$C:$AM,20,0),VLOOKUP($C439,[1]CONSOLIDADO!$C$16:$BX$465,39,0)),0)</f>
        <v>0</v>
      </c>
      <c r="G439" s="67">
        <f>ROUND(IFERROR(IF($F439&gt;39,200,VLOOKUP($F439,[1]PARAMETROS!$A$12:$K$55,2,0)),0),2)</f>
        <v>0</v>
      </c>
      <c r="H439" s="67">
        <f t="shared" si="54"/>
        <v>0</v>
      </c>
      <c r="I439" s="66">
        <f>IFERROR(IF(AND(VLOOKUP($C439,[1]APELACIÓN!$C:$AM,7,0)="SI",VLOOKUP($C439,[1]APELACIÓN!$C:$AM,11,0)&lt;&gt;""),VLOOKUP($C439,[1]APELACIÓN!$C:$AM,23,0),VLOOKUP($C439,[1]CONSOLIDADO!$C$16:$BX$465,42,0)),0)</f>
        <v>0</v>
      </c>
      <c r="J439" s="67">
        <f>ROUND(IFERROR(IF($I439&gt;39,200,VLOOKUP($I439,[1]PARAMETROS!$A$12:$K$55,6,0)),0),2)</f>
        <v>0</v>
      </c>
      <c r="K439" s="67">
        <f t="shared" si="55"/>
        <v>0</v>
      </c>
      <c r="L439" s="66">
        <f>IFERROR(IF(AND(VLOOKUP($C439,[1]APELACIÓN!$C:$AM,7,0)="SI",VLOOKUP($C439,[1]APELACIÓN!$C:$AM,12,0)&lt;&gt;""),VLOOKUP($C439,[1]APELACIÓN!$C:$AM,26,0),VLOOKUP($C439,[1]CONSOLIDADO!$C$16:$BX$465,45,0)),0)</f>
        <v>0</v>
      </c>
      <c r="M439" s="68">
        <f>ROUND(IFERROR(IF($L439&gt;39,200,VLOOKUP($L439,[1]PARAMETROS!$A$12:$K$55,10,0)),0),2)</f>
        <v>0</v>
      </c>
      <c r="N439" s="68">
        <f t="shared" si="56"/>
        <v>0</v>
      </c>
      <c r="O439" s="68">
        <f t="shared" si="57"/>
        <v>0</v>
      </c>
      <c r="P439" s="69">
        <f t="shared" si="58"/>
        <v>0</v>
      </c>
      <c r="Q439" s="66">
        <f>IFERROR(IF(AND(VLOOKUP($C439,[1]APELACIÓN!$C:$AM,7,0)="SI",VLOOKUP($C439,[1]APELACIÓN!$C:$AM,13,0)&lt;&gt;""),VLOOKUP($C439,[1]APELACIÓN!$C:$AM,29,0),VLOOKUP($C439,[1]CONSOLIDADO!$C$16:$BX$465,50,0)),0)</f>
        <v>0</v>
      </c>
      <c r="R439" s="68">
        <f>ROUND(IFERROR(IF($Q439&gt;110,100,VLOOKUP($Q439,[1]PARAMETROS!$M$12:$O$122,2,0)),0),2)</f>
        <v>0</v>
      </c>
      <c r="S439" s="69">
        <f t="shared" si="59"/>
        <v>0</v>
      </c>
      <c r="T439" s="70">
        <f>IFERROR(IF(AND(VLOOKUP($C439,[1]APELACIÓN!$C:$AM,7,0)="SI",VLOOKUP($C439,[1]APELACIÓN!$C:$AM,14,0)&lt;&gt;""),VLOOKUP($C439,[1]APELACIÓN!$C:$AM,32,0),VLOOKUP($C439,[1]CONSOLIDADO!$C$16:$BX$465,53,0)),0)</f>
        <v>0</v>
      </c>
      <c r="U439" s="70">
        <f>IFERROR(IF(AND(VLOOKUP($C439,[1]APELACIÓN!$C:$AM,7,0)="SI",VLOOKUP($C439,[1]APELACIÓN!$C:$AM,15,0)&lt;&gt;""),VLOOKUP($C439,[1]APELACIÓN!$C:$AM,33,0),VLOOKUP($C439,[1]CONSOLIDADO!$C$16:$BX$465,54,0)),0)</f>
        <v>0</v>
      </c>
      <c r="V439" s="70">
        <f>IFERROR(IF(AND(VLOOKUP($C439,[1]APELACIÓN!$C:$AM,7,0)="SI",VLOOKUP($C439,[1]APELACIÓN!$C:$AM,16,0)&lt;&gt;""),VLOOKUP($C439,[1]APELACIÓN!$C:$AM,34,0),VLOOKUP($C439,[1]CONSOLIDADO!$C$16:$BX$465,55,0)),0)</f>
        <v>0</v>
      </c>
      <c r="W439" s="70">
        <f t="shared" si="60"/>
        <v>0</v>
      </c>
      <c r="X439" s="68">
        <f>ROUND(IFERROR(VLOOKUP($W439,[1]PARAMETROS!$Q$12:$S$82,2,0),0),2)</f>
        <v>0</v>
      </c>
      <c r="Y439" s="69">
        <f t="shared" si="61"/>
        <v>0</v>
      </c>
      <c r="Z439" s="71">
        <f t="shared" si="62"/>
        <v>0</v>
      </c>
      <c r="AA439" s="72" t="str">
        <f>IFERROR(IF(VLOOKUP($C439,[1]APELACIÓN!$C$16:$I$465,5,0)="","",VLOOKUP($C439,[1]APELACIÓN!$C$16:$I$465,5,0)),0)</f>
        <v/>
      </c>
      <c r="AB439" s="72" t="str">
        <f>IFERROR(IF(VLOOKUP($C439,[1]APELACIÓN!$C$16:$I$465,7,0)="","",VLOOKUP($C439,[1]APELACIÓN!$C$16:$I$465,7,0)),0)</f>
        <v/>
      </c>
      <c r="AC439" s="73" t="str">
        <f>IF($C439="","",[1]CONSOLIDADO!BP439)</f>
        <v/>
      </c>
      <c r="AD439" s="74" t="str">
        <f>IF($C439="","",[1]CONSOLIDADO!BQ439)</f>
        <v/>
      </c>
      <c r="AE439" s="74" t="str">
        <f>IF($C439="","",[1]CONSOLIDADO!BR439)</f>
        <v/>
      </c>
      <c r="AF439" s="74" t="str">
        <f>IF($C439="","",[1]CONSOLIDADO!BS439)</f>
        <v/>
      </c>
      <c r="AG439" s="74" t="str">
        <f>IF($C439="","",[1]CONSOLIDADO!BT439)</f>
        <v/>
      </c>
      <c r="AH439" s="73" t="str">
        <f>IF($C439="","",[1]CONSOLIDADO!BU439)</f>
        <v/>
      </c>
      <c r="AI439" s="73" t="str">
        <f>IF($C439="","",[1]CONSOLIDADO!BV439)</f>
        <v/>
      </c>
      <c r="AJ439" s="74" t="str">
        <f>IF($C439="","",[1]CONSOLIDADO!BW439)</f>
        <v/>
      </c>
      <c r="AK439" s="75" t="str">
        <f>IF($C439="","",[1]CONSOLIDADO!BX439)</f>
        <v/>
      </c>
    </row>
    <row r="440" spans="1:37" ht="14.45" customHeight="1" x14ac:dyDescent="0.2">
      <c r="A440" s="62">
        <v>425</v>
      </c>
      <c r="B440" s="63"/>
      <c r="C440" s="64"/>
      <c r="D440" s="63"/>
      <c r="E440" s="65" t="str">
        <f>IFERROR(VLOOKUP($C440,[1]CONSOLIDADO!$C$16:$K$465,9,0),"")</f>
        <v/>
      </c>
      <c r="F440" s="66">
        <f>IFERROR(IF(AND(VLOOKUP($C440,[1]APELACIÓN!$C:$AM,7,0)="SI",VLOOKUP($C440,[1]APELACIÓN!$C:$AM,10,0)&lt;&gt;""),VLOOKUP($C440,[1]APELACIÓN!$C:$AM,20,0),VLOOKUP($C440,[1]CONSOLIDADO!$C$16:$BX$465,39,0)),0)</f>
        <v>0</v>
      </c>
      <c r="G440" s="67">
        <f>ROUND(IFERROR(IF($F440&gt;39,200,VLOOKUP($F440,[1]PARAMETROS!$A$12:$K$55,2,0)),0),2)</f>
        <v>0</v>
      </c>
      <c r="H440" s="67">
        <f t="shared" si="54"/>
        <v>0</v>
      </c>
      <c r="I440" s="66">
        <f>IFERROR(IF(AND(VLOOKUP($C440,[1]APELACIÓN!$C:$AM,7,0)="SI",VLOOKUP($C440,[1]APELACIÓN!$C:$AM,11,0)&lt;&gt;""),VLOOKUP($C440,[1]APELACIÓN!$C:$AM,23,0),VLOOKUP($C440,[1]CONSOLIDADO!$C$16:$BX$465,42,0)),0)</f>
        <v>0</v>
      </c>
      <c r="J440" s="67">
        <f>ROUND(IFERROR(IF($I440&gt;39,200,VLOOKUP($I440,[1]PARAMETROS!$A$12:$K$55,6,0)),0),2)</f>
        <v>0</v>
      </c>
      <c r="K440" s="67">
        <f t="shared" si="55"/>
        <v>0</v>
      </c>
      <c r="L440" s="66">
        <f>IFERROR(IF(AND(VLOOKUP($C440,[1]APELACIÓN!$C:$AM,7,0)="SI",VLOOKUP($C440,[1]APELACIÓN!$C:$AM,12,0)&lt;&gt;""),VLOOKUP($C440,[1]APELACIÓN!$C:$AM,26,0),VLOOKUP($C440,[1]CONSOLIDADO!$C$16:$BX$465,45,0)),0)</f>
        <v>0</v>
      </c>
      <c r="M440" s="68">
        <f>ROUND(IFERROR(IF($L440&gt;39,200,VLOOKUP($L440,[1]PARAMETROS!$A$12:$K$55,10,0)),0),2)</f>
        <v>0</v>
      </c>
      <c r="N440" s="68">
        <f t="shared" si="56"/>
        <v>0</v>
      </c>
      <c r="O440" s="68">
        <f t="shared" si="57"/>
        <v>0</v>
      </c>
      <c r="P440" s="69">
        <f t="shared" si="58"/>
        <v>0</v>
      </c>
      <c r="Q440" s="66">
        <f>IFERROR(IF(AND(VLOOKUP($C440,[1]APELACIÓN!$C:$AM,7,0)="SI",VLOOKUP($C440,[1]APELACIÓN!$C:$AM,13,0)&lt;&gt;""),VLOOKUP($C440,[1]APELACIÓN!$C:$AM,29,0),VLOOKUP($C440,[1]CONSOLIDADO!$C$16:$BX$465,50,0)),0)</f>
        <v>0</v>
      </c>
      <c r="R440" s="68">
        <f>ROUND(IFERROR(IF($Q440&gt;110,100,VLOOKUP($Q440,[1]PARAMETROS!$M$12:$O$122,2,0)),0),2)</f>
        <v>0</v>
      </c>
      <c r="S440" s="69">
        <f t="shared" si="59"/>
        <v>0</v>
      </c>
      <c r="T440" s="70">
        <f>IFERROR(IF(AND(VLOOKUP($C440,[1]APELACIÓN!$C:$AM,7,0)="SI",VLOOKUP($C440,[1]APELACIÓN!$C:$AM,14,0)&lt;&gt;""),VLOOKUP($C440,[1]APELACIÓN!$C:$AM,32,0),VLOOKUP($C440,[1]CONSOLIDADO!$C$16:$BX$465,53,0)),0)</f>
        <v>0</v>
      </c>
      <c r="U440" s="70">
        <f>IFERROR(IF(AND(VLOOKUP($C440,[1]APELACIÓN!$C:$AM,7,0)="SI",VLOOKUP($C440,[1]APELACIÓN!$C:$AM,15,0)&lt;&gt;""),VLOOKUP($C440,[1]APELACIÓN!$C:$AM,33,0),VLOOKUP($C440,[1]CONSOLIDADO!$C$16:$BX$465,54,0)),0)</f>
        <v>0</v>
      </c>
      <c r="V440" s="70">
        <f>IFERROR(IF(AND(VLOOKUP($C440,[1]APELACIÓN!$C:$AM,7,0)="SI",VLOOKUP($C440,[1]APELACIÓN!$C:$AM,16,0)&lt;&gt;""),VLOOKUP($C440,[1]APELACIÓN!$C:$AM,34,0),VLOOKUP($C440,[1]CONSOLIDADO!$C$16:$BX$465,55,0)),0)</f>
        <v>0</v>
      </c>
      <c r="W440" s="70">
        <f t="shared" si="60"/>
        <v>0</v>
      </c>
      <c r="X440" s="68">
        <f>ROUND(IFERROR(VLOOKUP($W440,[1]PARAMETROS!$Q$12:$S$82,2,0),0),2)</f>
        <v>0</v>
      </c>
      <c r="Y440" s="69">
        <f t="shared" si="61"/>
        <v>0</v>
      </c>
      <c r="Z440" s="71">
        <f t="shared" si="62"/>
        <v>0</v>
      </c>
      <c r="AA440" s="72" t="str">
        <f>IFERROR(IF(VLOOKUP($C440,[1]APELACIÓN!$C$16:$I$465,5,0)="","",VLOOKUP($C440,[1]APELACIÓN!$C$16:$I$465,5,0)),0)</f>
        <v/>
      </c>
      <c r="AB440" s="72" t="str">
        <f>IFERROR(IF(VLOOKUP($C440,[1]APELACIÓN!$C$16:$I$465,7,0)="","",VLOOKUP($C440,[1]APELACIÓN!$C$16:$I$465,7,0)),0)</f>
        <v/>
      </c>
      <c r="AC440" s="73" t="str">
        <f>IF($C440="","",[1]CONSOLIDADO!BP440)</f>
        <v/>
      </c>
      <c r="AD440" s="74" t="str">
        <f>IF($C440="","",[1]CONSOLIDADO!BQ440)</f>
        <v/>
      </c>
      <c r="AE440" s="74" t="str">
        <f>IF($C440="","",[1]CONSOLIDADO!BR440)</f>
        <v/>
      </c>
      <c r="AF440" s="74" t="str">
        <f>IF($C440="","",[1]CONSOLIDADO!BS440)</f>
        <v/>
      </c>
      <c r="AG440" s="74" t="str">
        <f>IF($C440="","",[1]CONSOLIDADO!BT440)</f>
        <v/>
      </c>
      <c r="AH440" s="73" t="str">
        <f>IF($C440="","",[1]CONSOLIDADO!BU440)</f>
        <v/>
      </c>
      <c r="AI440" s="73" t="str">
        <f>IF($C440="","",[1]CONSOLIDADO!BV440)</f>
        <v/>
      </c>
      <c r="AJ440" s="74" t="str">
        <f>IF($C440="","",[1]CONSOLIDADO!BW440)</f>
        <v/>
      </c>
      <c r="AK440" s="75" t="str">
        <f>IF($C440="","",[1]CONSOLIDADO!BX440)</f>
        <v/>
      </c>
    </row>
    <row r="441" spans="1:37" ht="14.45" customHeight="1" x14ac:dyDescent="0.2">
      <c r="A441" s="62">
        <v>426</v>
      </c>
      <c r="B441" s="63"/>
      <c r="C441" s="64"/>
      <c r="D441" s="63"/>
      <c r="E441" s="65" t="str">
        <f>IFERROR(VLOOKUP($C441,[1]CONSOLIDADO!$C$16:$K$465,9,0),"")</f>
        <v/>
      </c>
      <c r="F441" s="66">
        <f>IFERROR(IF(AND(VLOOKUP($C441,[1]APELACIÓN!$C:$AM,7,0)="SI",VLOOKUP($C441,[1]APELACIÓN!$C:$AM,10,0)&lt;&gt;""),VLOOKUP($C441,[1]APELACIÓN!$C:$AM,20,0),VLOOKUP($C441,[1]CONSOLIDADO!$C$16:$BX$465,39,0)),0)</f>
        <v>0</v>
      </c>
      <c r="G441" s="67">
        <f>ROUND(IFERROR(IF($F441&gt;39,200,VLOOKUP($F441,[1]PARAMETROS!$A$12:$K$55,2,0)),0),2)</f>
        <v>0</v>
      </c>
      <c r="H441" s="67">
        <f t="shared" si="54"/>
        <v>0</v>
      </c>
      <c r="I441" s="66">
        <f>IFERROR(IF(AND(VLOOKUP($C441,[1]APELACIÓN!$C:$AM,7,0)="SI",VLOOKUP($C441,[1]APELACIÓN!$C:$AM,11,0)&lt;&gt;""),VLOOKUP($C441,[1]APELACIÓN!$C:$AM,23,0),VLOOKUP($C441,[1]CONSOLIDADO!$C$16:$BX$465,42,0)),0)</f>
        <v>0</v>
      </c>
      <c r="J441" s="67">
        <f>ROUND(IFERROR(IF($I441&gt;39,200,VLOOKUP($I441,[1]PARAMETROS!$A$12:$K$55,6,0)),0),2)</f>
        <v>0</v>
      </c>
      <c r="K441" s="67">
        <f t="shared" si="55"/>
        <v>0</v>
      </c>
      <c r="L441" s="66">
        <f>IFERROR(IF(AND(VLOOKUP($C441,[1]APELACIÓN!$C:$AM,7,0)="SI",VLOOKUP($C441,[1]APELACIÓN!$C:$AM,12,0)&lt;&gt;""),VLOOKUP($C441,[1]APELACIÓN!$C:$AM,26,0),VLOOKUP($C441,[1]CONSOLIDADO!$C$16:$BX$465,45,0)),0)</f>
        <v>0</v>
      </c>
      <c r="M441" s="68">
        <f>ROUND(IFERROR(IF($L441&gt;39,200,VLOOKUP($L441,[1]PARAMETROS!$A$12:$K$55,10,0)),0),2)</f>
        <v>0</v>
      </c>
      <c r="N441" s="68">
        <f t="shared" si="56"/>
        <v>0</v>
      </c>
      <c r="O441" s="68">
        <f t="shared" si="57"/>
        <v>0</v>
      </c>
      <c r="P441" s="69">
        <f t="shared" si="58"/>
        <v>0</v>
      </c>
      <c r="Q441" s="66">
        <f>IFERROR(IF(AND(VLOOKUP($C441,[1]APELACIÓN!$C:$AM,7,0)="SI",VLOOKUP($C441,[1]APELACIÓN!$C:$AM,13,0)&lt;&gt;""),VLOOKUP($C441,[1]APELACIÓN!$C:$AM,29,0),VLOOKUP($C441,[1]CONSOLIDADO!$C$16:$BX$465,50,0)),0)</f>
        <v>0</v>
      </c>
      <c r="R441" s="68">
        <f>ROUND(IFERROR(IF($Q441&gt;110,100,VLOOKUP($Q441,[1]PARAMETROS!$M$12:$O$122,2,0)),0),2)</f>
        <v>0</v>
      </c>
      <c r="S441" s="69">
        <f t="shared" si="59"/>
        <v>0</v>
      </c>
      <c r="T441" s="70">
        <f>IFERROR(IF(AND(VLOOKUP($C441,[1]APELACIÓN!$C:$AM,7,0)="SI",VLOOKUP($C441,[1]APELACIÓN!$C:$AM,14,0)&lt;&gt;""),VLOOKUP($C441,[1]APELACIÓN!$C:$AM,32,0),VLOOKUP($C441,[1]CONSOLIDADO!$C$16:$BX$465,53,0)),0)</f>
        <v>0</v>
      </c>
      <c r="U441" s="70">
        <f>IFERROR(IF(AND(VLOOKUP($C441,[1]APELACIÓN!$C:$AM,7,0)="SI",VLOOKUP($C441,[1]APELACIÓN!$C:$AM,15,0)&lt;&gt;""),VLOOKUP($C441,[1]APELACIÓN!$C:$AM,33,0),VLOOKUP($C441,[1]CONSOLIDADO!$C$16:$BX$465,54,0)),0)</f>
        <v>0</v>
      </c>
      <c r="V441" s="70">
        <f>IFERROR(IF(AND(VLOOKUP($C441,[1]APELACIÓN!$C:$AM,7,0)="SI",VLOOKUP($C441,[1]APELACIÓN!$C:$AM,16,0)&lt;&gt;""),VLOOKUP($C441,[1]APELACIÓN!$C:$AM,34,0),VLOOKUP($C441,[1]CONSOLIDADO!$C$16:$BX$465,55,0)),0)</f>
        <v>0</v>
      </c>
      <c r="W441" s="70">
        <f t="shared" si="60"/>
        <v>0</v>
      </c>
      <c r="X441" s="68">
        <f>ROUND(IFERROR(VLOOKUP($W441,[1]PARAMETROS!$Q$12:$S$82,2,0),0),2)</f>
        <v>0</v>
      </c>
      <c r="Y441" s="69">
        <f t="shared" si="61"/>
        <v>0</v>
      </c>
      <c r="Z441" s="71">
        <f t="shared" si="62"/>
        <v>0</v>
      </c>
      <c r="AA441" s="72" t="str">
        <f>IFERROR(IF(VLOOKUP($C441,[1]APELACIÓN!$C$16:$I$465,5,0)="","",VLOOKUP($C441,[1]APELACIÓN!$C$16:$I$465,5,0)),0)</f>
        <v/>
      </c>
      <c r="AB441" s="72" t="str">
        <f>IFERROR(IF(VLOOKUP($C441,[1]APELACIÓN!$C$16:$I$465,7,0)="","",VLOOKUP($C441,[1]APELACIÓN!$C$16:$I$465,7,0)),0)</f>
        <v/>
      </c>
      <c r="AC441" s="73" t="str">
        <f>IF($C441="","",[1]CONSOLIDADO!BP441)</f>
        <v/>
      </c>
      <c r="AD441" s="74" t="str">
        <f>IF($C441="","",[1]CONSOLIDADO!BQ441)</f>
        <v/>
      </c>
      <c r="AE441" s="74" t="str">
        <f>IF($C441="","",[1]CONSOLIDADO!BR441)</f>
        <v/>
      </c>
      <c r="AF441" s="74" t="str">
        <f>IF($C441="","",[1]CONSOLIDADO!BS441)</f>
        <v/>
      </c>
      <c r="AG441" s="74" t="str">
        <f>IF($C441="","",[1]CONSOLIDADO!BT441)</f>
        <v/>
      </c>
      <c r="AH441" s="73" t="str">
        <f>IF($C441="","",[1]CONSOLIDADO!BU441)</f>
        <v/>
      </c>
      <c r="AI441" s="73" t="str">
        <f>IF($C441="","",[1]CONSOLIDADO!BV441)</f>
        <v/>
      </c>
      <c r="AJ441" s="74" t="str">
        <f>IF($C441="","",[1]CONSOLIDADO!BW441)</f>
        <v/>
      </c>
      <c r="AK441" s="75" t="str">
        <f>IF($C441="","",[1]CONSOLIDADO!BX441)</f>
        <v/>
      </c>
    </row>
    <row r="442" spans="1:37" ht="14.45" customHeight="1" x14ac:dyDescent="0.2">
      <c r="A442" s="62">
        <v>427</v>
      </c>
      <c r="B442" s="63"/>
      <c r="C442" s="64"/>
      <c r="D442" s="63"/>
      <c r="E442" s="65" t="str">
        <f>IFERROR(VLOOKUP($C442,[1]CONSOLIDADO!$C$16:$K$465,9,0),"")</f>
        <v/>
      </c>
      <c r="F442" s="66">
        <f>IFERROR(IF(AND(VLOOKUP($C442,[1]APELACIÓN!$C:$AM,7,0)="SI",VLOOKUP($C442,[1]APELACIÓN!$C:$AM,10,0)&lt;&gt;""),VLOOKUP($C442,[1]APELACIÓN!$C:$AM,20,0),VLOOKUP($C442,[1]CONSOLIDADO!$C$16:$BX$465,39,0)),0)</f>
        <v>0</v>
      </c>
      <c r="G442" s="67">
        <f>ROUND(IFERROR(IF($F442&gt;39,200,VLOOKUP($F442,[1]PARAMETROS!$A$12:$K$55,2,0)),0),2)</f>
        <v>0</v>
      </c>
      <c r="H442" s="67">
        <f t="shared" si="54"/>
        <v>0</v>
      </c>
      <c r="I442" s="66">
        <f>IFERROR(IF(AND(VLOOKUP($C442,[1]APELACIÓN!$C:$AM,7,0)="SI",VLOOKUP($C442,[1]APELACIÓN!$C:$AM,11,0)&lt;&gt;""),VLOOKUP($C442,[1]APELACIÓN!$C:$AM,23,0),VLOOKUP($C442,[1]CONSOLIDADO!$C$16:$BX$465,42,0)),0)</f>
        <v>0</v>
      </c>
      <c r="J442" s="67">
        <f>ROUND(IFERROR(IF($I442&gt;39,200,VLOOKUP($I442,[1]PARAMETROS!$A$12:$K$55,6,0)),0),2)</f>
        <v>0</v>
      </c>
      <c r="K442" s="67">
        <f t="shared" si="55"/>
        <v>0</v>
      </c>
      <c r="L442" s="66">
        <f>IFERROR(IF(AND(VLOOKUP($C442,[1]APELACIÓN!$C:$AM,7,0)="SI",VLOOKUP($C442,[1]APELACIÓN!$C:$AM,12,0)&lt;&gt;""),VLOOKUP($C442,[1]APELACIÓN!$C:$AM,26,0),VLOOKUP($C442,[1]CONSOLIDADO!$C$16:$BX$465,45,0)),0)</f>
        <v>0</v>
      </c>
      <c r="M442" s="68">
        <f>ROUND(IFERROR(IF($L442&gt;39,200,VLOOKUP($L442,[1]PARAMETROS!$A$12:$K$55,10,0)),0),2)</f>
        <v>0</v>
      </c>
      <c r="N442" s="68">
        <f t="shared" si="56"/>
        <v>0</v>
      </c>
      <c r="O442" s="68">
        <f t="shared" si="57"/>
        <v>0</v>
      </c>
      <c r="P442" s="69">
        <f t="shared" si="58"/>
        <v>0</v>
      </c>
      <c r="Q442" s="66">
        <f>IFERROR(IF(AND(VLOOKUP($C442,[1]APELACIÓN!$C:$AM,7,0)="SI",VLOOKUP($C442,[1]APELACIÓN!$C:$AM,13,0)&lt;&gt;""),VLOOKUP($C442,[1]APELACIÓN!$C:$AM,29,0),VLOOKUP($C442,[1]CONSOLIDADO!$C$16:$BX$465,50,0)),0)</f>
        <v>0</v>
      </c>
      <c r="R442" s="68">
        <f>ROUND(IFERROR(IF($Q442&gt;110,100,VLOOKUP($Q442,[1]PARAMETROS!$M$12:$O$122,2,0)),0),2)</f>
        <v>0</v>
      </c>
      <c r="S442" s="69">
        <f t="shared" si="59"/>
        <v>0</v>
      </c>
      <c r="T442" s="70">
        <f>IFERROR(IF(AND(VLOOKUP($C442,[1]APELACIÓN!$C:$AM,7,0)="SI",VLOOKUP($C442,[1]APELACIÓN!$C:$AM,14,0)&lt;&gt;""),VLOOKUP($C442,[1]APELACIÓN!$C:$AM,32,0),VLOOKUP($C442,[1]CONSOLIDADO!$C$16:$BX$465,53,0)),0)</f>
        <v>0</v>
      </c>
      <c r="U442" s="70">
        <f>IFERROR(IF(AND(VLOOKUP($C442,[1]APELACIÓN!$C:$AM,7,0)="SI",VLOOKUP($C442,[1]APELACIÓN!$C:$AM,15,0)&lt;&gt;""),VLOOKUP($C442,[1]APELACIÓN!$C:$AM,33,0),VLOOKUP($C442,[1]CONSOLIDADO!$C$16:$BX$465,54,0)),0)</f>
        <v>0</v>
      </c>
      <c r="V442" s="70">
        <f>IFERROR(IF(AND(VLOOKUP($C442,[1]APELACIÓN!$C:$AM,7,0)="SI",VLOOKUP($C442,[1]APELACIÓN!$C:$AM,16,0)&lt;&gt;""),VLOOKUP($C442,[1]APELACIÓN!$C:$AM,34,0),VLOOKUP($C442,[1]CONSOLIDADO!$C$16:$BX$465,55,0)),0)</f>
        <v>0</v>
      </c>
      <c r="W442" s="70">
        <f t="shared" si="60"/>
        <v>0</v>
      </c>
      <c r="X442" s="68">
        <f>ROUND(IFERROR(VLOOKUP($W442,[1]PARAMETROS!$Q$12:$S$82,2,0),0),2)</f>
        <v>0</v>
      </c>
      <c r="Y442" s="69">
        <f t="shared" si="61"/>
        <v>0</v>
      </c>
      <c r="Z442" s="71">
        <f t="shared" si="62"/>
        <v>0</v>
      </c>
      <c r="AA442" s="72" t="str">
        <f>IFERROR(IF(VLOOKUP($C442,[1]APELACIÓN!$C$16:$I$465,5,0)="","",VLOOKUP($C442,[1]APELACIÓN!$C$16:$I$465,5,0)),0)</f>
        <v/>
      </c>
      <c r="AB442" s="72" t="str">
        <f>IFERROR(IF(VLOOKUP($C442,[1]APELACIÓN!$C$16:$I$465,7,0)="","",VLOOKUP($C442,[1]APELACIÓN!$C$16:$I$465,7,0)),0)</f>
        <v/>
      </c>
      <c r="AC442" s="73" t="str">
        <f>IF($C442="","",[1]CONSOLIDADO!BP442)</f>
        <v/>
      </c>
      <c r="AD442" s="74" t="str">
        <f>IF($C442="","",[1]CONSOLIDADO!BQ442)</f>
        <v/>
      </c>
      <c r="AE442" s="74" t="str">
        <f>IF($C442="","",[1]CONSOLIDADO!BR442)</f>
        <v/>
      </c>
      <c r="AF442" s="74" t="str">
        <f>IF($C442="","",[1]CONSOLIDADO!BS442)</f>
        <v/>
      </c>
      <c r="AG442" s="74" t="str">
        <f>IF($C442="","",[1]CONSOLIDADO!BT442)</f>
        <v/>
      </c>
      <c r="AH442" s="73" t="str">
        <f>IF($C442="","",[1]CONSOLIDADO!BU442)</f>
        <v/>
      </c>
      <c r="AI442" s="73" t="str">
        <f>IF($C442="","",[1]CONSOLIDADO!BV442)</f>
        <v/>
      </c>
      <c r="AJ442" s="74" t="str">
        <f>IF($C442="","",[1]CONSOLIDADO!BW442)</f>
        <v/>
      </c>
      <c r="AK442" s="75" t="str">
        <f>IF($C442="","",[1]CONSOLIDADO!BX442)</f>
        <v/>
      </c>
    </row>
    <row r="443" spans="1:37" ht="14.45" customHeight="1" x14ac:dyDescent="0.2">
      <c r="A443" s="62">
        <v>428</v>
      </c>
      <c r="B443" s="63"/>
      <c r="C443" s="64"/>
      <c r="D443" s="63"/>
      <c r="E443" s="65" t="str">
        <f>IFERROR(VLOOKUP($C443,[1]CONSOLIDADO!$C$16:$K$465,9,0),"")</f>
        <v/>
      </c>
      <c r="F443" s="66">
        <f>IFERROR(IF(AND(VLOOKUP($C443,[1]APELACIÓN!$C:$AM,7,0)="SI",VLOOKUP($C443,[1]APELACIÓN!$C:$AM,10,0)&lt;&gt;""),VLOOKUP($C443,[1]APELACIÓN!$C:$AM,20,0),VLOOKUP($C443,[1]CONSOLIDADO!$C$16:$BX$465,39,0)),0)</f>
        <v>0</v>
      </c>
      <c r="G443" s="67">
        <f>ROUND(IFERROR(IF($F443&gt;39,200,VLOOKUP($F443,[1]PARAMETROS!$A$12:$K$55,2,0)),0),2)</f>
        <v>0</v>
      </c>
      <c r="H443" s="67">
        <f t="shared" si="54"/>
        <v>0</v>
      </c>
      <c r="I443" s="66">
        <f>IFERROR(IF(AND(VLOOKUP($C443,[1]APELACIÓN!$C:$AM,7,0)="SI",VLOOKUP($C443,[1]APELACIÓN!$C:$AM,11,0)&lt;&gt;""),VLOOKUP($C443,[1]APELACIÓN!$C:$AM,23,0),VLOOKUP($C443,[1]CONSOLIDADO!$C$16:$BX$465,42,0)),0)</f>
        <v>0</v>
      </c>
      <c r="J443" s="67">
        <f>ROUND(IFERROR(IF($I443&gt;39,200,VLOOKUP($I443,[1]PARAMETROS!$A$12:$K$55,6,0)),0),2)</f>
        <v>0</v>
      </c>
      <c r="K443" s="67">
        <f t="shared" si="55"/>
        <v>0</v>
      </c>
      <c r="L443" s="66">
        <f>IFERROR(IF(AND(VLOOKUP($C443,[1]APELACIÓN!$C:$AM,7,0)="SI",VLOOKUP($C443,[1]APELACIÓN!$C:$AM,12,0)&lt;&gt;""),VLOOKUP($C443,[1]APELACIÓN!$C:$AM,26,0),VLOOKUP($C443,[1]CONSOLIDADO!$C$16:$BX$465,45,0)),0)</f>
        <v>0</v>
      </c>
      <c r="M443" s="68">
        <f>ROUND(IFERROR(IF($L443&gt;39,200,VLOOKUP($L443,[1]PARAMETROS!$A$12:$K$55,10,0)),0),2)</f>
        <v>0</v>
      </c>
      <c r="N443" s="68">
        <f t="shared" si="56"/>
        <v>0</v>
      </c>
      <c r="O443" s="68">
        <f t="shared" si="57"/>
        <v>0</v>
      </c>
      <c r="P443" s="69">
        <f t="shared" si="58"/>
        <v>0</v>
      </c>
      <c r="Q443" s="66">
        <f>IFERROR(IF(AND(VLOOKUP($C443,[1]APELACIÓN!$C:$AM,7,0)="SI",VLOOKUP($C443,[1]APELACIÓN!$C:$AM,13,0)&lt;&gt;""),VLOOKUP($C443,[1]APELACIÓN!$C:$AM,29,0),VLOOKUP($C443,[1]CONSOLIDADO!$C$16:$BX$465,50,0)),0)</f>
        <v>0</v>
      </c>
      <c r="R443" s="68">
        <f>ROUND(IFERROR(IF($Q443&gt;110,100,VLOOKUP($Q443,[1]PARAMETROS!$M$12:$O$122,2,0)),0),2)</f>
        <v>0</v>
      </c>
      <c r="S443" s="69">
        <f t="shared" si="59"/>
        <v>0</v>
      </c>
      <c r="T443" s="70">
        <f>IFERROR(IF(AND(VLOOKUP($C443,[1]APELACIÓN!$C:$AM,7,0)="SI",VLOOKUP($C443,[1]APELACIÓN!$C:$AM,14,0)&lt;&gt;""),VLOOKUP($C443,[1]APELACIÓN!$C:$AM,32,0),VLOOKUP($C443,[1]CONSOLIDADO!$C$16:$BX$465,53,0)),0)</f>
        <v>0</v>
      </c>
      <c r="U443" s="70">
        <f>IFERROR(IF(AND(VLOOKUP($C443,[1]APELACIÓN!$C:$AM,7,0)="SI",VLOOKUP($C443,[1]APELACIÓN!$C:$AM,15,0)&lt;&gt;""),VLOOKUP($C443,[1]APELACIÓN!$C:$AM,33,0),VLOOKUP($C443,[1]CONSOLIDADO!$C$16:$BX$465,54,0)),0)</f>
        <v>0</v>
      </c>
      <c r="V443" s="70">
        <f>IFERROR(IF(AND(VLOOKUP($C443,[1]APELACIÓN!$C:$AM,7,0)="SI",VLOOKUP($C443,[1]APELACIÓN!$C:$AM,16,0)&lt;&gt;""),VLOOKUP($C443,[1]APELACIÓN!$C:$AM,34,0),VLOOKUP($C443,[1]CONSOLIDADO!$C$16:$BX$465,55,0)),0)</f>
        <v>0</v>
      </c>
      <c r="W443" s="70">
        <f t="shared" si="60"/>
        <v>0</v>
      </c>
      <c r="X443" s="68">
        <f>ROUND(IFERROR(VLOOKUP($W443,[1]PARAMETROS!$Q$12:$S$82,2,0),0),2)</f>
        <v>0</v>
      </c>
      <c r="Y443" s="69">
        <f t="shared" si="61"/>
        <v>0</v>
      </c>
      <c r="Z443" s="71">
        <f t="shared" si="62"/>
        <v>0</v>
      </c>
      <c r="AA443" s="72" t="str">
        <f>IFERROR(IF(VLOOKUP($C443,[1]APELACIÓN!$C$16:$I$465,5,0)="","",VLOOKUP($C443,[1]APELACIÓN!$C$16:$I$465,5,0)),0)</f>
        <v/>
      </c>
      <c r="AB443" s="72" t="str">
        <f>IFERROR(IF(VLOOKUP($C443,[1]APELACIÓN!$C$16:$I$465,7,0)="","",VLOOKUP($C443,[1]APELACIÓN!$C$16:$I$465,7,0)),0)</f>
        <v/>
      </c>
      <c r="AC443" s="73" t="str">
        <f>IF($C443="","",[1]CONSOLIDADO!BP443)</f>
        <v/>
      </c>
      <c r="AD443" s="74" t="str">
        <f>IF($C443="","",[1]CONSOLIDADO!BQ443)</f>
        <v/>
      </c>
      <c r="AE443" s="74" t="str">
        <f>IF($C443="","",[1]CONSOLIDADO!BR443)</f>
        <v/>
      </c>
      <c r="AF443" s="74" t="str">
        <f>IF($C443="","",[1]CONSOLIDADO!BS443)</f>
        <v/>
      </c>
      <c r="AG443" s="74" t="str">
        <f>IF($C443="","",[1]CONSOLIDADO!BT443)</f>
        <v/>
      </c>
      <c r="AH443" s="73" t="str">
        <f>IF($C443="","",[1]CONSOLIDADO!BU443)</f>
        <v/>
      </c>
      <c r="AI443" s="73" t="str">
        <f>IF($C443="","",[1]CONSOLIDADO!BV443)</f>
        <v/>
      </c>
      <c r="AJ443" s="74" t="str">
        <f>IF($C443="","",[1]CONSOLIDADO!BW443)</f>
        <v/>
      </c>
      <c r="AK443" s="75" t="str">
        <f>IF($C443="","",[1]CONSOLIDADO!BX443)</f>
        <v/>
      </c>
    </row>
    <row r="444" spans="1:37" ht="14.45" customHeight="1" x14ac:dyDescent="0.2">
      <c r="A444" s="62">
        <v>429</v>
      </c>
      <c r="B444" s="63"/>
      <c r="C444" s="64"/>
      <c r="D444" s="63"/>
      <c r="E444" s="65" t="str">
        <f>IFERROR(VLOOKUP($C444,[1]CONSOLIDADO!$C$16:$K$465,9,0),"")</f>
        <v/>
      </c>
      <c r="F444" s="66">
        <f>IFERROR(IF(AND(VLOOKUP($C444,[1]APELACIÓN!$C:$AM,7,0)="SI",VLOOKUP($C444,[1]APELACIÓN!$C:$AM,10,0)&lt;&gt;""),VLOOKUP($C444,[1]APELACIÓN!$C:$AM,20,0),VLOOKUP($C444,[1]CONSOLIDADO!$C$16:$BX$465,39,0)),0)</f>
        <v>0</v>
      </c>
      <c r="G444" s="67">
        <f>ROUND(IFERROR(IF($F444&gt;39,200,VLOOKUP($F444,[1]PARAMETROS!$A$12:$K$55,2,0)),0),2)</f>
        <v>0</v>
      </c>
      <c r="H444" s="67">
        <f t="shared" si="54"/>
        <v>0</v>
      </c>
      <c r="I444" s="66">
        <f>IFERROR(IF(AND(VLOOKUP($C444,[1]APELACIÓN!$C:$AM,7,0)="SI",VLOOKUP($C444,[1]APELACIÓN!$C:$AM,11,0)&lt;&gt;""),VLOOKUP($C444,[1]APELACIÓN!$C:$AM,23,0),VLOOKUP($C444,[1]CONSOLIDADO!$C$16:$BX$465,42,0)),0)</f>
        <v>0</v>
      </c>
      <c r="J444" s="67">
        <f>ROUND(IFERROR(IF($I444&gt;39,200,VLOOKUP($I444,[1]PARAMETROS!$A$12:$K$55,6,0)),0),2)</f>
        <v>0</v>
      </c>
      <c r="K444" s="67">
        <f t="shared" si="55"/>
        <v>0</v>
      </c>
      <c r="L444" s="66">
        <f>IFERROR(IF(AND(VLOOKUP($C444,[1]APELACIÓN!$C:$AM,7,0)="SI",VLOOKUP($C444,[1]APELACIÓN!$C:$AM,12,0)&lt;&gt;""),VLOOKUP($C444,[1]APELACIÓN!$C:$AM,26,0),VLOOKUP($C444,[1]CONSOLIDADO!$C$16:$BX$465,45,0)),0)</f>
        <v>0</v>
      </c>
      <c r="M444" s="68">
        <f>ROUND(IFERROR(IF($L444&gt;39,200,VLOOKUP($L444,[1]PARAMETROS!$A$12:$K$55,10,0)),0),2)</f>
        <v>0</v>
      </c>
      <c r="N444" s="68">
        <f t="shared" si="56"/>
        <v>0</v>
      </c>
      <c r="O444" s="68">
        <f t="shared" si="57"/>
        <v>0</v>
      </c>
      <c r="P444" s="69">
        <f t="shared" si="58"/>
        <v>0</v>
      </c>
      <c r="Q444" s="66">
        <f>IFERROR(IF(AND(VLOOKUP($C444,[1]APELACIÓN!$C:$AM,7,0)="SI",VLOOKUP($C444,[1]APELACIÓN!$C:$AM,13,0)&lt;&gt;""),VLOOKUP($C444,[1]APELACIÓN!$C:$AM,29,0),VLOOKUP($C444,[1]CONSOLIDADO!$C$16:$BX$465,50,0)),0)</f>
        <v>0</v>
      </c>
      <c r="R444" s="68">
        <f>ROUND(IFERROR(IF($Q444&gt;110,100,VLOOKUP($Q444,[1]PARAMETROS!$M$12:$O$122,2,0)),0),2)</f>
        <v>0</v>
      </c>
      <c r="S444" s="69">
        <f t="shared" si="59"/>
        <v>0</v>
      </c>
      <c r="T444" s="70">
        <f>IFERROR(IF(AND(VLOOKUP($C444,[1]APELACIÓN!$C:$AM,7,0)="SI",VLOOKUP($C444,[1]APELACIÓN!$C:$AM,14,0)&lt;&gt;""),VLOOKUP($C444,[1]APELACIÓN!$C:$AM,32,0),VLOOKUP($C444,[1]CONSOLIDADO!$C$16:$BX$465,53,0)),0)</f>
        <v>0</v>
      </c>
      <c r="U444" s="70">
        <f>IFERROR(IF(AND(VLOOKUP($C444,[1]APELACIÓN!$C:$AM,7,0)="SI",VLOOKUP($C444,[1]APELACIÓN!$C:$AM,15,0)&lt;&gt;""),VLOOKUP($C444,[1]APELACIÓN!$C:$AM,33,0),VLOOKUP($C444,[1]CONSOLIDADO!$C$16:$BX$465,54,0)),0)</f>
        <v>0</v>
      </c>
      <c r="V444" s="70">
        <f>IFERROR(IF(AND(VLOOKUP($C444,[1]APELACIÓN!$C:$AM,7,0)="SI",VLOOKUP($C444,[1]APELACIÓN!$C:$AM,16,0)&lt;&gt;""),VLOOKUP($C444,[1]APELACIÓN!$C:$AM,34,0),VLOOKUP($C444,[1]CONSOLIDADO!$C$16:$BX$465,55,0)),0)</f>
        <v>0</v>
      </c>
      <c r="W444" s="70">
        <f t="shared" si="60"/>
        <v>0</v>
      </c>
      <c r="X444" s="68">
        <f>ROUND(IFERROR(VLOOKUP($W444,[1]PARAMETROS!$Q$12:$S$82,2,0),0),2)</f>
        <v>0</v>
      </c>
      <c r="Y444" s="69">
        <f t="shared" si="61"/>
        <v>0</v>
      </c>
      <c r="Z444" s="71">
        <f t="shared" si="62"/>
        <v>0</v>
      </c>
      <c r="AA444" s="72" t="str">
        <f>IFERROR(IF(VLOOKUP($C444,[1]APELACIÓN!$C$16:$I$465,5,0)="","",VLOOKUP($C444,[1]APELACIÓN!$C$16:$I$465,5,0)),0)</f>
        <v/>
      </c>
      <c r="AB444" s="72" t="str">
        <f>IFERROR(IF(VLOOKUP($C444,[1]APELACIÓN!$C$16:$I$465,7,0)="","",VLOOKUP($C444,[1]APELACIÓN!$C$16:$I$465,7,0)),0)</f>
        <v/>
      </c>
      <c r="AC444" s="73" t="str">
        <f>IF($C444="","",[1]CONSOLIDADO!BP444)</f>
        <v/>
      </c>
      <c r="AD444" s="74" t="str">
        <f>IF($C444="","",[1]CONSOLIDADO!BQ444)</f>
        <v/>
      </c>
      <c r="AE444" s="74" t="str">
        <f>IF($C444="","",[1]CONSOLIDADO!BR444)</f>
        <v/>
      </c>
      <c r="AF444" s="74" t="str">
        <f>IF($C444="","",[1]CONSOLIDADO!BS444)</f>
        <v/>
      </c>
      <c r="AG444" s="74" t="str">
        <f>IF($C444="","",[1]CONSOLIDADO!BT444)</f>
        <v/>
      </c>
      <c r="AH444" s="73" t="str">
        <f>IF($C444="","",[1]CONSOLIDADO!BU444)</f>
        <v/>
      </c>
      <c r="AI444" s="73" t="str">
        <f>IF($C444="","",[1]CONSOLIDADO!BV444)</f>
        <v/>
      </c>
      <c r="AJ444" s="74" t="str">
        <f>IF($C444="","",[1]CONSOLIDADO!BW444)</f>
        <v/>
      </c>
      <c r="AK444" s="75" t="str">
        <f>IF($C444="","",[1]CONSOLIDADO!BX444)</f>
        <v/>
      </c>
    </row>
    <row r="445" spans="1:37" ht="14.45" customHeight="1" x14ac:dyDescent="0.2">
      <c r="A445" s="62">
        <v>430</v>
      </c>
      <c r="B445" s="63"/>
      <c r="C445" s="64"/>
      <c r="D445" s="63"/>
      <c r="E445" s="65" t="str">
        <f>IFERROR(VLOOKUP($C445,[1]CONSOLIDADO!$C$16:$K$465,9,0),"")</f>
        <v/>
      </c>
      <c r="F445" s="66">
        <f>IFERROR(IF(AND(VLOOKUP($C445,[1]APELACIÓN!$C:$AM,7,0)="SI",VLOOKUP($C445,[1]APELACIÓN!$C:$AM,10,0)&lt;&gt;""),VLOOKUP($C445,[1]APELACIÓN!$C:$AM,20,0),VLOOKUP($C445,[1]CONSOLIDADO!$C$16:$BX$465,39,0)),0)</f>
        <v>0</v>
      </c>
      <c r="G445" s="67">
        <f>ROUND(IFERROR(IF($F445&gt;39,200,VLOOKUP($F445,[1]PARAMETROS!$A$12:$K$55,2,0)),0),2)</f>
        <v>0</v>
      </c>
      <c r="H445" s="67">
        <f t="shared" si="54"/>
        <v>0</v>
      </c>
      <c r="I445" s="66">
        <f>IFERROR(IF(AND(VLOOKUP($C445,[1]APELACIÓN!$C:$AM,7,0)="SI",VLOOKUP($C445,[1]APELACIÓN!$C:$AM,11,0)&lt;&gt;""),VLOOKUP($C445,[1]APELACIÓN!$C:$AM,23,0),VLOOKUP($C445,[1]CONSOLIDADO!$C$16:$BX$465,42,0)),0)</f>
        <v>0</v>
      </c>
      <c r="J445" s="67">
        <f>ROUND(IFERROR(IF($I445&gt;39,200,VLOOKUP($I445,[1]PARAMETROS!$A$12:$K$55,6,0)),0),2)</f>
        <v>0</v>
      </c>
      <c r="K445" s="67">
        <f t="shared" si="55"/>
        <v>0</v>
      </c>
      <c r="L445" s="66">
        <f>IFERROR(IF(AND(VLOOKUP($C445,[1]APELACIÓN!$C:$AM,7,0)="SI",VLOOKUP($C445,[1]APELACIÓN!$C:$AM,12,0)&lt;&gt;""),VLOOKUP($C445,[1]APELACIÓN!$C:$AM,26,0),VLOOKUP($C445,[1]CONSOLIDADO!$C$16:$BX$465,45,0)),0)</f>
        <v>0</v>
      </c>
      <c r="M445" s="68">
        <f>ROUND(IFERROR(IF($L445&gt;39,200,VLOOKUP($L445,[1]PARAMETROS!$A$12:$K$55,10,0)),0),2)</f>
        <v>0</v>
      </c>
      <c r="N445" s="68">
        <f t="shared" si="56"/>
        <v>0</v>
      </c>
      <c r="O445" s="68">
        <f t="shared" si="57"/>
        <v>0</v>
      </c>
      <c r="P445" s="69">
        <f t="shared" si="58"/>
        <v>0</v>
      </c>
      <c r="Q445" s="66">
        <f>IFERROR(IF(AND(VLOOKUP($C445,[1]APELACIÓN!$C:$AM,7,0)="SI",VLOOKUP($C445,[1]APELACIÓN!$C:$AM,13,0)&lt;&gt;""),VLOOKUP($C445,[1]APELACIÓN!$C:$AM,29,0),VLOOKUP($C445,[1]CONSOLIDADO!$C$16:$BX$465,50,0)),0)</f>
        <v>0</v>
      </c>
      <c r="R445" s="68">
        <f>ROUND(IFERROR(IF($Q445&gt;110,100,VLOOKUP($Q445,[1]PARAMETROS!$M$12:$O$122,2,0)),0),2)</f>
        <v>0</v>
      </c>
      <c r="S445" s="69">
        <f t="shared" si="59"/>
        <v>0</v>
      </c>
      <c r="T445" s="70">
        <f>IFERROR(IF(AND(VLOOKUP($C445,[1]APELACIÓN!$C:$AM,7,0)="SI",VLOOKUP($C445,[1]APELACIÓN!$C:$AM,14,0)&lt;&gt;""),VLOOKUP($C445,[1]APELACIÓN!$C:$AM,32,0),VLOOKUP($C445,[1]CONSOLIDADO!$C$16:$BX$465,53,0)),0)</f>
        <v>0</v>
      </c>
      <c r="U445" s="70">
        <f>IFERROR(IF(AND(VLOOKUP($C445,[1]APELACIÓN!$C:$AM,7,0)="SI",VLOOKUP($C445,[1]APELACIÓN!$C:$AM,15,0)&lt;&gt;""),VLOOKUP($C445,[1]APELACIÓN!$C:$AM,33,0),VLOOKUP($C445,[1]CONSOLIDADO!$C$16:$BX$465,54,0)),0)</f>
        <v>0</v>
      </c>
      <c r="V445" s="70">
        <f>IFERROR(IF(AND(VLOOKUP($C445,[1]APELACIÓN!$C:$AM,7,0)="SI",VLOOKUP($C445,[1]APELACIÓN!$C:$AM,16,0)&lt;&gt;""),VLOOKUP($C445,[1]APELACIÓN!$C:$AM,34,0),VLOOKUP($C445,[1]CONSOLIDADO!$C$16:$BX$465,55,0)),0)</f>
        <v>0</v>
      </c>
      <c r="W445" s="70">
        <f t="shared" si="60"/>
        <v>0</v>
      </c>
      <c r="X445" s="68">
        <f>ROUND(IFERROR(VLOOKUP($W445,[1]PARAMETROS!$Q$12:$S$82,2,0),0),2)</f>
        <v>0</v>
      </c>
      <c r="Y445" s="69">
        <f t="shared" si="61"/>
        <v>0</v>
      </c>
      <c r="Z445" s="71">
        <f t="shared" si="62"/>
        <v>0</v>
      </c>
      <c r="AA445" s="72" t="str">
        <f>IFERROR(IF(VLOOKUP($C445,[1]APELACIÓN!$C$16:$I$465,5,0)="","",VLOOKUP($C445,[1]APELACIÓN!$C$16:$I$465,5,0)),0)</f>
        <v/>
      </c>
      <c r="AB445" s="72" t="str">
        <f>IFERROR(IF(VLOOKUP($C445,[1]APELACIÓN!$C$16:$I$465,7,0)="","",VLOOKUP($C445,[1]APELACIÓN!$C$16:$I$465,7,0)),0)</f>
        <v/>
      </c>
      <c r="AC445" s="73" t="str">
        <f>IF($C445="","",[1]CONSOLIDADO!BP445)</f>
        <v/>
      </c>
      <c r="AD445" s="74" t="str">
        <f>IF($C445="","",[1]CONSOLIDADO!BQ445)</f>
        <v/>
      </c>
      <c r="AE445" s="74" t="str">
        <f>IF($C445="","",[1]CONSOLIDADO!BR445)</f>
        <v/>
      </c>
      <c r="AF445" s="74" t="str">
        <f>IF($C445="","",[1]CONSOLIDADO!BS445)</f>
        <v/>
      </c>
      <c r="AG445" s="74" t="str">
        <f>IF($C445="","",[1]CONSOLIDADO!BT445)</f>
        <v/>
      </c>
      <c r="AH445" s="73" t="str">
        <f>IF($C445="","",[1]CONSOLIDADO!BU445)</f>
        <v/>
      </c>
      <c r="AI445" s="73" t="str">
        <f>IF($C445="","",[1]CONSOLIDADO!BV445)</f>
        <v/>
      </c>
      <c r="AJ445" s="74" t="str">
        <f>IF($C445="","",[1]CONSOLIDADO!BW445)</f>
        <v/>
      </c>
      <c r="AK445" s="75" t="str">
        <f>IF($C445="","",[1]CONSOLIDADO!BX445)</f>
        <v/>
      </c>
    </row>
    <row r="446" spans="1:37" ht="14.45" customHeight="1" x14ac:dyDescent="0.2">
      <c r="A446" s="62">
        <v>431</v>
      </c>
      <c r="B446" s="63"/>
      <c r="C446" s="64"/>
      <c r="D446" s="63"/>
      <c r="E446" s="65" t="str">
        <f>IFERROR(VLOOKUP($C446,[1]CONSOLIDADO!$C$16:$K$465,9,0),"")</f>
        <v/>
      </c>
      <c r="F446" s="66">
        <f>IFERROR(IF(AND(VLOOKUP($C446,[1]APELACIÓN!$C:$AM,7,0)="SI",VLOOKUP($C446,[1]APELACIÓN!$C:$AM,10,0)&lt;&gt;""),VLOOKUP($C446,[1]APELACIÓN!$C:$AM,20,0),VLOOKUP($C446,[1]CONSOLIDADO!$C$16:$BX$465,39,0)),0)</f>
        <v>0</v>
      </c>
      <c r="G446" s="67">
        <f>ROUND(IFERROR(IF($F446&gt;39,200,VLOOKUP($F446,[1]PARAMETROS!$A$12:$K$55,2,0)),0),2)</f>
        <v>0</v>
      </c>
      <c r="H446" s="67">
        <f t="shared" si="54"/>
        <v>0</v>
      </c>
      <c r="I446" s="66">
        <f>IFERROR(IF(AND(VLOOKUP($C446,[1]APELACIÓN!$C:$AM,7,0)="SI",VLOOKUP($C446,[1]APELACIÓN!$C:$AM,11,0)&lt;&gt;""),VLOOKUP($C446,[1]APELACIÓN!$C:$AM,23,0),VLOOKUP($C446,[1]CONSOLIDADO!$C$16:$BX$465,42,0)),0)</f>
        <v>0</v>
      </c>
      <c r="J446" s="67">
        <f>ROUND(IFERROR(IF($I446&gt;39,200,VLOOKUP($I446,[1]PARAMETROS!$A$12:$K$55,6,0)),0),2)</f>
        <v>0</v>
      </c>
      <c r="K446" s="67">
        <f t="shared" si="55"/>
        <v>0</v>
      </c>
      <c r="L446" s="66">
        <f>IFERROR(IF(AND(VLOOKUP($C446,[1]APELACIÓN!$C:$AM,7,0)="SI",VLOOKUP($C446,[1]APELACIÓN!$C:$AM,12,0)&lt;&gt;""),VLOOKUP($C446,[1]APELACIÓN!$C:$AM,26,0),VLOOKUP($C446,[1]CONSOLIDADO!$C$16:$BX$465,45,0)),0)</f>
        <v>0</v>
      </c>
      <c r="M446" s="68">
        <f>ROUND(IFERROR(IF($L446&gt;39,200,VLOOKUP($L446,[1]PARAMETROS!$A$12:$K$55,10,0)),0),2)</f>
        <v>0</v>
      </c>
      <c r="N446" s="68">
        <f t="shared" si="56"/>
        <v>0</v>
      </c>
      <c r="O446" s="68">
        <f t="shared" si="57"/>
        <v>0</v>
      </c>
      <c r="P446" s="69">
        <f t="shared" si="58"/>
        <v>0</v>
      </c>
      <c r="Q446" s="66">
        <f>IFERROR(IF(AND(VLOOKUP($C446,[1]APELACIÓN!$C:$AM,7,0)="SI",VLOOKUP($C446,[1]APELACIÓN!$C:$AM,13,0)&lt;&gt;""),VLOOKUP($C446,[1]APELACIÓN!$C:$AM,29,0),VLOOKUP($C446,[1]CONSOLIDADO!$C$16:$BX$465,50,0)),0)</f>
        <v>0</v>
      </c>
      <c r="R446" s="68">
        <f>ROUND(IFERROR(IF($Q446&gt;110,100,VLOOKUP($Q446,[1]PARAMETROS!$M$12:$O$122,2,0)),0),2)</f>
        <v>0</v>
      </c>
      <c r="S446" s="69">
        <f t="shared" si="59"/>
        <v>0</v>
      </c>
      <c r="T446" s="70">
        <f>IFERROR(IF(AND(VLOOKUP($C446,[1]APELACIÓN!$C:$AM,7,0)="SI",VLOOKUP($C446,[1]APELACIÓN!$C:$AM,14,0)&lt;&gt;""),VLOOKUP($C446,[1]APELACIÓN!$C:$AM,32,0),VLOOKUP($C446,[1]CONSOLIDADO!$C$16:$BX$465,53,0)),0)</f>
        <v>0</v>
      </c>
      <c r="U446" s="70">
        <f>IFERROR(IF(AND(VLOOKUP($C446,[1]APELACIÓN!$C:$AM,7,0)="SI",VLOOKUP($C446,[1]APELACIÓN!$C:$AM,15,0)&lt;&gt;""),VLOOKUP($C446,[1]APELACIÓN!$C:$AM,33,0),VLOOKUP($C446,[1]CONSOLIDADO!$C$16:$BX$465,54,0)),0)</f>
        <v>0</v>
      </c>
      <c r="V446" s="70">
        <f>IFERROR(IF(AND(VLOOKUP($C446,[1]APELACIÓN!$C:$AM,7,0)="SI",VLOOKUP($C446,[1]APELACIÓN!$C:$AM,16,0)&lt;&gt;""),VLOOKUP($C446,[1]APELACIÓN!$C:$AM,34,0),VLOOKUP($C446,[1]CONSOLIDADO!$C$16:$BX$465,55,0)),0)</f>
        <v>0</v>
      </c>
      <c r="W446" s="70">
        <f t="shared" si="60"/>
        <v>0</v>
      </c>
      <c r="X446" s="68">
        <f>ROUND(IFERROR(VLOOKUP($W446,[1]PARAMETROS!$Q$12:$S$82,2,0),0),2)</f>
        <v>0</v>
      </c>
      <c r="Y446" s="69">
        <f t="shared" si="61"/>
        <v>0</v>
      </c>
      <c r="Z446" s="71">
        <f t="shared" si="62"/>
        <v>0</v>
      </c>
      <c r="AA446" s="72" t="str">
        <f>IFERROR(IF(VLOOKUP($C446,[1]APELACIÓN!$C$16:$I$465,5,0)="","",VLOOKUP($C446,[1]APELACIÓN!$C$16:$I$465,5,0)),0)</f>
        <v/>
      </c>
      <c r="AB446" s="72" t="str">
        <f>IFERROR(IF(VLOOKUP($C446,[1]APELACIÓN!$C$16:$I$465,7,0)="","",VLOOKUP($C446,[1]APELACIÓN!$C$16:$I$465,7,0)),0)</f>
        <v/>
      </c>
      <c r="AC446" s="73" t="str">
        <f>IF($C446="","",[1]CONSOLIDADO!BP446)</f>
        <v/>
      </c>
      <c r="AD446" s="74" t="str">
        <f>IF($C446="","",[1]CONSOLIDADO!BQ446)</f>
        <v/>
      </c>
      <c r="AE446" s="74" t="str">
        <f>IF($C446="","",[1]CONSOLIDADO!BR446)</f>
        <v/>
      </c>
      <c r="AF446" s="74" t="str">
        <f>IF($C446="","",[1]CONSOLIDADO!BS446)</f>
        <v/>
      </c>
      <c r="AG446" s="74" t="str">
        <f>IF($C446="","",[1]CONSOLIDADO!BT446)</f>
        <v/>
      </c>
      <c r="AH446" s="73" t="str">
        <f>IF($C446="","",[1]CONSOLIDADO!BU446)</f>
        <v/>
      </c>
      <c r="AI446" s="73" t="str">
        <f>IF($C446="","",[1]CONSOLIDADO!BV446)</f>
        <v/>
      </c>
      <c r="AJ446" s="74" t="str">
        <f>IF($C446="","",[1]CONSOLIDADO!BW446)</f>
        <v/>
      </c>
      <c r="AK446" s="75" t="str">
        <f>IF($C446="","",[1]CONSOLIDADO!BX446)</f>
        <v/>
      </c>
    </row>
    <row r="447" spans="1:37" ht="14.45" customHeight="1" x14ac:dyDescent="0.2">
      <c r="A447" s="62">
        <v>432</v>
      </c>
      <c r="B447" s="63"/>
      <c r="C447" s="64"/>
      <c r="D447" s="63"/>
      <c r="E447" s="65" t="str">
        <f>IFERROR(VLOOKUP($C447,[1]CONSOLIDADO!$C$16:$K$465,9,0),"")</f>
        <v/>
      </c>
      <c r="F447" s="66">
        <f>IFERROR(IF(AND(VLOOKUP($C447,[1]APELACIÓN!$C:$AM,7,0)="SI",VLOOKUP($C447,[1]APELACIÓN!$C:$AM,10,0)&lt;&gt;""),VLOOKUP($C447,[1]APELACIÓN!$C:$AM,20,0),VLOOKUP($C447,[1]CONSOLIDADO!$C$16:$BX$465,39,0)),0)</f>
        <v>0</v>
      </c>
      <c r="G447" s="67">
        <f>ROUND(IFERROR(IF($F447&gt;39,200,VLOOKUP($F447,[1]PARAMETROS!$A$12:$K$55,2,0)),0),2)</f>
        <v>0</v>
      </c>
      <c r="H447" s="67">
        <f t="shared" si="54"/>
        <v>0</v>
      </c>
      <c r="I447" s="66">
        <f>IFERROR(IF(AND(VLOOKUP($C447,[1]APELACIÓN!$C:$AM,7,0)="SI",VLOOKUP($C447,[1]APELACIÓN!$C:$AM,11,0)&lt;&gt;""),VLOOKUP($C447,[1]APELACIÓN!$C:$AM,23,0),VLOOKUP($C447,[1]CONSOLIDADO!$C$16:$BX$465,42,0)),0)</f>
        <v>0</v>
      </c>
      <c r="J447" s="67">
        <f>ROUND(IFERROR(IF($I447&gt;39,200,VLOOKUP($I447,[1]PARAMETROS!$A$12:$K$55,6,0)),0),2)</f>
        <v>0</v>
      </c>
      <c r="K447" s="67">
        <f t="shared" si="55"/>
        <v>0</v>
      </c>
      <c r="L447" s="66">
        <f>IFERROR(IF(AND(VLOOKUP($C447,[1]APELACIÓN!$C:$AM,7,0)="SI",VLOOKUP($C447,[1]APELACIÓN!$C:$AM,12,0)&lt;&gt;""),VLOOKUP($C447,[1]APELACIÓN!$C:$AM,26,0),VLOOKUP($C447,[1]CONSOLIDADO!$C$16:$BX$465,45,0)),0)</f>
        <v>0</v>
      </c>
      <c r="M447" s="68">
        <f>ROUND(IFERROR(IF($L447&gt;39,200,VLOOKUP($L447,[1]PARAMETROS!$A$12:$K$55,10,0)),0),2)</f>
        <v>0</v>
      </c>
      <c r="N447" s="68">
        <f t="shared" si="56"/>
        <v>0</v>
      </c>
      <c r="O447" s="68">
        <f t="shared" si="57"/>
        <v>0</v>
      </c>
      <c r="P447" s="69">
        <f t="shared" si="58"/>
        <v>0</v>
      </c>
      <c r="Q447" s="66">
        <f>IFERROR(IF(AND(VLOOKUP($C447,[1]APELACIÓN!$C:$AM,7,0)="SI",VLOOKUP($C447,[1]APELACIÓN!$C:$AM,13,0)&lt;&gt;""),VLOOKUP($C447,[1]APELACIÓN!$C:$AM,29,0),VLOOKUP($C447,[1]CONSOLIDADO!$C$16:$BX$465,50,0)),0)</f>
        <v>0</v>
      </c>
      <c r="R447" s="68">
        <f>ROUND(IFERROR(IF($Q447&gt;110,100,VLOOKUP($Q447,[1]PARAMETROS!$M$12:$O$122,2,0)),0),2)</f>
        <v>0</v>
      </c>
      <c r="S447" s="69">
        <f t="shared" si="59"/>
        <v>0</v>
      </c>
      <c r="T447" s="70">
        <f>IFERROR(IF(AND(VLOOKUP($C447,[1]APELACIÓN!$C:$AM,7,0)="SI",VLOOKUP($C447,[1]APELACIÓN!$C:$AM,14,0)&lt;&gt;""),VLOOKUP($C447,[1]APELACIÓN!$C:$AM,32,0),VLOOKUP($C447,[1]CONSOLIDADO!$C$16:$BX$465,53,0)),0)</f>
        <v>0</v>
      </c>
      <c r="U447" s="70">
        <f>IFERROR(IF(AND(VLOOKUP($C447,[1]APELACIÓN!$C:$AM,7,0)="SI",VLOOKUP($C447,[1]APELACIÓN!$C:$AM,15,0)&lt;&gt;""),VLOOKUP($C447,[1]APELACIÓN!$C:$AM,33,0),VLOOKUP($C447,[1]CONSOLIDADO!$C$16:$BX$465,54,0)),0)</f>
        <v>0</v>
      </c>
      <c r="V447" s="70">
        <f>IFERROR(IF(AND(VLOOKUP($C447,[1]APELACIÓN!$C:$AM,7,0)="SI",VLOOKUP($C447,[1]APELACIÓN!$C:$AM,16,0)&lt;&gt;""),VLOOKUP($C447,[1]APELACIÓN!$C:$AM,34,0),VLOOKUP($C447,[1]CONSOLIDADO!$C$16:$BX$465,55,0)),0)</f>
        <v>0</v>
      </c>
      <c r="W447" s="70">
        <f t="shared" si="60"/>
        <v>0</v>
      </c>
      <c r="X447" s="68">
        <f>ROUND(IFERROR(VLOOKUP($W447,[1]PARAMETROS!$Q$12:$S$82,2,0),0),2)</f>
        <v>0</v>
      </c>
      <c r="Y447" s="69">
        <f t="shared" si="61"/>
        <v>0</v>
      </c>
      <c r="Z447" s="71">
        <f t="shared" si="62"/>
        <v>0</v>
      </c>
      <c r="AA447" s="72" t="str">
        <f>IFERROR(IF(VLOOKUP($C447,[1]APELACIÓN!$C$16:$I$465,5,0)="","",VLOOKUP($C447,[1]APELACIÓN!$C$16:$I$465,5,0)),0)</f>
        <v/>
      </c>
      <c r="AB447" s="72" t="str">
        <f>IFERROR(IF(VLOOKUP($C447,[1]APELACIÓN!$C$16:$I$465,7,0)="","",VLOOKUP($C447,[1]APELACIÓN!$C$16:$I$465,7,0)),0)</f>
        <v/>
      </c>
      <c r="AC447" s="73" t="str">
        <f>IF($C447="","",[1]CONSOLIDADO!BP447)</f>
        <v/>
      </c>
      <c r="AD447" s="74" t="str">
        <f>IF($C447="","",[1]CONSOLIDADO!BQ447)</f>
        <v/>
      </c>
      <c r="AE447" s="74" t="str">
        <f>IF($C447="","",[1]CONSOLIDADO!BR447)</f>
        <v/>
      </c>
      <c r="AF447" s="74" t="str">
        <f>IF($C447="","",[1]CONSOLIDADO!BS447)</f>
        <v/>
      </c>
      <c r="AG447" s="74" t="str">
        <f>IF($C447="","",[1]CONSOLIDADO!BT447)</f>
        <v/>
      </c>
      <c r="AH447" s="73" t="str">
        <f>IF($C447="","",[1]CONSOLIDADO!BU447)</f>
        <v/>
      </c>
      <c r="AI447" s="73" t="str">
        <f>IF($C447="","",[1]CONSOLIDADO!BV447)</f>
        <v/>
      </c>
      <c r="AJ447" s="74" t="str">
        <f>IF($C447="","",[1]CONSOLIDADO!BW447)</f>
        <v/>
      </c>
      <c r="AK447" s="75" t="str">
        <f>IF($C447="","",[1]CONSOLIDADO!BX447)</f>
        <v/>
      </c>
    </row>
    <row r="448" spans="1:37" ht="14.45" customHeight="1" x14ac:dyDescent="0.2">
      <c r="A448" s="62">
        <v>433</v>
      </c>
      <c r="B448" s="63"/>
      <c r="C448" s="64"/>
      <c r="D448" s="63"/>
      <c r="E448" s="65" t="str">
        <f>IFERROR(VLOOKUP($C448,[1]CONSOLIDADO!$C$16:$K$465,9,0),"")</f>
        <v/>
      </c>
      <c r="F448" s="66">
        <f>IFERROR(IF(AND(VLOOKUP($C448,[1]APELACIÓN!$C:$AM,7,0)="SI",VLOOKUP($C448,[1]APELACIÓN!$C:$AM,10,0)&lt;&gt;""),VLOOKUP($C448,[1]APELACIÓN!$C:$AM,20,0),VLOOKUP($C448,[1]CONSOLIDADO!$C$16:$BX$465,39,0)),0)</f>
        <v>0</v>
      </c>
      <c r="G448" s="67">
        <f>ROUND(IFERROR(IF($F448&gt;39,200,VLOOKUP($F448,[1]PARAMETROS!$A$12:$K$55,2,0)),0),2)</f>
        <v>0</v>
      </c>
      <c r="H448" s="67">
        <f t="shared" si="54"/>
        <v>0</v>
      </c>
      <c r="I448" s="66">
        <f>IFERROR(IF(AND(VLOOKUP($C448,[1]APELACIÓN!$C:$AM,7,0)="SI",VLOOKUP($C448,[1]APELACIÓN!$C:$AM,11,0)&lt;&gt;""),VLOOKUP($C448,[1]APELACIÓN!$C:$AM,23,0),VLOOKUP($C448,[1]CONSOLIDADO!$C$16:$BX$465,42,0)),0)</f>
        <v>0</v>
      </c>
      <c r="J448" s="67">
        <f>ROUND(IFERROR(IF($I448&gt;39,200,VLOOKUP($I448,[1]PARAMETROS!$A$12:$K$55,6,0)),0),2)</f>
        <v>0</v>
      </c>
      <c r="K448" s="67">
        <f t="shared" si="55"/>
        <v>0</v>
      </c>
      <c r="L448" s="66">
        <f>IFERROR(IF(AND(VLOOKUP($C448,[1]APELACIÓN!$C:$AM,7,0)="SI",VLOOKUP($C448,[1]APELACIÓN!$C:$AM,12,0)&lt;&gt;""),VLOOKUP($C448,[1]APELACIÓN!$C:$AM,26,0),VLOOKUP($C448,[1]CONSOLIDADO!$C$16:$BX$465,45,0)),0)</f>
        <v>0</v>
      </c>
      <c r="M448" s="68">
        <f>ROUND(IFERROR(IF($L448&gt;39,200,VLOOKUP($L448,[1]PARAMETROS!$A$12:$K$55,10,0)),0),2)</f>
        <v>0</v>
      </c>
      <c r="N448" s="68">
        <f t="shared" si="56"/>
        <v>0</v>
      </c>
      <c r="O448" s="68">
        <f t="shared" si="57"/>
        <v>0</v>
      </c>
      <c r="P448" s="69">
        <f t="shared" si="58"/>
        <v>0</v>
      </c>
      <c r="Q448" s="66">
        <f>IFERROR(IF(AND(VLOOKUP($C448,[1]APELACIÓN!$C:$AM,7,0)="SI",VLOOKUP($C448,[1]APELACIÓN!$C:$AM,13,0)&lt;&gt;""),VLOOKUP($C448,[1]APELACIÓN!$C:$AM,29,0),VLOOKUP($C448,[1]CONSOLIDADO!$C$16:$BX$465,50,0)),0)</f>
        <v>0</v>
      </c>
      <c r="R448" s="68">
        <f>ROUND(IFERROR(IF($Q448&gt;110,100,VLOOKUP($Q448,[1]PARAMETROS!$M$12:$O$122,2,0)),0),2)</f>
        <v>0</v>
      </c>
      <c r="S448" s="69">
        <f t="shared" si="59"/>
        <v>0</v>
      </c>
      <c r="T448" s="70">
        <f>IFERROR(IF(AND(VLOOKUP($C448,[1]APELACIÓN!$C:$AM,7,0)="SI",VLOOKUP($C448,[1]APELACIÓN!$C:$AM,14,0)&lt;&gt;""),VLOOKUP($C448,[1]APELACIÓN!$C:$AM,32,0),VLOOKUP($C448,[1]CONSOLIDADO!$C$16:$BX$465,53,0)),0)</f>
        <v>0</v>
      </c>
      <c r="U448" s="70">
        <f>IFERROR(IF(AND(VLOOKUP($C448,[1]APELACIÓN!$C:$AM,7,0)="SI",VLOOKUP($C448,[1]APELACIÓN!$C:$AM,15,0)&lt;&gt;""),VLOOKUP($C448,[1]APELACIÓN!$C:$AM,33,0),VLOOKUP($C448,[1]CONSOLIDADO!$C$16:$BX$465,54,0)),0)</f>
        <v>0</v>
      </c>
      <c r="V448" s="70">
        <f>IFERROR(IF(AND(VLOOKUP($C448,[1]APELACIÓN!$C:$AM,7,0)="SI",VLOOKUP($C448,[1]APELACIÓN!$C:$AM,16,0)&lt;&gt;""),VLOOKUP($C448,[1]APELACIÓN!$C:$AM,34,0),VLOOKUP($C448,[1]CONSOLIDADO!$C$16:$BX$465,55,0)),0)</f>
        <v>0</v>
      </c>
      <c r="W448" s="70">
        <f t="shared" si="60"/>
        <v>0</v>
      </c>
      <c r="X448" s="68">
        <f>ROUND(IFERROR(VLOOKUP($W448,[1]PARAMETROS!$Q$12:$S$82,2,0),0),2)</f>
        <v>0</v>
      </c>
      <c r="Y448" s="69">
        <f t="shared" si="61"/>
        <v>0</v>
      </c>
      <c r="Z448" s="71">
        <f t="shared" si="62"/>
        <v>0</v>
      </c>
      <c r="AA448" s="72" t="str">
        <f>IFERROR(IF(VLOOKUP($C448,[1]APELACIÓN!$C$16:$I$465,5,0)="","",VLOOKUP($C448,[1]APELACIÓN!$C$16:$I$465,5,0)),0)</f>
        <v/>
      </c>
      <c r="AB448" s="72" t="str">
        <f>IFERROR(IF(VLOOKUP($C448,[1]APELACIÓN!$C$16:$I$465,7,0)="","",VLOOKUP($C448,[1]APELACIÓN!$C$16:$I$465,7,0)),0)</f>
        <v/>
      </c>
      <c r="AC448" s="73" t="str">
        <f>IF($C448="","",[1]CONSOLIDADO!BP448)</f>
        <v/>
      </c>
      <c r="AD448" s="74" t="str">
        <f>IF($C448="","",[1]CONSOLIDADO!BQ448)</f>
        <v/>
      </c>
      <c r="AE448" s="74" t="str">
        <f>IF($C448="","",[1]CONSOLIDADO!BR448)</f>
        <v/>
      </c>
      <c r="AF448" s="74" t="str">
        <f>IF($C448="","",[1]CONSOLIDADO!BS448)</f>
        <v/>
      </c>
      <c r="AG448" s="74" t="str">
        <f>IF($C448="","",[1]CONSOLIDADO!BT448)</f>
        <v/>
      </c>
      <c r="AH448" s="73" t="str">
        <f>IF($C448="","",[1]CONSOLIDADO!BU448)</f>
        <v/>
      </c>
      <c r="AI448" s="73" t="str">
        <f>IF($C448="","",[1]CONSOLIDADO!BV448)</f>
        <v/>
      </c>
      <c r="AJ448" s="74" t="str">
        <f>IF($C448="","",[1]CONSOLIDADO!BW448)</f>
        <v/>
      </c>
      <c r="AK448" s="75" t="str">
        <f>IF($C448="","",[1]CONSOLIDADO!BX448)</f>
        <v/>
      </c>
    </row>
    <row r="449" spans="1:37" ht="14.45" customHeight="1" x14ac:dyDescent="0.2">
      <c r="A449" s="62">
        <v>434</v>
      </c>
      <c r="B449" s="63"/>
      <c r="C449" s="64"/>
      <c r="D449" s="63"/>
      <c r="E449" s="65" t="str">
        <f>IFERROR(VLOOKUP($C449,[1]CONSOLIDADO!$C$16:$K$465,9,0),"")</f>
        <v/>
      </c>
      <c r="F449" s="66">
        <f>IFERROR(IF(AND(VLOOKUP($C449,[1]APELACIÓN!$C:$AM,7,0)="SI",VLOOKUP($C449,[1]APELACIÓN!$C:$AM,10,0)&lt;&gt;""),VLOOKUP($C449,[1]APELACIÓN!$C:$AM,20,0),VLOOKUP($C449,[1]CONSOLIDADO!$C$16:$BX$465,39,0)),0)</f>
        <v>0</v>
      </c>
      <c r="G449" s="67">
        <f>ROUND(IFERROR(IF($F449&gt;39,200,VLOOKUP($F449,[1]PARAMETROS!$A$12:$K$55,2,0)),0),2)</f>
        <v>0</v>
      </c>
      <c r="H449" s="67">
        <f t="shared" si="54"/>
        <v>0</v>
      </c>
      <c r="I449" s="66">
        <f>IFERROR(IF(AND(VLOOKUP($C449,[1]APELACIÓN!$C:$AM,7,0)="SI",VLOOKUP($C449,[1]APELACIÓN!$C:$AM,11,0)&lt;&gt;""),VLOOKUP($C449,[1]APELACIÓN!$C:$AM,23,0),VLOOKUP($C449,[1]CONSOLIDADO!$C$16:$BX$465,42,0)),0)</f>
        <v>0</v>
      </c>
      <c r="J449" s="67">
        <f>ROUND(IFERROR(IF($I449&gt;39,200,VLOOKUP($I449,[1]PARAMETROS!$A$12:$K$55,6,0)),0),2)</f>
        <v>0</v>
      </c>
      <c r="K449" s="67">
        <f t="shared" si="55"/>
        <v>0</v>
      </c>
      <c r="L449" s="66">
        <f>IFERROR(IF(AND(VLOOKUP($C449,[1]APELACIÓN!$C:$AM,7,0)="SI",VLOOKUP($C449,[1]APELACIÓN!$C:$AM,12,0)&lt;&gt;""),VLOOKUP($C449,[1]APELACIÓN!$C:$AM,26,0),VLOOKUP($C449,[1]CONSOLIDADO!$C$16:$BX$465,45,0)),0)</f>
        <v>0</v>
      </c>
      <c r="M449" s="68">
        <f>ROUND(IFERROR(IF($L449&gt;39,200,VLOOKUP($L449,[1]PARAMETROS!$A$12:$K$55,10,0)),0),2)</f>
        <v>0</v>
      </c>
      <c r="N449" s="68">
        <f t="shared" si="56"/>
        <v>0</v>
      </c>
      <c r="O449" s="68">
        <f t="shared" si="57"/>
        <v>0</v>
      </c>
      <c r="P449" s="69">
        <f t="shared" si="58"/>
        <v>0</v>
      </c>
      <c r="Q449" s="66">
        <f>IFERROR(IF(AND(VLOOKUP($C449,[1]APELACIÓN!$C:$AM,7,0)="SI",VLOOKUP($C449,[1]APELACIÓN!$C:$AM,13,0)&lt;&gt;""),VLOOKUP($C449,[1]APELACIÓN!$C:$AM,29,0),VLOOKUP($C449,[1]CONSOLIDADO!$C$16:$BX$465,50,0)),0)</f>
        <v>0</v>
      </c>
      <c r="R449" s="68">
        <f>ROUND(IFERROR(IF($Q449&gt;110,100,VLOOKUP($Q449,[1]PARAMETROS!$M$12:$O$122,2,0)),0),2)</f>
        <v>0</v>
      </c>
      <c r="S449" s="69">
        <f t="shared" si="59"/>
        <v>0</v>
      </c>
      <c r="T449" s="70">
        <f>IFERROR(IF(AND(VLOOKUP($C449,[1]APELACIÓN!$C:$AM,7,0)="SI",VLOOKUP($C449,[1]APELACIÓN!$C:$AM,14,0)&lt;&gt;""),VLOOKUP($C449,[1]APELACIÓN!$C:$AM,32,0),VLOOKUP($C449,[1]CONSOLIDADO!$C$16:$BX$465,53,0)),0)</f>
        <v>0</v>
      </c>
      <c r="U449" s="70">
        <f>IFERROR(IF(AND(VLOOKUP($C449,[1]APELACIÓN!$C:$AM,7,0)="SI",VLOOKUP($C449,[1]APELACIÓN!$C:$AM,15,0)&lt;&gt;""),VLOOKUP($C449,[1]APELACIÓN!$C:$AM,33,0),VLOOKUP($C449,[1]CONSOLIDADO!$C$16:$BX$465,54,0)),0)</f>
        <v>0</v>
      </c>
      <c r="V449" s="70">
        <f>IFERROR(IF(AND(VLOOKUP($C449,[1]APELACIÓN!$C:$AM,7,0)="SI",VLOOKUP($C449,[1]APELACIÓN!$C:$AM,16,0)&lt;&gt;""),VLOOKUP($C449,[1]APELACIÓN!$C:$AM,34,0),VLOOKUP($C449,[1]CONSOLIDADO!$C$16:$BX$465,55,0)),0)</f>
        <v>0</v>
      </c>
      <c r="W449" s="70">
        <f t="shared" si="60"/>
        <v>0</v>
      </c>
      <c r="X449" s="68">
        <f>ROUND(IFERROR(VLOOKUP($W449,[1]PARAMETROS!$Q$12:$S$82,2,0),0),2)</f>
        <v>0</v>
      </c>
      <c r="Y449" s="69">
        <f t="shared" si="61"/>
        <v>0</v>
      </c>
      <c r="Z449" s="71">
        <f t="shared" si="62"/>
        <v>0</v>
      </c>
      <c r="AA449" s="72" t="str">
        <f>IFERROR(IF(VLOOKUP($C449,[1]APELACIÓN!$C$16:$I$465,5,0)="","",VLOOKUP($C449,[1]APELACIÓN!$C$16:$I$465,5,0)),0)</f>
        <v/>
      </c>
      <c r="AB449" s="72" t="str">
        <f>IFERROR(IF(VLOOKUP($C449,[1]APELACIÓN!$C$16:$I$465,7,0)="","",VLOOKUP($C449,[1]APELACIÓN!$C$16:$I$465,7,0)),0)</f>
        <v/>
      </c>
      <c r="AC449" s="73" t="str">
        <f>IF($C449="","",[1]CONSOLIDADO!BP449)</f>
        <v/>
      </c>
      <c r="AD449" s="74" t="str">
        <f>IF($C449="","",[1]CONSOLIDADO!BQ449)</f>
        <v/>
      </c>
      <c r="AE449" s="74" t="str">
        <f>IF($C449="","",[1]CONSOLIDADO!BR449)</f>
        <v/>
      </c>
      <c r="AF449" s="74" t="str">
        <f>IF($C449="","",[1]CONSOLIDADO!BS449)</f>
        <v/>
      </c>
      <c r="AG449" s="74" t="str">
        <f>IF($C449="","",[1]CONSOLIDADO!BT449)</f>
        <v/>
      </c>
      <c r="AH449" s="73" t="str">
        <f>IF($C449="","",[1]CONSOLIDADO!BU449)</f>
        <v/>
      </c>
      <c r="AI449" s="73" t="str">
        <f>IF($C449="","",[1]CONSOLIDADO!BV449)</f>
        <v/>
      </c>
      <c r="AJ449" s="74" t="str">
        <f>IF($C449="","",[1]CONSOLIDADO!BW449)</f>
        <v/>
      </c>
      <c r="AK449" s="75" t="str">
        <f>IF($C449="","",[1]CONSOLIDADO!BX449)</f>
        <v/>
      </c>
    </row>
    <row r="450" spans="1:37" ht="14.45" customHeight="1" x14ac:dyDescent="0.2">
      <c r="A450" s="62">
        <v>435</v>
      </c>
      <c r="B450" s="63"/>
      <c r="C450" s="64"/>
      <c r="D450" s="63"/>
      <c r="E450" s="65" t="str">
        <f>IFERROR(VLOOKUP($C450,[1]CONSOLIDADO!$C$16:$K$465,9,0),"")</f>
        <v/>
      </c>
      <c r="F450" s="66">
        <f>IFERROR(IF(AND(VLOOKUP($C450,[1]APELACIÓN!$C:$AM,7,0)="SI",VLOOKUP($C450,[1]APELACIÓN!$C:$AM,10,0)&lt;&gt;""),VLOOKUP($C450,[1]APELACIÓN!$C:$AM,20,0),VLOOKUP($C450,[1]CONSOLIDADO!$C$16:$BX$465,39,0)),0)</f>
        <v>0</v>
      </c>
      <c r="G450" s="67">
        <f>ROUND(IFERROR(IF($F450&gt;39,200,VLOOKUP($F450,[1]PARAMETROS!$A$12:$K$55,2,0)),0),2)</f>
        <v>0</v>
      </c>
      <c r="H450" s="67">
        <f t="shared" si="54"/>
        <v>0</v>
      </c>
      <c r="I450" s="66">
        <f>IFERROR(IF(AND(VLOOKUP($C450,[1]APELACIÓN!$C:$AM,7,0)="SI",VLOOKUP($C450,[1]APELACIÓN!$C:$AM,11,0)&lt;&gt;""),VLOOKUP($C450,[1]APELACIÓN!$C:$AM,23,0),VLOOKUP($C450,[1]CONSOLIDADO!$C$16:$BX$465,42,0)),0)</f>
        <v>0</v>
      </c>
      <c r="J450" s="67">
        <f>ROUND(IFERROR(IF($I450&gt;39,200,VLOOKUP($I450,[1]PARAMETROS!$A$12:$K$55,6,0)),0),2)</f>
        <v>0</v>
      </c>
      <c r="K450" s="67">
        <f t="shared" si="55"/>
        <v>0</v>
      </c>
      <c r="L450" s="66">
        <f>IFERROR(IF(AND(VLOOKUP($C450,[1]APELACIÓN!$C:$AM,7,0)="SI",VLOOKUP($C450,[1]APELACIÓN!$C:$AM,12,0)&lt;&gt;""),VLOOKUP($C450,[1]APELACIÓN!$C:$AM,26,0),VLOOKUP($C450,[1]CONSOLIDADO!$C$16:$BX$465,45,0)),0)</f>
        <v>0</v>
      </c>
      <c r="M450" s="68">
        <f>ROUND(IFERROR(IF($L450&gt;39,200,VLOOKUP($L450,[1]PARAMETROS!$A$12:$K$55,10,0)),0),2)</f>
        <v>0</v>
      </c>
      <c r="N450" s="68">
        <f t="shared" si="56"/>
        <v>0</v>
      </c>
      <c r="O450" s="68">
        <f t="shared" si="57"/>
        <v>0</v>
      </c>
      <c r="P450" s="69">
        <f t="shared" si="58"/>
        <v>0</v>
      </c>
      <c r="Q450" s="66">
        <f>IFERROR(IF(AND(VLOOKUP($C450,[1]APELACIÓN!$C:$AM,7,0)="SI",VLOOKUP($C450,[1]APELACIÓN!$C:$AM,13,0)&lt;&gt;""),VLOOKUP($C450,[1]APELACIÓN!$C:$AM,29,0),VLOOKUP($C450,[1]CONSOLIDADO!$C$16:$BX$465,50,0)),0)</f>
        <v>0</v>
      </c>
      <c r="R450" s="68">
        <f>ROUND(IFERROR(IF($Q450&gt;110,100,VLOOKUP($Q450,[1]PARAMETROS!$M$12:$O$122,2,0)),0),2)</f>
        <v>0</v>
      </c>
      <c r="S450" s="69">
        <f t="shared" si="59"/>
        <v>0</v>
      </c>
      <c r="T450" s="70">
        <f>IFERROR(IF(AND(VLOOKUP($C450,[1]APELACIÓN!$C:$AM,7,0)="SI",VLOOKUP($C450,[1]APELACIÓN!$C:$AM,14,0)&lt;&gt;""),VLOOKUP($C450,[1]APELACIÓN!$C:$AM,32,0),VLOOKUP($C450,[1]CONSOLIDADO!$C$16:$BX$465,53,0)),0)</f>
        <v>0</v>
      </c>
      <c r="U450" s="70">
        <f>IFERROR(IF(AND(VLOOKUP($C450,[1]APELACIÓN!$C:$AM,7,0)="SI",VLOOKUP($C450,[1]APELACIÓN!$C:$AM,15,0)&lt;&gt;""),VLOOKUP($C450,[1]APELACIÓN!$C:$AM,33,0),VLOOKUP($C450,[1]CONSOLIDADO!$C$16:$BX$465,54,0)),0)</f>
        <v>0</v>
      </c>
      <c r="V450" s="70">
        <f>IFERROR(IF(AND(VLOOKUP($C450,[1]APELACIÓN!$C:$AM,7,0)="SI",VLOOKUP($C450,[1]APELACIÓN!$C:$AM,16,0)&lt;&gt;""),VLOOKUP($C450,[1]APELACIÓN!$C:$AM,34,0),VLOOKUP($C450,[1]CONSOLIDADO!$C$16:$BX$465,55,0)),0)</f>
        <v>0</v>
      </c>
      <c r="W450" s="70">
        <f t="shared" si="60"/>
        <v>0</v>
      </c>
      <c r="X450" s="68">
        <f>ROUND(IFERROR(VLOOKUP($W450,[1]PARAMETROS!$Q$12:$S$82,2,0),0),2)</f>
        <v>0</v>
      </c>
      <c r="Y450" s="69">
        <f t="shared" si="61"/>
        <v>0</v>
      </c>
      <c r="Z450" s="71">
        <f t="shared" si="62"/>
        <v>0</v>
      </c>
      <c r="AA450" s="72" t="str">
        <f>IFERROR(IF(VLOOKUP($C450,[1]APELACIÓN!$C$16:$I$465,5,0)="","",VLOOKUP($C450,[1]APELACIÓN!$C$16:$I$465,5,0)),0)</f>
        <v/>
      </c>
      <c r="AB450" s="72" t="str">
        <f>IFERROR(IF(VLOOKUP($C450,[1]APELACIÓN!$C$16:$I$465,7,0)="","",VLOOKUP($C450,[1]APELACIÓN!$C$16:$I$465,7,0)),0)</f>
        <v/>
      </c>
      <c r="AC450" s="73" t="str">
        <f>IF($C450="","",[1]CONSOLIDADO!BP450)</f>
        <v/>
      </c>
      <c r="AD450" s="74" t="str">
        <f>IF($C450="","",[1]CONSOLIDADO!BQ450)</f>
        <v/>
      </c>
      <c r="AE450" s="74" t="str">
        <f>IF($C450="","",[1]CONSOLIDADO!BR450)</f>
        <v/>
      </c>
      <c r="AF450" s="74" t="str">
        <f>IF($C450="","",[1]CONSOLIDADO!BS450)</f>
        <v/>
      </c>
      <c r="AG450" s="74" t="str">
        <f>IF($C450="","",[1]CONSOLIDADO!BT450)</f>
        <v/>
      </c>
      <c r="AH450" s="73" t="str">
        <f>IF($C450="","",[1]CONSOLIDADO!BU450)</f>
        <v/>
      </c>
      <c r="AI450" s="73" t="str">
        <f>IF($C450="","",[1]CONSOLIDADO!BV450)</f>
        <v/>
      </c>
      <c r="AJ450" s="74" t="str">
        <f>IF($C450="","",[1]CONSOLIDADO!BW450)</f>
        <v/>
      </c>
      <c r="AK450" s="75" t="str">
        <f>IF($C450="","",[1]CONSOLIDADO!BX450)</f>
        <v/>
      </c>
    </row>
    <row r="451" spans="1:37" ht="14.45" customHeight="1" x14ac:dyDescent="0.2">
      <c r="A451" s="62">
        <v>436</v>
      </c>
      <c r="B451" s="63"/>
      <c r="C451" s="64"/>
      <c r="D451" s="63"/>
      <c r="E451" s="65" t="str">
        <f>IFERROR(VLOOKUP($C451,[1]CONSOLIDADO!$C$16:$K$465,9,0),"")</f>
        <v/>
      </c>
      <c r="F451" s="66">
        <f>IFERROR(IF(AND(VLOOKUP($C451,[1]APELACIÓN!$C:$AM,7,0)="SI",VLOOKUP($C451,[1]APELACIÓN!$C:$AM,10,0)&lt;&gt;""),VLOOKUP($C451,[1]APELACIÓN!$C:$AM,20,0),VLOOKUP($C451,[1]CONSOLIDADO!$C$16:$BX$465,39,0)),0)</f>
        <v>0</v>
      </c>
      <c r="G451" s="67">
        <f>ROUND(IFERROR(IF($F451&gt;39,200,VLOOKUP($F451,[1]PARAMETROS!$A$12:$K$55,2,0)),0),2)</f>
        <v>0</v>
      </c>
      <c r="H451" s="67">
        <f t="shared" si="54"/>
        <v>0</v>
      </c>
      <c r="I451" s="66">
        <f>IFERROR(IF(AND(VLOOKUP($C451,[1]APELACIÓN!$C:$AM,7,0)="SI",VLOOKUP($C451,[1]APELACIÓN!$C:$AM,11,0)&lt;&gt;""),VLOOKUP($C451,[1]APELACIÓN!$C:$AM,23,0),VLOOKUP($C451,[1]CONSOLIDADO!$C$16:$BX$465,42,0)),0)</f>
        <v>0</v>
      </c>
      <c r="J451" s="67">
        <f>ROUND(IFERROR(IF($I451&gt;39,200,VLOOKUP($I451,[1]PARAMETROS!$A$12:$K$55,6,0)),0),2)</f>
        <v>0</v>
      </c>
      <c r="K451" s="67">
        <f t="shared" si="55"/>
        <v>0</v>
      </c>
      <c r="L451" s="66">
        <f>IFERROR(IF(AND(VLOOKUP($C451,[1]APELACIÓN!$C:$AM,7,0)="SI",VLOOKUP($C451,[1]APELACIÓN!$C:$AM,12,0)&lt;&gt;""),VLOOKUP($C451,[1]APELACIÓN!$C:$AM,26,0),VLOOKUP($C451,[1]CONSOLIDADO!$C$16:$BX$465,45,0)),0)</f>
        <v>0</v>
      </c>
      <c r="M451" s="68">
        <f>ROUND(IFERROR(IF($L451&gt;39,200,VLOOKUP($L451,[1]PARAMETROS!$A$12:$K$55,10,0)),0),2)</f>
        <v>0</v>
      </c>
      <c r="N451" s="68">
        <f t="shared" si="56"/>
        <v>0</v>
      </c>
      <c r="O451" s="68">
        <f t="shared" si="57"/>
        <v>0</v>
      </c>
      <c r="P451" s="69">
        <f t="shared" si="58"/>
        <v>0</v>
      </c>
      <c r="Q451" s="66">
        <f>IFERROR(IF(AND(VLOOKUP($C451,[1]APELACIÓN!$C:$AM,7,0)="SI",VLOOKUP($C451,[1]APELACIÓN!$C:$AM,13,0)&lt;&gt;""),VLOOKUP($C451,[1]APELACIÓN!$C:$AM,29,0),VLOOKUP($C451,[1]CONSOLIDADO!$C$16:$BX$465,50,0)),0)</f>
        <v>0</v>
      </c>
      <c r="R451" s="68">
        <f>ROUND(IFERROR(IF($Q451&gt;110,100,VLOOKUP($Q451,[1]PARAMETROS!$M$12:$O$122,2,0)),0),2)</f>
        <v>0</v>
      </c>
      <c r="S451" s="69">
        <f t="shared" si="59"/>
        <v>0</v>
      </c>
      <c r="T451" s="70">
        <f>IFERROR(IF(AND(VLOOKUP($C451,[1]APELACIÓN!$C:$AM,7,0)="SI",VLOOKUP($C451,[1]APELACIÓN!$C:$AM,14,0)&lt;&gt;""),VLOOKUP($C451,[1]APELACIÓN!$C:$AM,32,0),VLOOKUP($C451,[1]CONSOLIDADO!$C$16:$BX$465,53,0)),0)</f>
        <v>0</v>
      </c>
      <c r="U451" s="70">
        <f>IFERROR(IF(AND(VLOOKUP($C451,[1]APELACIÓN!$C:$AM,7,0)="SI",VLOOKUP($C451,[1]APELACIÓN!$C:$AM,15,0)&lt;&gt;""),VLOOKUP($C451,[1]APELACIÓN!$C:$AM,33,0),VLOOKUP($C451,[1]CONSOLIDADO!$C$16:$BX$465,54,0)),0)</f>
        <v>0</v>
      </c>
      <c r="V451" s="70">
        <f>IFERROR(IF(AND(VLOOKUP($C451,[1]APELACIÓN!$C:$AM,7,0)="SI",VLOOKUP($C451,[1]APELACIÓN!$C:$AM,16,0)&lt;&gt;""),VLOOKUP($C451,[1]APELACIÓN!$C:$AM,34,0),VLOOKUP($C451,[1]CONSOLIDADO!$C$16:$BX$465,55,0)),0)</f>
        <v>0</v>
      </c>
      <c r="W451" s="70">
        <f t="shared" si="60"/>
        <v>0</v>
      </c>
      <c r="X451" s="68">
        <f>ROUND(IFERROR(VLOOKUP($W451,[1]PARAMETROS!$Q$12:$S$82,2,0),0),2)</f>
        <v>0</v>
      </c>
      <c r="Y451" s="69">
        <f t="shared" si="61"/>
        <v>0</v>
      </c>
      <c r="Z451" s="71">
        <f t="shared" si="62"/>
        <v>0</v>
      </c>
      <c r="AA451" s="72" t="str">
        <f>IFERROR(IF(VLOOKUP($C451,[1]APELACIÓN!$C$16:$I$465,5,0)="","",VLOOKUP($C451,[1]APELACIÓN!$C$16:$I$465,5,0)),0)</f>
        <v/>
      </c>
      <c r="AB451" s="72" t="str">
        <f>IFERROR(IF(VLOOKUP($C451,[1]APELACIÓN!$C$16:$I$465,7,0)="","",VLOOKUP($C451,[1]APELACIÓN!$C$16:$I$465,7,0)),0)</f>
        <v/>
      </c>
      <c r="AC451" s="73" t="str">
        <f>IF($C451="","",[1]CONSOLIDADO!BP451)</f>
        <v/>
      </c>
      <c r="AD451" s="74" t="str">
        <f>IF($C451="","",[1]CONSOLIDADO!BQ451)</f>
        <v/>
      </c>
      <c r="AE451" s="74" t="str">
        <f>IF($C451="","",[1]CONSOLIDADO!BR451)</f>
        <v/>
      </c>
      <c r="AF451" s="74" t="str">
        <f>IF($C451="","",[1]CONSOLIDADO!BS451)</f>
        <v/>
      </c>
      <c r="AG451" s="74" t="str">
        <f>IF($C451="","",[1]CONSOLIDADO!BT451)</f>
        <v/>
      </c>
      <c r="AH451" s="73" t="str">
        <f>IF($C451="","",[1]CONSOLIDADO!BU451)</f>
        <v/>
      </c>
      <c r="AI451" s="73" t="str">
        <f>IF($C451="","",[1]CONSOLIDADO!BV451)</f>
        <v/>
      </c>
      <c r="AJ451" s="74" t="str">
        <f>IF($C451="","",[1]CONSOLIDADO!BW451)</f>
        <v/>
      </c>
      <c r="AK451" s="75" t="str">
        <f>IF($C451="","",[1]CONSOLIDADO!BX451)</f>
        <v/>
      </c>
    </row>
    <row r="452" spans="1:37" ht="14.45" customHeight="1" x14ac:dyDescent="0.2">
      <c r="A452" s="62">
        <v>437</v>
      </c>
      <c r="B452" s="63"/>
      <c r="C452" s="64"/>
      <c r="D452" s="63"/>
      <c r="E452" s="65" t="str">
        <f>IFERROR(VLOOKUP($C452,[1]CONSOLIDADO!$C$16:$K$465,9,0),"")</f>
        <v/>
      </c>
      <c r="F452" s="66">
        <f>IFERROR(IF(AND(VLOOKUP($C452,[1]APELACIÓN!$C:$AM,7,0)="SI",VLOOKUP($C452,[1]APELACIÓN!$C:$AM,10,0)&lt;&gt;""),VLOOKUP($C452,[1]APELACIÓN!$C:$AM,20,0),VLOOKUP($C452,[1]CONSOLIDADO!$C$16:$BX$465,39,0)),0)</f>
        <v>0</v>
      </c>
      <c r="G452" s="67">
        <f>ROUND(IFERROR(IF($F452&gt;39,200,VLOOKUP($F452,[1]PARAMETROS!$A$12:$K$55,2,0)),0),2)</f>
        <v>0</v>
      </c>
      <c r="H452" s="67">
        <f t="shared" si="54"/>
        <v>0</v>
      </c>
      <c r="I452" s="66">
        <f>IFERROR(IF(AND(VLOOKUP($C452,[1]APELACIÓN!$C:$AM,7,0)="SI",VLOOKUP($C452,[1]APELACIÓN!$C:$AM,11,0)&lt;&gt;""),VLOOKUP($C452,[1]APELACIÓN!$C:$AM,23,0),VLOOKUP($C452,[1]CONSOLIDADO!$C$16:$BX$465,42,0)),0)</f>
        <v>0</v>
      </c>
      <c r="J452" s="67">
        <f>ROUND(IFERROR(IF($I452&gt;39,200,VLOOKUP($I452,[1]PARAMETROS!$A$12:$K$55,6,0)),0),2)</f>
        <v>0</v>
      </c>
      <c r="K452" s="67">
        <f t="shared" si="55"/>
        <v>0</v>
      </c>
      <c r="L452" s="66">
        <f>IFERROR(IF(AND(VLOOKUP($C452,[1]APELACIÓN!$C:$AM,7,0)="SI",VLOOKUP($C452,[1]APELACIÓN!$C:$AM,12,0)&lt;&gt;""),VLOOKUP($C452,[1]APELACIÓN!$C:$AM,26,0),VLOOKUP($C452,[1]CONSOLIDADO!$C$16:$BX$465,45,0)),0)</f>
        <v>0</v>
      </c>
      <c r="M452" s="68">
        <f>ROUND(IFERROR(IF($L452&gt;39,200,VLOOKUP($L452,[1]PARAMETROS!$A$12:$K$55,10,0)),0),2)</f>
        <v>0</v>
      </c>
      <c r="N452" s="68">
        <f t="shared" si="56"/>
        <v>0</v>
      </c>
      <c r="O452" s="68">
        <f t="shared" si="57"/>
        <v>0</v>
      </c>
      <c r="P452" s="69">
        <f t="shared" si="58"/>
        <v>0</v>
      </c>
      <c r="Q452" s="66">
        <f>IFERROR(IF(AND(VLOOKUP($C452,[1]APELACIÓN!$C:$AM,7,0)="SI",VLOOKUP($C452,[1]APELACIÓN!$C:$AM,13,0)&lt;&gt;""),VLOOKUP($C452,[1]APELACIÓN!$C:$AM,29,0),VLOOKUP($C452,[1]CONSOLIDADO!$C$16:$BX$465,50,0)),0)</f>
        <v>0</v>
      </c>
      <c r="R452" s="68">
        <f>ROUND(IFERROR(IF($Q452&gt;110,100,VLOOKUP($Q452,[1]PARAMETROS!$M$12:$O$122,2,0)),0),2)</f>
        <v>0</v>
      </c>
      <c r="S452" s="69">
        <f t="shared" si="59"/>
        <v>0</v>
      </c>
      <c r="T452" s="70">
        <f>IFERROR(IF(AND(VLOOKUP($C452,[1]APELACIÓN!$C:$AM,7,0)="SI",VLOOKUP($C452,[1]APELACIÓN!$C:$AM,14,0)&lt;&gt;""),VLOOKUP($C452,[1]APELACIÓN!$C:$AM,32,0),VLOOKUP($C452,[1]CONSOLIDADO!$C$16:$BX$465,53,0)),0)</f>
        <v>0</v>
      </c>
      <c r="U452" s="70">
        <f>IFERROR(IF(AND(VLOOKUP($C452,[1]APELACIÓN!$C:$AM,7,0)="SI",VLOOKUP($C452,[1]APELACIÓN!$C:$AM,15,0)&lt;&gt;""),VLOOKUP($C452,[1]APELACIÓN!$C:$AM,33,0),VLOOKUP($C452,[1]CONSOLIDADO!$C$16:$BX$465,54,0)),0)</f>
        <v>0</v>
      </c>
      <c r="V452" s="70">
        <f>IFERROR(IF(AND(VLOOKUP($C452,[1]APELACIÓN!$C:$AM,7,0)="SI",VLOOKUP($C452,[1]APELACIÓN!$C:$AM,16,0)&lt;&gt;""),VLOOKUP($C452,[1]APELACIÓN!$C:$AM,34,0),VLOOKUP($C452,[1]CONSOLIDADO!$C$16:$BX$465,55,0)),0)</f>
        <v>0</v>
      </c>
      <c r="W452" s="70">
        <f t="shared" si="60"/>
        <v>0</v>
      </c>
      <c r="X452" s="68">
        <f>ROUND(IFERROR(VLOOKUP($W452,[1]PARAMETROS!$Q$12:$S$82,2,0),0),2)</f>
        <v>0</v>
      </c>
      <c r="Y452" s="69">
        <f t="shared" si="61"/>
        <v>0</v>
      </c>
      <c r="Z452" s="71">
        <f t="shared" si="62"/>
        <v>0</v>
      </c>
      <c r="AA452" s="72" t="str">
        <f>IFERROR(IF(VLOOKUP($C452,[1]APELACIÓN!$C$16:$I$465,5,0)="","",VLOOKUP($C452,[1]APELACIÓN!$C$16:$I$465,5,0)),0)</f>
        <v/>
      </c>
      <c r="AB452" s="72" t="str">
        <f>IFERROR(IF(VLOOKUP($C452,[1]APELACIÓN!$C$16:$I$465,7,0)="","",VLOOKUP($C452,[1]APELACIÓN!$C$16:$I$465,7,0)),0)</f>
        <v/>
      </c>
      <c r="AC452" s="73" t="str">
        <f>IF($C452="","",[1]CONSOLIDADO!BP452)</f>
        <v/>
      </c>
      <c r="AD452" s="74" t="str">
        <f>IF($C452="","",[1]CONSOLIDADO!BQ452)</f>
        <v/>
      </c>
      <c r="AE452" s="74" t="str">
        <f>IF($C452="","",[1]CONSOLIDADO!BR452)</f>
        <v/>
      </c>
      <c r="AF452" s="74" t="str">
        <f>IF($C452="","",[1]CONSOLIDADO!BS452)</f>
        <v/>
      </c>
      <c r="AG452" s="74" t="str">
        <f>IF($C452="","",[1]CONSOLIDADO!BT452)</f>
        <v/>
      </c>
      <c r="AH452" s="73" t="str">
        <f>IF($C452="","",[1]CONSOLIDADO!BU452)</f>
        <v/>
      </c>
      <c r="AI452" s="73" t="str">
        <f>IF($C452="","",[1]CONSOLIDADO!BV452)</f>
        <v/>
      </c>
      <c r="AJ452" s="74" t="str">
        <f>IF($C452="","",[1]CONSOLIDADO!BW452)</f>
        <v/>
      </c>
      <c r="AK452" s="75" t="str">
        <f>IF($C452="","",[1]CONSOLIDADO!BX452)</f>
        <v/>
      </c>
    </row>
    <row r="453" spans="1:37" ht="14.45" customHeight="1" x14ac:dyDescent="0.2">
      <c r="A453" s="62">
        <v>438</v>
      </c>
      <c r="B453" s="63"/>
      <c r="C453" s="64"/>
      <c r="D453" s="63"/>
      <c r="E453" s="65" t="str">
        <f>IFERROR(VLOOKUP($C453,[1]CONSOLIDADO!$C$16:$K$465,9,0),"")</f>
        <v/>
      </c>
      <c r="F453" s="66">
        <f>IFERROR(IF(AND(VLOOKUP($C453,[1]APELACIÓN!$C:$AM,7,0)="SI",VLOOKUP($C453,[1]APELACIÓN!$C:$AM,10,0)&lt;&gt;""),VLOOKUP($C453,[1]APELACIÓN!$C:$AM,20,0),VLOOKUP($C453,[1]CONSOLIDADO!$C$16:$BX$465,39,0)),0)</f>
        <v>0</v>
      </c>
      <c r="G453" s="67">
        <f>ROUND(IFERROR(IF($F453&gt;39,200,VLOOKUP($F453,[1]PARAMETROS!$A$12:$K$55,2,0)),0),2)</f>
        <v>0</v>
      </c>
      <c r="H453" s="67">
        <f t="shared" si="54"/>
        <v>0</v>
      </c>
      <c r="I453" s="66">
        <f>IFERROR(IF(AND(VLOOKUP($C453,[1]APELACIÓN!$C:$AM,7,0)="SI",VLOOKUP($C453,[1]APELACIÓN!$C:$AM,11,0)&lt;&gt;""),VLOOKUP($C453,[1]APELACIÓN!$C:$AM,23,0),VLOOKUP($C453,[1]CONSOLIDADO!$C$16:$BX$465,42,0)),0)</f>
        <v>0</v>
      </c>
      <c r="J453" s="67">
        <f>ROUND(IFERROR(IF($I453&gt;39,200,VLOOKUP($I453,[1]PARAMETROS!$A$12:$K$55,6,0)),0),2)</f>
        <v>0</v>
      </c>
      <c r="K453" s="67">
        <f t="shared" si="55"/>
        <v>0</v>
      </c>
      <c r="L453" s="66">
        <f>IFERROR(IF(AND(VLOOKUP($C453,[1]APELACIÓN!$C:$AM,7,0)="SI",VLOOKUP($C453,[1]APELACIÓN!$C:$AM,12,0)&lt;&gt;""),VLOOKUP($C453,[1]APELACIÓN!$C:$AM,26,0),VLOOKUP($C453,[1]CONSOLIDADO!$C$16:$BX$465,45,0)),0)</f>
        <v>0</v>
      </c>
      <c r="M453" s="68">
        <f>ROUND(IFERROR(IF($L453&gt;39,200,VLOOKUP($L453,[1]PARAMETROS!$A$12:$K$55,10,0)),0),2)</f>
        <v>0</v>
      </c>
      <c r="N453" s="68">
        <f t="shared" si="56"/>
        <v>0</v>
      </c>
      <c r="O453" s="68">
        <f t="shared" si="57"/>
        <v>0</v>
      </c>
      <c r="P453" s="69">
        <f t="shared" si="58"/>
        <v>0</v>
      </c>
      <c r="Q453" s="66">
        <f>IFERROR(IF(AND(VLOOKUP($C453,[1]APELACIÓN!$C:$AM,7,0)="SI",VLOOKUP($C453,[1]APELACIÓN!$C:$AM,13,0)&lt;&gt;""),VLOOKUP($C453,[1]APELACIÓN!$C:$AM,29,0),VLOOKUP($C453,[1]CONSOLIDADO!$C$16:$BX$465,50,0)),0)</f>
        <v>0</v>
      </c>
      <c r="R453" s="68">
        <f>ROUND(IFERROR(IF($Q453&gt;110,100,VLOOKUP($Q453,[1]PARAMETROS!$M$12:$O$122,2,0)),0),2)</f>
        <v>0</v>
      </c>
      <c r="S453" s="69">
        <f t="shared" si="59"/>
        <v>0</v>
      </c>
      <c r="T453" s="70">
        <f>IFERROR(IF(AND(VLOOKUP($C453,[1]APELACIÓN!$C:$AM,7,0)="SI",VLOOKUP($C453,[1]APELACIÓN!$C:$AM,14,0)&lt;&gt;""),VLOOKUP($C453,[1]APELACIÓN!$C:$AM,32,0),VLOOKUP($C453,[1]CONSOLIDADO!$C$16:$BX$465,53,0)),0)</f>
        <v>0</v>
      </c>
      <c r="U453" s="70">
        <f>IFERROR(IF(AND(VLOOKUP($C453,[1]APELACIÓN!$C:$AM,7,0)="SI",VLOOKUP($C453,[1]APELACIÓN!$C:$AM,15,0)&lt;&gt;""),VLOOKUP($C453,[1]APELACIÓN!$C:$AM,33,0),VLOOKUP($C453,[1]CONSOLIDADO!$C$16:$BX$465,54,0)),0)</f>
        <v>0</v>
      </c>
      <c r="V453" s="70">
        <f>IFERROR(IF(AND(VLOOKUP($C453,[1]APELACIÓN!$C:$AM,7,0)="SI",VLOOKUP($C453,[1]APELACIÓN!$C:$AM,16,0)&lt;&gt;""),VLOOKUP($C453,[1]APELACIÓN!$C:$AM,34,0),VLOOKUP($C453,[1]CONSOLIDADO!$C$16:$BX$465,55,0)),0)</f>
        <v>0</v>
      </c>
      <c r="W453" s="70">
        <f t="shared" si="60"/>
        <v>0</v>
      </c>
      <c r="X453" s="68">
        <f>ROUND(IFERROR(VLOOKUP($W453,[1]PARAMETROS!$Q$12:$S$82,2,0),0),2)</f>
        <v>0</v>
      </c>
      <c r="Y453" s="69">
        <f t="shared" si="61"/>
        <v>0</v>
      </c>
      <c r="Z453" s="71">
        <f t="shared" si="62"/>
        <v>0</v>
      </c>
      <c r="AA453" s="72" t="str">
        <f>IFERROR(IF(VLOOKUP($C453,[1]APELACIÓN!$C$16:$I$465,5,0)="","",VLOOKUP($C453,[1]APELACIÓN!$C$16:$I$465,5,0)),0)</f>
        <v/>
      </c>
      <c r="AB453" s="72" t="str">
        <f>IFERROR(IF(VLOOKUP($C453,[1]APELACIÓN!$C$16:$I$465,7,0)="","",VLOOKUP($C453,[1]APELACIÓN!$C$16:$I$465,7,0)),0)</f>
        <v/>
      </c>
      <c r="AC453" s="73" t="str">
        <f>IF($C453="","",[1]CONSOLIDADO!BP453)</f>
        <v/>
      </c>
      <c r="AD453" s="74" t="str">
        <f>IF($C453="","",[1]CONSOLIDADO!BQ453)</f>
        <v/>
      </c>
      <c r="AE453" s="74" t="str">
        <f>IF($C453="","",[1]CONSOLIDADO!BR453)</f>
        <v/>
      </c>
      <c r="AF453" s="74" t="str">
        <f>IF($C453="","",[1]CONSOLIDADO!BS453)</f>
        <v/>
      </c>
      <c r="AG453" s="74" t="str">
        <f>IF($C453="","",[1]CONSOLIDADO!BT453)</f>
        <v/>
      </c>
      <c r="AH453" s="73" t="str">
        <f>IF($C453="","",[1]CONSOLIDADO!BU453)</f>
        <v/>
      </c>
      <c r="AI453" s="73" t="str">
        <f>IF($C453="","",[1]CONSOLIDADO!BV453)</f>
        <v/>
      </c>
      <c r="AJ453" s="74" t="str">
        <f>IF($C453="","",[1]CONSOLIDADO!BW453)</f>
        <v/>
      </c>
      <c r="AK453" s="75" t="str">
        <f>IF($C453="","",[1]CONSOLIDADO!BX453)</f>
        <v/>
      </c>
    </row>
    <row r="454" spans="1:37" ht="14.45" customHeight="1" x14ac:dyDescent="0.2">
      <c r="A454" s="62">
        <v>439</v>
      </c>
      <c r="B454" s="63"/>
      <c r="C454" s="64"/>
      <c r="D454" s="63"/>
      <c r="E454" s="65" t="str">
        <f>IFERROR(VLOOKUP($C454,[1]CONSOLIDADO!$C$16:$K$465,9,0),"")</f>
        <v/>
      </c>
      <c r="F454" s="66">
        <f>IFERROR(IF(AND(VLOOKUP($C454,[1]APELACIÓN!$C:$AM,7,0)="SI",VLOOKUP($C454,[1]APELACIÓN!$C:$AM,10,0)&lt;&gt;""),VLOOKUP($C454,[1]APELACIÓN!$C:$AM,20,0),VLOOKUP($C454,[1]CONSOLIDADO!$C$16:$BX$465,39,0)),0)</f>
        <v>0</v>
      </c>
      <c r="G454" s="67">
        <f>ROUND(IFERROR(IF($F454&gt;39,200,VLOOKUP($F454,[1]PARAMETROS!$A$12:$K$55,2,0)),0),2)</f>
        <v>0</v>
      </c>
      <c r="H454" s="67">
        <f t="shared" si="54"/>
        <v>0</v>
      </c>
      <c r="I454" s="66">
        <f>IFERROR(IF(AND(VLOOKUP($C454,[1]APELACIÓN!$C:$AM,7,0)="SI",VLOOKUP($C454,[1]APELACIÓN!$C:$AM,11,0)&lt;&gt;""),VLOOKUP($C454,[1]APELACIÓN!$C:$AM,23,0),VLOOKUP($C454,[1]CONSOLIDADO!$C$16:$BX$465,42,0)),0)</f>
        <v>0</v>
      </c>
      <c r="J454" s="67">
        <f>ROUND(IFERROR(IF($I454&gt;39,200,VLOOKUP($I454,[1]PARAMETROS!$A$12:$K$55,6,0)),0),2)</f>
        <v>0</v>
      </c>
      <c r="K454" s="67">
        <f t="shared" si="55"/>
        <v>0</v>
      </c>
      <c r="L454" s="66">
        <f>IFERROR(IF(AND(VLOOKUP($C454,[1]APELACIÓN!$C:$AM,7,0)="SI",VLOOKUP($C454,[1]APELACIÓN!$C:$AM,12,0)&lt;&gt;""),VLOOKUP($C454,[1]APELACIÓN!$C:$AM,26,0),VLOOKUP($C454,[1]CONSOLIDADO!$C$16:$BX$465,45,0)),0)</f>
        <v>0</v>
      </c>
      <c r="M454" s="68">
        <f>ROUND(IFERROR(IF($L454&gt;39,200,VLOOKUP($L454,[1]PARAMETROS!$A$12:$K$55,10,0)),0),2)</f>
        <v>0</v>
      </c>
      <c r="N454" s="68">
        <f t="shared" si="56"/>
        <v>0</v>
      </c>
      <c r="O454" s="68">
        <f t="shared" si="57"/>
        <v>0</v>
      </c>
      <c r="P454" s="69">
        <f t="shared" si="58"/>
        <v>0</v>
      </c>
      <c r="Q454" s="66">
        <f>IFERROR(IF(AND(VLOOKUP($C454,[1]APELACIÓN!$C:$AM,7,0)="SI",VLOOKUP($C454,[1]APELACIÓN!$C:$AM,13,0)&lt;&gt;""),VLOOKUP($C454,[1]APELACIÓN!$C:$AM,29,0),VLOOKUP($C454,[1]CONSOLIDADO!$C$16:$BX$465,50,0)),0)</f>
        <v>0</v>
      </c>
      <c r="R454" s="68">
        <f>ROUND(IFERROR(IF($Q454&gt;110,100,VLOOKUP($Q454,[1]PARAMETROS!$M$12:$O$122,2,0)),0),2)</f>
        <v>0</v>
      </c>
      <c r="S454" s="69">
        <f t="shared" si="59"/>
        <v>0</v>
      </c>
      <c r="T454" s="70">
        <f>IFERROR(IF(AND(VLOOKUP($C454,[1]APELACIÓN!$C:$AM,7,0)="SI",VLOOKUP($C454,[1]APELACIÓN!$C:$AM,14,0)&lt;&gt;""),VLOOKUP($C454,[1]APELACIÓN!$C:$AM,32,0),VLOOKUP($C454,[1]CONSOLIDADO!$C$16:$BX$465,53,0)),0)</f>
        <v>0</v>
      </c>
      <c r="U454" s="70">
        <f>IFERROR(IF(AND(VLOOKUP($C454,[1]APELACIÓN!$C:$AM,7,0)="SI",VLOOKUP($C454,[1]APELACIÓN!$C:$AM,15,0)&lt;&gt;""),VLOOKUP($C454,[1]APELACIÓN!$C:$AM,33,0),VLOOKUP($C454,[1]CONSOLIDADO!$C$16:$BX$465,54,0)),0)</f>
        <v>0</v>
      </c>
      <c r="V454" s="70">
        <f>IFERROR(IF(AND(VLOOKUP($C454,[1]APELACIÓN!$C:$AM,7,0)="SI",VLOOKUP($C454,[1]APELACIÓN!$C:$AM,16,0)&lt;&gt;""),VLOOKUP($C454,[1]APELACIÓN!$C:$AM,34,0),VLOOKUP($C454,[1]CONSOLIDADO!$C$16:$BX$465,55,0)),0)</f>
        <v>0</v>
      </c>
      <c r="W454" s="70">
        <f t="shared" si="60"/>
        <v>0</v>
      </c>
      <c r="X454" s="68">
        <f>ROUND(IFERROR(VLOOKUP($W454,[1]PARAMETROS!$Q$12:$S$82,2,0),0),2)</f>
        <v>0</v>
      </c>
      <c r="Y454" s="69">
        <f t="shared" si="61"/>
        <v>0</v>
      </c>
      <c r="Z454" s="71">
        <f t="shared" si="62"/>
        <v>0</v>
      </c>
      <c r="AA454" s="72" t="str">
        <f>IFERROR(IF(VLOOKUP($C454,[1]APELACIÓN!$C$16:$I$465,5,0)="","",VLOOKUP($C454,[1]APELACIÓN!$C$16:$I$465,5,0)),0)</f>
        <v/>
      </c>
      <c r="AB454" s="72" t="str">
        <f>IFERROR(IF(VLOOKUP($C454,[1]APELACIÓN!$C$16:$I$465,7,0)="","",VLOOKUP($C454,[1]APELACIÓN!$C$16:$I$465,7,0)),0)</f>
        <v/>
      </c>
      <c r="AC454" s="73" t="str">
        <f>IF($C454="","",[1]CONSOLIDADO!BP454)</f>
        <v/>
      </c>
      <c r="AD454" s="74" t="str">
        <f>IF($C454="","",[1]CONSOLIDADO!BQ454)</f>
        <v/>
      </c>
      <c r="AE454" s="74" t="str">
        <f>IF($C454="","",[1]CONSOLIDADO!BR454)</f>
        <v/>
      </c>
      <c r="AF454" s="74" t="str">
        <f>IF($C454="","",[1]CONSOLIDADO!BS454)</f>
        <v/>
      </c>
      <c r="AG454" s="74" t="str">
        <f>IF($C454="","",[1]CONSOLIDADO!BT454)</f>
        <v/>
      </c>
      <c r="AH454" s="73" t="str">
        <f>IF($C454="","",[1]CONSOLIDADO!BU454)</f>
        <v/>
      </c>
      <c r="AI454" s="73" t="str">
        <f>IF($C454="","",[1]CONSOLIDADO!BV454)</f>
        <v/>
      </c>
      <c r="AJ454" s="74" t="str">
        <f>IF($C454="","",[1]CONSOLIDADO!BW454)</f>
        <v/>
      </c>
      <c r="AK454" s="75" t="str">
        <f>IF($C454="","",[1]CONSOLIDADO!BX454)</f>
        <v/>
      </c>
    </row>
    <row r="455" spans="1:37" ht="14.45" customHeight="1" x14ac:dyDescent="0.2">
      <c r="A455" s="62">
        <v>440</v>
      </c>
      <c r="B455" s="63"/>
      <c r="C455" s="64"/>
      <c r="D455" s="63"/>
      <c r="E455" s="65" t="str">
        <f>IFERROR(VLOOKUP($C455,[1]CONSOLIDADO!$C$16:$K$465,9,0),"")</f>
        <v/>
      </c>
      <c r="F455" s="66">
        <f>IFERROR(IF(AND(VLOOKUP($C455,[1]APELACIÓN!$C:$AM,7,0)="SI",VLOOKUP($C455,[1]APELACIÓN!$C:$AM,10,0)&lt;&gt;""),VLOOKUP($C455,[1]APELACIÓN!$C:$AM,20,0),VLOOKUP($C455,[1]CONSOLIDADO!$C$16:$BX$465,39,0)),0)</f>
        <v>0</v>
      </c>
      <c r="G455" s="67">
        <f>ROUND(IFERROR(IF($F455&gt;39,200,VLOOKUP($F455,[1]PARAMETROS!$A$12:$K$55,2,0)),0),2)</f>
        <v>0</v>
      </c>
      <c r="H455" s="67">
        <f t="shared" si="54"/>
        <v>0</v>
      </c>
      <c r="I455" s="66">
        <f>IFERROR(IF(AND(VLOOKUP($C455,[1]APELACIÓN!$C:$AM,7,0)="SI",VLOOKUP($C455,[1]APELACIÓN!$C:$AM,11,0)&lt;&gt;""),VLOOKUP($C455,[1]APELACIÓN!$C:$AM,23,0),VLOOKUP($C455,[1]CONSOLIDADO!$C$16:$BX$465,42,0)),0)</f>
        <v>0</v>
      </c>
      <c r="J455" s="67">
        <f>ROUND(IFERROR(IF($I455&gt;39,200,VLOOKUP($I455,[1]PARAMETROS!$A$12:$K$55,6,0)),0),2)</f>
        <v>0</v>
      </c>
      <c r="K455" s="67">
        <f t="shared" si="55"/>
        <v>0</v>
      </c>
      <c r="L455" s="66">
        <f>IFERROR(IF(AND(VLOOKUP($C455,[1]APELACIÓN!$C:$AM,7,0)="SI",VLOOKUP($C455,[1]APELACIÓN!$C:$AM,12,0)&lt;&gt;""),VLOOKUP($C455,[1]APELACIÓN!$C:$AM,26,0),VLOOKUP($C455,[1]CONSOLIDADO!$C$16:$BX$465,45,0)),0)</f>
        <v>0</v>
      </c>
      <c r="M455" s="68">
        <f>ROUND(IFERROR(IF($L455&gt;39,200,VLOOKUP($L455,[1]PARAMETROS!$A$12:$K$55,10,0)),0),2)</f>
        <v>0</v>
      </c>
      <c r="N455" s="68">
        <f t="shared" si="56"/>
        <v>0</v>
      </c>
      <c r="O455" s="68">
        <f t="shared" si="57"/>
        <v>0</v>
      </c>
      <c r="P455" s="69">
        <f t="shared" si="58"/>
        <v>0</v>
      </c>
      <c r="Q455" s="66">
        <f>IFERROR(IF(AND(VLOOKUP($C455,[1]APELACIÓN!$C:$AM,7,0)="SI",VLOOKUP($C455,[1]APELACIÓN!$C:$AM,13,0)&lt;&gt;""),VLOOKUP($C455,[1]APELACIÓN!$C:$AM,29,0),VLOOKUP($C455,[1]CONSOLIDADO!$C$16:$BX$465,50,0)),0)</f>
        <v>0</v>
      </c>
      <c r="R455" s="68">
        <f>ROUND(IFERROR(IF($Q455&gt;110,100,VLOOKUP($Q455,[1]PARAMETROS!$M$12:$O$122,2,0)),0),2)</f>
        <v>0</v>
      </c>
      <c r="S455" s="69">
        <f t="shared" si="59"/>
        <v>0</v>
      </c>
      <c r="T455" s="70">
        <f>IFERROR(IF(AND(VLOOKUP($C455,[1]APELACIÓN!$C:$AM,7,0)="SI",VLOOKUP($C455,[1]APELACIÓN!$C:$AM,14,0)&lt;&gt;""),VLOOKUP($C455,[1]APELACIÓN!$C:$AM,32,0),VLOOKUP($C455,[1]CONSOLIDADO!$C$16:$BX$465,53,0)),0)</f>
        <v>0</v>
      </c>
      <c r="U455" s="70">
        <f>IFERROR(IF(AND(VLOOKUP($C455,[1]APELACIÓN!$C:$AM,7,0)="SI",VLOOKUP($C455,[1]APELACIÓN!$C:$AM,15,0)&lt;&gt;""),VLOOKUP($C455,[1]APELACIÓN!$C:$AM,33,0),VLOOKUP($C455,[1]CONSOLIDADO!$C$16:$BX$465,54,0)),0)</f>
        <v>0</v>
      </c>
      <c r="V455" s="70">
        <f>IFERROR(IF(AND(VLOOKUP($C455,[1]APELACIÓN!$C:$AM,7,0)="SI",VLOOKUP($C455,[1]APELACIÓN!$C:$AM,16,0)&lt;&gt;""),VLOOKUP($C455,[1]APELACIÓN!$C:$AM,34,0),VLOOKUP($C455,[1]CONSOLIDADO!$C$16:$BX$465,55,0)),0)</f>
        <v>0</v>
      </c>
      <c r="W455" s="70">
        <f t="shared" si="60"/>
        <v>0</v>
      </c>
      <c r="X455" s="68">
        <f>ROUND(IFERROR(VLOOKUP($W455,[1]PARAMETROS!$Q$12:$S$82,2,0),0),2)</f>
        <v>0</v>
      </c>
      <c r="Y455" s="69">
        <f t="shared" si="61"/>
        <v>0</v>
      </c>
      <c r="Z455" s="71">
        <f t="shared" si="62"/>
        <v>0</v>
      </c>
      <c r="AA455" s="72" t="str">
        <f>IFERROR(IF(VLOOKUP($C455,[1]APELACIÓN!$C$16:$I$465,5,0)="","",VLOOKUP($C455,[1]APELACIÓN!$C$16:$I$465,5,0)),0)</f>
        <v/>
      </c>
      <c r="AB455" s="72" t="str">
        <f>IFERROR(IF(VLOOKUP($C455,[1]APELACIÓN!$C$16:$I$465,7,0)="","",VLOOKUP($C455,[1]APELACIÓN!$C$16:$I$465,7,0)),0)</f>
        <v/>
      </c>
      <c r="AC455" s="73" t="str">
        <f>IF($C455="","",[1]CONSOLIDADO!BP455)</f>
        <v/>
      </c>
      <c r="AD455" s="74" t="str">
        <f>IF($C455="","",[1]CONSOLIDADO!BQ455)</f>
        <v/>
      </c>
      <c r="AE455" s="74" t="str">
        <f>IF($C455="","",[1]CONSOLIDADO!BR455)</f>
        <v/>
      </c>
      <c r="AF455" s="74" t="str">
        <f>IF($C455="","",[1]CONSOLIDADO!BS455)</f>
        <v/>
      </c>
      <c r="AG455" s="74" t="str">
        <f>IF($C455="","",[1]CONSOLIDADO!BT455)</f>
        <v/>
      </c>
      <c r="AH455" s="73" t="str">
        <f>IF($C455="","",[1]CONSOLIDADO!BU455)</f>
        <v/>
      </c>
      <c r="AI455" s="73" t="str">
        <f>IF($C455="","",[1]CONSOLIDADO!BV455)</f>
        <v/>
      </c>
      <c r="AJ455" s="74" t="str">
        <f>IF($C455="","",[1]CONSOLIDADO!BW455)</f>
        <v/>
      </c>
      <c r="AK455" s="75" t="str">
        <f>IF($C455="","",[1]CONSOLIDADO!BX455)</f>
        <v/>
      </c>
    </row>
    <row r="456" spans="1:37" ht="14.45" customHeight="1" x14ac:dyDescent="0.2">
      <c r="A456" s="62">
        <v>441</v>
      </c>
      <c r="B456" s="63"/>
      <c r="C456" s="64"/>
      <c r="D456" s="63"/>
      <c r="E456" s="65" t="str">
        <f>IFERROR(VLOOKUP($C456,[1]CONSOLIDADO!$C$16:$K$465,9,0),"")</f>
        <v/>
      </c>
      <c r="F456" s="66">
        <f>IFERROR(IF(AND(VLOOKUP($C456,[1]APELACIÓN!$C:$AM,7,0)="SI",VLOOKUP($C456,[1]APELACIÓN!$C:$AM,10,0)&lt;&gt;""),VLOOKUP($C456,[1]APELACIÓN!$C:$AM,20,0),VLOOKUP($C456,[1]CONSOLIDADO!$C$16:$BX$465,39,0)),0)</f>
        <v>0</v>
      </c>
      <c r="G456" s="67">
        <f>ROUND(IFERROR(IF($F456&gt;39,200,VLOOKUP($F456,[1]PARAMETROS!$A$12:$K$55,2,0)),0),2)</f>
        <v>0</v>
      </c>
      <c r="H456" s="67">
        <f t="shared" si="54"/>
        <v>0</v>
      </c>
      <c r="I456" s="66">
        <f>IFERROR(IF(AND(VLOOKUP($C456,[1]APELACIÓN!$C:$AM,7,0)="SI",VLOOKUP($C456,[1]APELACIÓN!$C:$AM,11,0)&lt;&gt;""),VLOOKUP($C456,[1]APELACIÓN!$C:$AM,23,0),VLOOKUP($C456,[1]CONSOLIDADO!$C$16:$BX$465,42,0)),0)</f>
        <v>0</v>
      </c>
      <c r="J456" s="67">
        <f>ROUND(IFERROR(IF($I456&gt;39,200,VLOOKUP($I456,[1]PARAMETROS!$A$12:$K$55,6,0)),0),2)</f>
        <v>0</v>
      </c>
      <c r="K456" s="67">
        <f t="shared" si="55"/>
        <v>0</v>
      </c>
      <c r="L456" s="66">
        <f>IFERROR(IF(AND(VLOOKUP($C456,[1]APELACIÓN!$C:$AM,7,0)="SI",VLOOKUP($C456,[1]APELACIÓN!$C:$AM,12,0)&lt;&gt;""),VLOOKUP($C456,[1]APELACIÓN!$C:$AM,26,0),VLOOKUP($C456,[1]CONSOLIDADO!$C$16:$BX$465,45,0)),0)</f>
        <v>0</v>
      </c>
      <c r="M456" s="68">
        <f>ROUND(IFERROR(IF($L456&gt;39,200,VLOOKUP($L456,[1]PARAMETROS!$A$12:$K$55,10,0)),0),2)</f>
        <v>0</v>
      </c>
      <c r="N456" s="68">
        <f t="shared" si="56"/>
        <v>0</v>
      </c>
      <c r="O456" s="68">
        <f t="shared" si="57"/>
        <v>0</v>
      </c>
      <c r="P456" s="69">
        <f t="shared" si="58"/>
        <v>0</v>
      </c>
      <c r="Q456" s="66">
        <f>IFERROR(IF(AND(VLOOKUP($C456,[1]APELACIÓN!$C:$AM,7,0)="SI",VLOOKUP($C456,[1]APELACIÓN!$C:$AM,13,0)&lt;&gt;""),VLOOKUP($C456,[1]APELACIÓN!$C:$AM,29,0),VLOOKUP($C456,[1]CONSOLIDADO!$C$16:$BX$465,50,0)),0)</f>
        <v>0</v>
      </c>
      <c r="R456" s="68">
        <f>ROUND(IFERROR(IF($Q456&gt;110,100,VLOOKUP($Q456,[1]PARAMETROS!$M$12:$O$122,2,0)),0),2)</f>
        <v>0</v>
      </c>
      <c r="S456" s="69">
        <f t="shared" si="59"/>
        <v>0</v>
      </c>
      <c r="T456" s="70">
        <f>IFERROR(IF(AND(VLOOKUP($C456,[1]APELACIÓN!$C:$AM,7,0)="SI",VLOOKUP($C456,[1]APELACIÓN!$C:$AM,14,0)&lt;&gt;""),VLOOKUP($C456,[1]APELACIÓN!$C:$AM,32,0),VLOOKUP($C456,[1]CONSOLIDADO!$C$16:$BX$465,53,0)),0)</f>
        <v>0</v>
      </c>
      <c r="U456" s="70">
        <f>IFERROR(IF(AND(VLOOKUP($C456,[1]APELACIÓN!$C:$AM,7,0)="SI",VLOOKUP($C456,[1]APELACIÓN!$C:$AM,15,0)&lt;&gt;""),VLOOKUP($C456,[1]APELACIÓN!$C:$AM,33,0),VLOOKUP($C456,[1]CONSOLIDADO!$C$16:$BX$465,54,0)),0)</f>
        <v>0</v>
      </c>
      <c r="V456" s="70">
        <f>IFERROR(IF(AND(VLOOKUP($C456,[1]APELACIÓN!$C:$AM,7,0)="SI",VLOOKUP($C456,[1]APELACIÓN!$C:$AM,16,0)&lt;&gt;""),VLOOKUP($C456,[1]APELACIÓN!$C:$AM,34,0),VLOOKUP($C456,[1]CONSOLIDADO!$C$16:$BX$465,55,0)),0)</f>
        <v>0</v>
      </c>
      <c r="W456" s="70">
        <f t="shared" si="60"/>
        <v>0</v>
      </c>
      <c r="X456" s="68">
        <f>ROUND(IFERROR(VLOOKUP($W456,[1]PARAMETROS!$Q$12:$S$82,2,0),0),2)</f>
        <v>0</v>
      </c>
      <c r="Y456" s="69">
        <f t="shared" si="61"/>
        <v>0</v>
      </c>
      <c r="Z456" s="71">
        <f t="shared" si="62"/>
        <v>0</v>
      </c>
      <c r="AA456" s="72" t="str">
        <f>IFERROR(IF(VLOOKUP($C456,[1]APELACIÓN!$C$16:$I$465,5,0)="","",VLOOKUP($C456,[1]APELACIÓN!$C$16:$I$465,5,0)),0)</f>
        <v/>
      </c>
      <c r="AB456" s="72" t="str">
        <f>IFERROR(IF(VLOOKUP($C456,[1]APELACIÓN!$C$16:$I$465,7,0)="","",VLOOKUP($C456,[1]APELACIÓN!$C$16:$I$465,7,0)),0)</f>
        <v/>
      </c>
      <c r="AC456" s="73" t="str">
        <f>IF($C456="","",[1]CONSOLIDADO!BP456)</f>
        <v/>
      </c>
      <c r="AD456" s="74" t="str">
        <f>IF($C456="","",[1]CONSOLIDADO!BQ456)</f>
        <v/>
      </c>
      <c r="AE456" s="74" t="str">
        <f>IF($C456="","",[1]CONSOLIDADO!BR456)</f>
        <v/>
      </c>
      <c r="AF456" s="74" t="str">
        <f>IF($C456="","",[1]CONSOLIDADO!BS456)</f>
        <v/>
      </c>
      <c r="AG456" s="74" t="str">
        <f>IF($C456="","",[1]CONSOLIDADO!BT456)</f>
        <v/>
      </c>
      <c r="AH456" s="73" t="str">
        <f>IF($C456="","",[1]CONSOLIDADO!BU456)</f>
        <v/>
      </c>
      <c r="AI456" s="73" t="str">
        <f>IF($C456="","",[1]CONSOLIDADO!BV456)</f>
        <v/>
      </c>
      <c r="AJ456" s="74" t="str">
        <f>IF($C456="","",[1]CONSOLIDADO!BW456)</f>
        <v/>
      </c>
      <c r="AK456" s="75" t="str">
        <f>IF($C456="","",[1]CONSOLIDADO!BX456)</f>
        <v/>
      </c>
    </row>
    <row r="457" spans="1:37" ht="14.45" customHeight="1" x14ac:dyDescent="0.2">
      <c r="A457" s="62">
        <v>442</v>
      </c>
      <c r="B457" s="63"/>
      <c r="C457" s="64"/>
      <c r="D457" s="63"/>
      <c r="E457" s="65" t="str">
        <f>IFERROR(VLOOKUP($C457,[1]CONSOLIDADO!$C$16:$K$465,9,0),"")</f>
        <v/>
      </c>
      <c r="F457" s="66">
        <f>IFERROR(IF(AND(VLOOKUP($C457,[1]APELACIÓN!$C:$AM,7,0)="SI",VLOOKUP($C457,[1]APELACIÓN!$C:$AM,10,0)&lt;&gt;""),VLOOKUP($C457,[1]APELACIÓN!$C:$AM,20,0),VLOOKUP($C457,[1]CONSOLIDADO!$C$16:$BX$465,39,0)),0)</f>
        <v>0</v>
      </c>
      <c r="G457" s="67">
        <f>ROUND(IFERROR(IF($F457&gt;39,200,VLOOKUP($F457,[1]PARAMETROS!$A$12:$K$55,2,0)),0),2)</f>
        <v>0</v>
      </c>
      <c r="H457" s="67">
        <f t="shared" si="54"/>
        <v>0</v>
      </c>
      <c r="I457" s="66">
        <f>IFERROR(IF(AND(VLOOKUP($C457,[1]APELACIÓN!$C:$AM,7,0)="SI",VLOOKUP($C457,[1]APELACIÓN!$C:$AM,11,0)&lt;&gt;""),VLOOKUP($C457,[1]APELACIÓN!$C:$AM,23,0),VLOOKUP($C457,[1]CONSOLIDADO!$C$16:$BX$465,42,0)),0)</f>
        <v>0</v>
      </c>
      <c r="J457" s="67">
        <f>ROUND(IFERROR(IF($I457&gt;39,200,VLOOKUP($I457,[1]PARAMETROS!$A$12:$K$55,6,0)),0),2)</f>
        <v>0</v>
      </c>
      <c r="K457" s="67">
        <f t="shared" si="55"/>
        <v>0</v>
      </c>
      <c r="L457" s="66">
        <f>IFERROR(IF(AND(VLOOKUP($C457,[1]APELACIÓN!$C:$AM,7,0)="SI",VLOOKUP($C457,[1]APELACIÓN!$C:$AM,12,0)&lt;&gt;""),VLOOKUP($C457,[1]APELACIÓN!$C:$AM,26,0),VLOOKUP($C457,[1]CONSOLIDADO!$C$16:$BX$465,45,0)),0)</f>
        <v>0</v>
      </c>
      <c r="M457" s="68">
        <f>ROUND(IFERROR(IF($L457&gt;39,200,VLOOKUP($L457,[1]PARAMETROS!$A$12:$K$55,10,0)),0),2)</f>
        <v>0</v>
      </c>
      <c r="N457" s="68">
        <f t="shared" si="56"/>
        <v>0</v>
      </c>
      <c r="O457" s="68">
        <f t="shared" si="57"/>
        <v>0</v>
      </c>
      <c r="P457" s="69">
        <f t="shared" si="58"/>
        <v>0</v>
      </c>
      <c r="Q457" s="66">
        <f>IFERROR(IF(AND(VLOOKUP($C457,[1]APELACIÓN!$C:$AM,7,0)="SI",VLOOKUP($C457,[1]APELACIÓN!$C:$AM,13,0)&lt;&gt;""),VLOOKUP($C457,[1]APELACIÓN!$C:$AM,29,0),VLOOKUP($C457,[1]CONSOLIDADO!$C$16:$BX$465,50,0)),0)</f>
        <v>0</v>
      </c>
      <c r="R457" s="68">
        <f>ROUND(IFERROR(IF($Q457&gt;110,100,VLOOKUP($Q457,[1]PARAMETROS!$M$12:$O$122,2,0)),0),2)</f>
        <v>0</v>
      </c>
      <c r="S457" s="69">
        <f t="shared" si="59"/>
        <v>0</v>
      </c>
      <c r="T457" s="70">
        <f>IFERROR(IF(AND(VLOOKUP($C457,[1]APELACIÓN!$C:$AM,7,0)="SI",VLOOKUP($C457,[1]APELACIÓN!$C:$AM,14,0)&lt;&gt;""),VLOOKUP($C457,[1]APELACIÓN!$C:$AM,32,0),VLOOKUP($C457,[1]CONSOLIDADO!$C$16:$BX$465,53,0)),0)</f>
        <v>0</v>
      </c>
      <c r="U457" s="70">
        <f>IFERROR(IF(AND(VLOOKUP($C457,[1]APELACIÓN!$C:$AM,7,0)="SI",VLOOKUP($C457,[1]APELACIÓN!$C:$AM,15,0)&lt;&gt;""),VLOOKUP($C457,[1]APELACIÓN!$C:$AM,33,0),VLOOKUP($C457,[1]CONSOLIDADO!$C$16:$BX$465,54,0)),0)</f>
        <v>0</v>
      </c>
      <c r="V457" s="70">
        <f>IFERROR(IF(AND(VLOOKUP($C457,[1]APELACIÓN!$C:$AM,7,0)="SI",VLOOKUP($C457,[1]APELACIÓN!$C:$AM,16,0)&lt;&gt;""),VLOOKUP($C457,[1]APELACIÓN!$C:$AM,34,0),VLOOKUP($C457,[1]CONSOLIDADO!$C$16:$BX$465,55,0)),0)</f>
        <v>0</v>
      </c>
      <c r="W457" s="70">
        <f t="shared" si="60"/>
        <v>0</v>
      </c>
      <c r="X457" s="68">
        <f>ROUND(IFERROR(VLOOKUP($W457,[1]PARAMETROS!$Q$12:$S$82,2,0),0),2)</f>
        <v>0</v>
      </c>
      <c r="Y457" s="69">
        <f t="shared" si="61"/>
        <v>0</v>
      </c>
      <c r="Z457" s="71">
        <f t="shared" si="62"/>
        <v>0</v>
      </c>
      <c r="AA457" s="72" t="str">
        <f>IFERROR(IF(VLOOKUP($C457,[1]APELACIÓN!$C$16:$I$465,5,0)="","",VLOOKUP($C457,[1]APELACIÓN!$C$16:$I$465,5,0)),0)</f>
        <v/>
      </c>
      <c r="AB457" s="72" t="str">
        <f>IFERROR(IF(VLOOKUP($C457,[1]APELACIÓN!$C$16:$I$465,7,0)="","",VLOOKUP($C457,[1]APELACIÓN!$C$16:$I$465,7,0)),0)</f>
        <v/>
      </c>
      <c r="AC457" s="73" t="str">
        <f>IF($C457="","",[1]CONSOLIDADO!BP457)</f>
        <v/>
      </c>
      <c r="AD457" s="74" t="str">
        <f>IF($C457="","",[1]CONSOLIDADO!BQ457)</f>
        <v/>
      </c>
      <c r="AE457" s="74" t="str">
        <f>IF($C457="","",[1]CONSOLIDADO!BR457)</f>
        <v/>
      </c>
      <c r="AF457" s="74" t="str">
        <f>IF($C457="","",[1]CONSOLIDADO!BS457)</f>
        <v/>
      </c>
      <c r="AG457" s="74" t="str">
        <f>IF($C457="","",[1]CONSOLIDADO!BT457)</f>
        <v/>
      </c>
      <c r="AH457" s="73" t="str">
        <f>IF($C457="","",[1]CONSOLIDADO!BU457)</f>
        <v/>
      </c>
      <c r="AI457" s="73" t="str">
        <f>IF($C457="","",[1]CONSOLIDADO!BV457)</f>
        <v/>
      </c>
      <c r="AJ457" s="74" t="str">
        <f>IF($C457="","",[1]CONSOLIDADO!BW457)</f>
        <v/>
      </c>
      <c r="AK457" s="75" t="str">
        <f>IF($C457="","",[1]CONSOLIDADO!BX457)</f>
        <v/>
      </c>
    </row>
    <row r="458" spans="1:37" ht="14.45" customHeight="1" x14ac:dyDescent="0.2">
      <c r="A458" s="62">
        <v>443</v>
      </c>
      <c r="B458" s="63"/>
      <c r="C458" s="64"/>
      <c r="D458" s="63"/>
      <c r="E458" s="65" t="str">
        <f>IFERROR(VLOOKUP($C458,[1]CONSOLIDADO!$C$16:$K$465,9,0),"")</f>
        <v/>
      </c>
      <c r="F458" s="66">
        <f>IFERROR(IF(AND(VLOOKUP($C458,[1]APELACIÓN!$C:$AM,7,0)="SI",VLOOKUP($C458,[1]APELACIÓN!$C:$AM,10,0)&lt;&gt;""),VLOOKUP($C458,[1]APELACIÓN!$C:$AM,20,0),VLOOKUP($C458,[1]CONSOLIDADO!$C$16:$BX$465,39,0)),0)</f>
        <v>0</v>
      </c>
      <c r="G458" s="67">
        <f>ROUND(IFERROR(IF($F458&gt;39,200,VLOOKUP($F458,[1]PARAMETROS!$A$12:$K$55,2,0)),0),2)</f>
        <v>0</v>
      </c>
      <c r="H458" s="67">
        <f t="shared" si="54"/>
        <v>0</v>
      </c>
      <c r="I458" s="66">
        <f>IFERROR(IF(AND(VLOOKUP($C458,[1]APELACIÓN!$C:$AM,7,0)="SI",VLOOKUP($C458,[1]APELACIÓN!$C:$AM,11,0)&lt;&gt;""),VLOOKUP($C458,[1]APELACIÓN!$C:$AM,23,0),VLOOKUP($C458,[1]CONSOLIDADO!$C$16:$BX$465,42,0)),0)</f>
        <v>0</v>
      </c>
      <c r="J458" s="67">
        <f>ROUND(IFERROR(IF($I458&gt;39,200,VLOOKUP($I458,[1]PARAMETROS!$A$12:$K$55,6,0)),0),2)</f>
        <v>0</v>
      </c>
      <c r="K458" s="67">
        <f t="shared" si="55"/>
        <v>0</v>
      </c>
      <c r="L458" s="66">
        <f>IFERROR(IF(AND(VLOOKUP($C458,[1]APELACIÓN!$C:$AM,7,0)="SI",VLOOKUP($C458,[1]APELACIÓN!$C:$AM,12,0)&lt;&gt;""),VLOOKUP($C458,[1]APELACIÓN!$C:$AM,26,0),VLOOKUP($C458,[1]CONSOLIDADO!$C$16:$BX$465,45,0)),0)</f>
        <v>0</v>
      </c>
      <c r="M458" s="68">
        <f>ROUND(IFERROR(IF($L458&gt;39,200,VLOOKUP($L458,[1]PARAMETROS!$A$12:$K$55,10,0)),0),2)</f>
        <v>0</v>
      </c>
      <c r="N458" s="68">
        <f t="shared" si="56"/>
        <v>0</v>
      </c>
      <c r="O458" s="68">
        <f t="shared" si="57"/>
        <v>0</v>
      </c>
      <c r="P458" s="69">
        <f t="shared" si="58"/>
        <v>0</v>
      </c>
      <c r="Q458" s="66">
        <f>IFERROR(IF(AND(VLOOKUP($C458,[1]APELACIÓN!$C:$AM,7,0)="SI",VLOOKUP($C458,[1]APELACIÓN!$C:$AM,13,0)&lt;&gt;""),VLOOKUP($C458,[1]APELACIÓN!$C:$AM,29,0),VLOOKUP($C458,[1]CONSOLIDADO!$C$16:$BX$465,50,0)),0)</f>
        <v>0</v>
      </c>
      <c r="R458" s="68">
        <f>ROUND(IFERROR(IF($Q458&gt;110,100,VLOOKUP($Q458,[1]PARAMETROS!$M$12:$O$122,2,0)),0),2)</f>
        <v>0</v>
      </c>
      <c r="S458" s="69">
        <f t="shared" si="59"/>
        <v>0</v>
      </c>
      <c r="T458" s="70">
        <f>IFERROR(IF(AND(VLOOKUP($C458,[1]APELACIÓN!$C:$AM,7,0)="SI",VLOOKUP($C458,[1]APELACIÓN!$C:$AM,14,0)&lt;&gt;""),VLOOKUP($C458,[1]APELACIÓN!$C:$AM,32,0),VLOOKUP($C458,[1]CONSOLIDADO!$C$16:$BX$465,53,0)),0)</f>
        <v>0</v>
      </c>
      <c r="U458" s="70">
        <f>IFERROR(IF(AND(VLOOKUP($C458,[1]APELACIÓN!$C:$AM,7,0)="SI",VLOOKUP($C458,[1]APELACIÓN!$C:$AM,15,0)&lt;&gt;""),VLOOKUP($C458,[1]APELACIÓN!$C:$AM,33,0),VLOOKUP($C458,[1]CONSOLIDADO!$C$16:$BX$465,54,0)),0)</f>
        <v>0</v>
      </c>
      <c r="V458" s="70">
        <f>IFERROR(IF(AND(VLOOKUP($C458,[1]APELACIÓN!$C:$AM,7,0)="SI",VLOOKUP($C458,[1]APELACIÓN!$C:$AM,16,0)&lt;&gt;""),VLOOKUP($C458,[1]APELACIÓN!$C:$AM,34,0),VLOOKUP($C458,[1]CONSOLIDADO!$C$16:$BX$465,55,0)),0)</f>
        <v>0</v>
      </c>
      <c r="W458" s="70">
        <f t="shared" si="60"/>
        <v>0</v>
      </c>
      <c r="X458" s="68">
        <f>ROUND(IFERROR(VLOOKUP($W458,[1]PARAMETROS!$Q$12:$S$82,2,0),0),2)</f>
        <v>0</v>
      </c>
      <c r="Y458" s="69">
        <f t="shared" si="61"/>
        <v>0</v>
      </c>
      <c r="Z458" s="71">
        <f t="shared" si="62"/>
        <v>0</v>
      </c>
      <c r="AA458" s="72" t="str">
        <f>IFERROR(IF(VLOOKUP($C458,[1]APELACIÓN!$C$16:$I$465,5,0)="","",VLOOKUP($C458,[1]APELACIÓN!$C$16:$I$465,5,0)),0)</f>
        <v/>
      </c>
      <c r="AB458" s="72" t="str">
        <f>IFERROR(IF(VLOOKUP($C458,[1]APELACIÓN!$C$16:$I$465,7,0)="","",VLOOKUP($C458,[1]APELACIÓN!$C$16:$I$465,7,0)),0)</f>
        <v/>
      </c>
      <c r="AC458" s="73" t="str">
        <f>IF($C458="","",[1]CONSOLIDADO!BP458)</f>
        <v/>
      </c>
      <c r="AD458" s="74" t="str">
        <f>IF($C458="","",[1]CONSOLIDADO!BQ458)</f>
        <v/>
      </c>
      <c r="AE458" s="74" t="str">
        <f>IF($C458="","",[1]CONSOLIDADO!BR458)</f>
        <v/>
      </c>
      <c r="AF458" s="74" t="str">
        <f>IF($C458="","",[1]CONSOLIDADO!BS458)</f>
        <v/>
      </c>
      <c r="AG458" s="74" t="str">
        <f>IF($C458="","",[1]CONSOLIDADO!BT458)</f>
        <v/>
      </c>
      <c r="AH458" s="73" t="str">
        <f>IF($C458="","",[1]CONSOLIDADO!BU458)</f>
        <v/>
      </c>
      <c r="AI458" s="73" t="str">
        <f>IF($C458="","",[1]CONSOLIDADO!BV458)</f>
        <v/>
      </c>
      <c r="AJ458" s="74" t="str">
        <f>IF($C458="","",[1]CONSOLIDADO!BW458)</f>
        <v/>
      </c>
      <c r="AK458" s="75" t="str">
        <f>IF($C458="","",[1]CONSOLIDADO!BX458)</f>
        <v/>
      </c>
    </row>
    <row r="459" spans="1:37" ht="14.45" customHeight="1" x14ac:dyDescent="0.2">
      <c r="A459" s="62">
        <v>444</v>
      </c>
      <c r="B459" s="63"/>
      <c r="C459" s="64"/>
      <c r="D459" s="63"/>
      <c r="E459" s="65" t="str">
        <f>IFERROR(VLOOKUP($C459,[1]CONSOLIDADO!$C$16:$K$465,9,0),"")</f>
        <v/>
      </c>
      <c r="F459" s="66">
        <f>IFERROR(IF(AND(VLOOKUP($C459,[1]APELACIÓN!$C:$AM,7,0)="SI",VLOOKUP($C459,[1]APELACIÓN!$C:$AM,10,0)&lt;&gt;""),VLOOKUP($C459,[1]APELACIÓN!$C:$AM,20,0),VLOOKUP($C459,[1]CONSOLIDADO!$C$16:$BX$465,39,0)),0)</f>
        <v>0</v>
      </c>
      <c r="G459" s="67">
        <f>ROUND(IFERROR(IF($F459&gt;39,200,VLOOKUP($F459,[1]PARAMETROS!$A$12:$K$55,2,0)),0),2)</f>
        <v>0</v>
      </c>
      <c r="H459" s="67">
        <f t="shared" si="54"/>
        <v>0</v>
      </c>
      <c r="I459" s="66">
        <f>IFERROR(IF(AND(VLOOKUP($C459,[1]APELACIÓN!$C:$AM,7,0)="SI",VLOOKUP($C459,[1]APELACIÓN!$C:$AM,11,0)&lt;&gt;""),VLOOKUP($C459,[1]APELACIÓN!$C:$AM,23,0),VLOOKUP($C459,[1]CONSOLIDADO!$C$16:$BX$465,42,0)),0)</f>
        <v>0</v>
      </c>
      <c r="J459" s="67">
        <f>ROUND(IFERROR(IF($I459&gt;39,200,VLOOKUP($I459,[1]PARAMETROS!$A$12:$K$55,6,0)),0),2)</f>
        <v>0</v>
      </c>
      <c r="K459" s="67">
        <f t="shared" si="55"/>
        <v>0</v>
      </c>
      <c r="L459" s="66">
        <f>IFERROR(IF(AND(VLOOKUP($C459,[1]APELACIÓN!$C:$AM,7,0)="SI",VLOOKUP($C459,[1]APELACIÓN!$C:$AM,12,0)&lt;&gt;""),VLOOKUP($C459,[1]APELACIÓN!$C:$AM,26,0),VLOOKUP($C459,[1]CONSOLIDADO!$C$16:$BX$465,45,0)),0)</f>
        <v>0</v>
      </c>
      <c r="M459" s="68">
        <f>ROUND(IFERROR(IF($L459&gt;39,200,VLOOKUP($L459,[1]PARAMETROS!$A$12:$K$55,10,0)),0),2)</f>
        <v>0</v>
      </c>
      <c r="N459" s="68">
        <f t="shared" si="56"/>
        <v>0</v>
      </c>
      <c r="O459" s="68">
        <f t="shared" si="57"/>
        <v>0</v>
      </c>
      <c r="P459" s="69">
        <f t="shared" si="58"/>
        <v>0</v>
      </c>
      <c r="Q459" s="66">
        <f>IFERROR(IF(AND(VLOOKUP($C459,[1]APELACIÓN!$C:$AM,7,0)="SI",VLOOKUP($C459,[1]APELACIÓN!$C:$AM,13,0)&lt;&gt;""),VLOOKUP($C459,[1]APELACIÓN!$C:$AM,29,0),VLOOKUP($C459,[1]CONSOLIDADO!$C$16:$BX$465,50,0)),0)</f>
        <v>0</v>
      </c>
      <c r="R459" s="68">
        <f>ROUND(IFERROR(IF($Q459&gt;110,100,VLOOKUP($Q459,[1]PARAMETROS!$M$12:$O$122,2,0)),0),2)</f>
        <v>0</v>
      </c>
      <c r="S459" s="69">
        <f t="shared" si="59"/>
        <v>0</v>
      </c>
      <c r="T459" s="70">
        <f>IFERROR(IF(AND(VLOOKUP($C459,[1]APELACIÓN!$C:$AM,7,0)="SI",VLOOKUP($C459,[1]APELACIÓN!$C:$AM,14,0)&lt;&gt;""),VLOOKUP($C459,[1]APELACIÓN!$C:$AM,32,0),VLOOKUP($C459,[1]CONSOLIDADO!$C$16:$BX$465,53,0)),0)</f>
        <v>0</v>
      </c>
      <c r="U459" s="70">
        <f>IFERROR(IF(AND(VLOOKUP($C459,[1]APELACIÓN!$C:$AM,7,0)="SI",VLOOKUP($C459,[1]APELACIÓN!$C:$AM,15,0)&lt;&gt;""),VLOOKUP($C459,[1]APELACIÓN!$C:$AM,33,0),VLOOKUP($C459,[1]CONSOLIDADO!$C$16:$BX$465,54,0)),0)</f>
        <v>0</v>
      </c>
      <c r="V459" s="70">
        <f>IFERROR(IF(AND(VLOOKUP($C459,[1]APELACIÓN!$C:$AM,7,0)="SI",VLOOKUP($C459,[1]APELACIÓN!$C:$AM,16,0)&lt;&gt;""),VLOOKUP($C459,[1]APELACIÓN!$C:$AM,34,0),VLOOKUP($C459,[1]CONSOLIDADO!$C$16:$BX$465,55,0)),0)</f>
        <v>0</v>
      </c>
      <c r="W459" s="70">
        <f t="shared" si="60"/>
        <v>0</v>
      </c>
      <c r="X459" s="68">
        <f>ROUND(IFERROR(VLOOKUP($W459,[1]PARAMETROS!$Q$12:$S$82,2,0),0),2)</f>
        <v>0</v>
      </c>
      <c r="Y459" s="69">
        <f t="shared" si="61"/>
        <v>0</v>
      </c>
      <c r="Z459" s="71">
        <f t="shared" si="62"/>
        <v>0</v>
      </c>
      <c r="AA459" s="72" t="str">
        <f>IFERROR(IF(VLOOKUP($C459,[1]APELACIÓN!$C$16:$I$465,5,0)="","",VLOOKUP($C459,[1]APELACIÓN!$C$16:$I$465,5,0)),0)</f>
        <v/>
      </c>
      <c r="AB459" s="72" t="str">
        <f>IFERROR(IF(VLOOKUP($C459,[1]APELACIÓN!$C$16:$I$465,7,0)="","",VLOOKUP($C459,[1]APELACIÓN!$C$16:$I$465,7,0)),0)</f>
        <v/>
      </c>
      <c r="AC459" s="73" t="str">
        <f>IF($C459="","",[1]CONSOLIDADO!BP459)</f>
        <v/>
      </c>
      <c r="AD459" s="74" t="str">
        <f>IF($C459="","",[1]CONSOLIDADO!BQ459)</f>
        <v/>
      </c>
      <c r="AE459" s="74" t="str">
        <f>IF($C459="","",[1]CONSOLIDADO!BR459)</f>
        <v/>
      </c>
      <c r="AF459" s="74" t="str">
        <f>IF($C459="","",[1]CONSOLIDADO!BS459)</f>
        <v/>
      </c>
      <c r="AG459" s="74" t="str">
        <f>IF($C459="","",[1]CONSOLIDADO!BT459)</f>
        <v/>
      </c>
      <c r="AH459" s="73" t="str">
        <f>IF($C459="","",[1]CONSOLIDADO!BU459)</f>
        <v/>
      </c>
      <c r="AI459" s="73" t="str">
        <f>IF($C459="","",[1]CONSOLIDADO!BV459)</f>
        <v/>
      </c>
      <c r="AJ459" s="74" t="str">
        <f>IF($C459="","",[1]CONSOLIDADO!BW459)</f>
        <v/>
      </c>
      <c r="AK459" s="75" t="str">
        <f>IF($C459="","",[1]CONSOLIDADO!BX459)</f>
        <v/>
      </c>
    </row>
    <row r="460" spans="1:37" ht="14.45" customHeight="1" x14ac:dyDescent="0.2">
      <c r="A460" s="62">
        <v>445</v>
      </c>
      <c r="B460" s="63"/>
      <c r="C460" s="64"/>
      <c r="D460" s="63"/>
      <c r="E460" s="65" t="str">
        <f>IFERROR(VLOOKUP($C460,[1]CONSOLIDADO!$C$16:$K$465,9,0),"")</f>
        <v/>
      </c>
      <c r="F460" s="66">
        <f>IFERROR(IF(AND(VLOOKUP($C460,[1]APELACIÓN!$C:$AM,7,0)="SI",VLOOKUP($C460,[1]APELACIÓN!$C:$AM,10,0)&lt;&gt;""),VLOOKUP($C460,[1]APELACIÓN!$C:$AM,20,0),VLOOKUP($C460,[1]CONSOLIDADO!$C$16:$BX$465,39,0)),0)</f>
        <v>0</v>
      </c>
      <c r="G460" s="67">
        <f>ROUND(IFERROR(IF($F460&gt;39,200,VLOOKUP($F460,[1]PARAMETROS!$A$12:$K$55,2,0)),0),2)</f>
        <v>0</v>
      </c>
      <c r="H460" s="67">
        <f t="shared" si="54"/>
        <v>0</v>
      </c>
      <c r="I460" s="66">
        <f>IFERROR(IF(AND(VLOOKUP($C460,[1]APELACIÓN!$C:$AM,7,0)="SI",VLOOKUP($C460,[1]APELACIÓN!$C:$AM,11,0)&lt;&gt;""),VLOOKUP($C460,[1]APELACIÓN!$C:$AM,23,0),VLOOKUP($C460,[1]CONSOLIDADO!$C$16:$BX$465,42,0)),0)</f>
        <v>0</v>
      </c>
      <c r="J460" s="67">
        <f>ROUND(IFERROR(IF($I460&gt;39,200,VLOOKUP($I460,[1]PARAMETROS!$A$12:$K$55,6,0)),0),2)</f>
        <v>0</v>
      </c>
      <c r="K460" s="67">
        <f t="shared" si="55"/>
        <v>0</v>
      </c>
      <c r="L460" s="66">
        <f>IFERROR(IF(AND(VLOOKUP($C460,[1]APELACIÓN!$C:$AM,7,0)="SI",VLOOKUP($C460,[1]APELACIÓN!$C:$AM,12,0)&lt;&gt;""),VLOOKUP($C460,[1]APELACIÓN!$C:$AM,26,0),VLOOKUP($C460,[1]CONSOLIDADO!$C$16:$BX$465,45,0)),0)</f>
        <v>0</v>
      </c>
      <c r="M460" s="68">
        <f>ROUND(IFERROR(IF($L460&gt;39,200,VLOOKUP($L460,[1]PARAMETROS!$A$12:$K$55,10,0)),0),2)</f>
        <v>0</v>
      </c>
      <c r="N460" s="68">
        <f t="shared" si="56"/>
        <v>0</v>
      </c>
      <c r="O460" s="68">
        <f t="shared" si="57"/>
        <v>0</v>
      </c>
      <c r="P460" s="69">
        <f t="shared" si="58"/>
        <v>0</v>
      </c>
      <c r="Q460" s="66">
        <f>IFERROR(IF(AND(VLOOKUP($C460,[1]APELACIÓN!$C:$AM,7,0)="SI",VLOOKUP($C460,[1]APELACIÓN!$C:$AM,13,0)&lt;&gt;""),VLOOKUP($C460,[1]APELACIÓN!$C:$AM,29,0),VLOOKUP($C460,[1]CONSOLIDADO!$C$16:$BX$465,50,0)),0)</f>
        <v>0</v>
      </c>
      <c r="R460" s="68">
        <f>ROUND(IFERROR(IF($Q460&gt;110,100,VLOOKUP($Q460,[1]PARAMETROS!$M$12:$O$122,2,0)),0),2)</f>
        <v>0</v>
      </c>
      <c r="S460" s="69">
        <f t="shared" si="59"/>
        <v>0</v>
      </c>
      <c r="T460" s="70">
        <f>IFERROR(IF(AND(VLOOKUP($C460,[1]APELACIÓN!$C:$AM,7,0)="SI",VLOOKUP($C460,[1]APELACIÓN!$C:$AM,14,0)&lt;&gt;""),VLOOKUP($C460,[1]APELACIÓN!$C:$AM,32,0),VLOOKUP($C460,[1]CONSOLIDADO!$C$16:$BX$465,53,0)),0)</f>
        <v>0</v>
      </c>
      <c r="U460" s="70">
        <f>IFERROR(IF(AND(VLOOKUP($C460,[1]APELACIÓN!$C:$AM,7,0)="SI",VLOOKUP($C460,[1]APELACIÓN!$C:$AM,15,0)&lt;&gt;""),VLOOKUP($C460,[1]APELACIÓN!$C:$AM,33,0),VLOOKUP($C460,[1]CONSOLIDADO!$C$16:$BX$465,54,0)),0)</f>
        <v>0</v>
      </c>
      <c r="V460" s="70">
        <f>IFERROR(IF(AND(VLOOKUP($C460,[1]APELACIÓN!$C:$AM,7,0)="SI",VLOOKUP($C460,[1]APELACIÓN!$C:$AM,16,0)&lt;&gt;""),VLOOKUP($C460,[1]APELACIÓN!$C:$AM,34,0),VLOOKUP($C460,[1]CONSOLIDADO!$C$16:$BX$465,55,0)),0)</f>
        <v>0</v>
      </c>
      <c r="W460" s="70">
        <f t="shared" si="60"/>
        <v>0</v>
      </c>
      <c r="X460" s="68">
        <f>ROUND(IFERROR(VLOOKUP($W460,[1]PARAMETROS!$Q$12:$S$82,2,0),0),2)</f>
        <v>0</v>
      </c>
      <c r="Y460" s="69">
        <f t="shared" si="61"/>
        <v>0</v>
      </c>
      <c r="Z460" s="71">
        <f t="shared" si="62"/>
        <v>0</v>
      </c>
      <c r="AA460" s="72" t="str">
        <f>IFERROR(IF(VLOOKUP($C460,[1]APELACIÓN!$C$16:$I$465,5,0)="","",VLOOKUP($C460,[1]APELACIÓN!$C$16:$I$465,5,0)),0)</f>
        <v/>
      </c>
      <c r="AB460" s="72" t="str">
        <f>IFERROR(IF(VLOOKUP($C460,[1]APELACIÓN!$C$16:$I$465,7,0)="","",VLOOKUP($C460,[1]APELACIÓN!$C$16:$I$465,7,0)),0)</f>
        <v/>
      </c>
      <c r="AC460" s="73" t="str">
        <f>IF($C460="","",[1]CONSOLIDADO!BP460)</f>
        <v/>
      </c>
      <c r="AD460" s="74" t="str">
        <f>IF($C460="","",[1]CONSOLIDADO!BQ460)</f>
        <v/>
      </c>
      <c r="AE460" s="74" t="str">
        <f>IF($C460="","",[1]CONSOLIDADO!BR460)</f>
        <v/>
      </c>
      <c r="AF460" s="74" t="str">
        <f>IF($C460="","",[1]CONSOLIDADO!BS460)</f>
        <v/>
      </c>
      <c r="AG460" s="74" t="str">
        <f>IF($C460="","",[1]CONSOLIDADO!BT460)</f>
        <v/>
      </c>
      <c r="AH460" s="73" t="str">
        <f>IF($C460="","",[1]CONSOLIDADO!BU460)</f>
        <v/>
      </c>
      <c r="AI460" s="73" t="str">
        <f>IF($C460="","",[1]CONSOLIDADO!BV460)</f>
        <v/>
      </c>
      <c r="AJ460" s="74" t="str">
        <f>IF($C460="","",[1]CONSOLIDADO!BW460)</f>
        <v/>
      </c>
      <c r="AK460" s="75" t="str">
        <f>IF($C460="","",[1]CONSOLIDADO!BX460)</f>
        <v/>
      </c>
    </row>
    <row r="461" spans="1:37" ht="14.45" customHeight="1" x14ac:dyDescent="0.2">
      <c r="A461" s="62">
        <v>446</v>
      </c>
      <c r="B461" s="63"/>
      <c r="C461" s="64"/>
      <c r="D461" s="63"/>
      <c r="E461" s="65" t="str">
        <f>IFERROR(VLOOKUP($C461,[1]CONSOLIDADO!$C$16:$K$465,9,0),"")</f>
        <v/>
      </c>
      <c r="F461" s="66">
        <f>IFERROR(IF(AND(VLOOKUP($C461,[1]APELACIÓN!$C:$AM,7,0)="SI",VLOOKUP($C461,[1]APELACIÓN!$C:$AM,10,0)&lt;&gt;""),VLOOKUP($C461,[1]APELACIÓN!$C:$AM,20,0),VLOOKUP($C461,[1]CONSOLIDADO!$C$16:$BX$465,39,0)),0)</f>
        <v>0</v>
      </c>
      <c r="G461" s="67">
        <f>ROUND(IFERROR(IF($F461&gt;39,200,VLOOKUP($F461,[1]PARAMETROS!$A$12:$K$55,2,0)),0),2)</f>
        <v>0</v>
      </c>
      <c r="H461" s="67">
        <f t="shared" si="54"/>
        <v>0</v>
      </c>
      <c r="I461" s="66">
        <f>IFERROR(IF(AND(VLOOKUP($C461,[1]APELACIÓN!$C:$AM,7,0)="SI",VLOOKUP($C461,[1]APELACIÓN!$C:$AM,11,0)&lt;&gt;""),VLOOKUP($C461,[1]APELACIÓN!$C:$AM,23,0),VLOOKUP($C461,[1]CONSOLIDADO!$C$16:$BX$465,42,0)),0)</f>
        <v>0</v>
      </c>
      <c r="J461" s="67">
        <f>ROUND(IFERROR(IF($I461&gt;39,200,VLOOKUP($I461,[1]PARAMETROS!$A$12:$K$55,6,0)),0),2)</f>
        <v>0</v>
      </c>
      <c r="K461" s="67">
        <f t="shared" si="55"/>
        <v>0</v>
      </c>
      <c r="L461" s="66">
        <f>IFERROR(IF(AND(VLOOKUP($C461,[1]APELACIÓN!$C:$AM,7,0)="SI",VLOOKUP($C461,[1]APELACIÓN!$C:$AM,12,0)&lt;&gt;""),VLOOKUP($C461,[1]APELACIÓN!$C:$AM,26,0),VLOOKUP($C461,[1]CONSOLIDADO!$C$16:$BX$465,45,0)),0)</f>
        <v>0</v>
      </c>
      <c r="M461" s="68">
        <f>ROUND(IFERROR(IF($L461&gt;39,200,VLOOKUP($L461,[1]PARAMETROS!$A$12:$K$55,10,0)),0),2)</f>
        <v>0</v>
      </c>
      <c r="N461" s="68">
        <f t="shared" si="56"/>
        <v>0</v>
      </c>
      <c r="O461" s="68">
        <f t="shared" si="57"/>
        <v>0</v>
      </c>
      <c r="P461" s="69">
        <f t="shared" si="58"/>
        <v>0</v>
      </c>
      <c r="Q461" s="66">
        <f>IFERROR(IF(AND(VLOOKUP($C461,[1]APELACIÓN!$C:$AM,7,0)="SI",VLOOKUP($C461,[1]APELACIÓN!$C:$AM,13,0)&lt;&gt;""),VLOOKUP($C461,[1]APELACIÓN!$C:$AM,29,0),VLOOKUP($C461,[1]CONSOLIDADO!$C$16:$BX$465,50,0)),0)</f>
        <v>0</v>
      </c>
      <c r="R461" s="68">
        <f>ROUND(IFERROR(IF($Q461&gt;110,100,VLOOKUP($Q461,[1]PARAMETROS!$M$12:$O$122,2,0)),0),2)</f>
        <v>0</v>
      </c>
      <c r="S461" s="69">
        <f t="shared" si="59"/>
        <v>0</v>
      </c>
      <c r="T461" s="70">
        <f>IFERROR(IF(AND(VLOOKUP($C461,[1]APELACIÓN!$C:$AM,7,0)="SI",VLOOKUP($C461,[1]APELACIÓN!$C:$AM,14,0)&lt;&gt;""),VLOOKUP($C461,[1]APELACIÓN!$C:$AM,32,0),VLOOKUP($C461,[1]CONSOLIDADO!$C$16:$BX$465,53,0)),0)</f>
        <v>0</v>
      </c>
      <c r="U461" s="70">
        <f>IFERROR(IF(AND(VLOOKUP($C461,[1]APELACIÓN!$C:$AM,7,0)="SI",VLOOKUP($C461,[1]APELACIÓN!$C:$AM,15,0)&lt;&gt;""),VLOOKUP($C461,[1]APELACIÓN!$C:$AM,33,0),VLOOKUP($C461,[1]CONSOLIDADO!$C$16:$BX$465,54,0)),0)</f>
        <v>0</v>
      </c>
      <c r="V461" s="70">
        <f>IFERROR(IF(AND(VLOOKUP($C461,[1]APELACIÓN!$C:$AM,7,0)="SI",VLOOKUP($C461,[1]APELACIÓN!$C:$AM,16,0)&lt;&gt;""),VLOOKUP($C461,[1]APELACIÓN!$C:$AM,34,0),VLOOKUP($C461,[1]CONSOLIDADO!$C$16:$BX$465,55,0)),0)</f>
        <v>0</v>
      </c>
      <c r="W461" s="70">
        <f t="shared" si="60"/>
        <v>0</v>
      </c>
      <c r="X461" s="68">
        <f>ROUND(IFERROR(VLOOKUP($W461,[1]PARAMETROS!$Q$12:$S$82,2,0),0),2)</f>
        <v>0</v>
      </c>
      <c r="Y461" s="69">
        <f t="shared" si="61"/>
        <v>0</v>
      </c>
      <c r="Z461" s="71">
        <f t="shared" si="62"/>
        <v>0</v>
      </c>
      <c r="AA461" s="72" t="str">
        <f>IFERROR(IF(VLOOKUP($C461,[1]APELACIÓN!$C$16:$I$465,5,0)="","",VLOOKUP($C461,[1]APELACIÓN!$C$16:$I$465,5,0)),0)</f>
        <v/>
      </c>
      <c r="AB461" s="72" t="str">
        <f>IFERROR(IF(VLOOKUP($C461,[1]APELACIÓN!$C$16:$I$465,7,0)="","",VLOOKUP($C461,[1]APELACIÓN!$C$16:$I$465,7,0)),0)</f>
        <v/>
      </c>
      <c r="AC461" s="73" t="str">
        <f>IF($C461="","",[1]CONSOLIDADO!BP461)</f>
        <v/>
      </c>
      <c r="AD461" s="74" t="str">
        <f>IF($C461="","",[1]CONSOLIDADO!BQ461)</f>
        <v/>
      </c>
      <c r="AE461" s="74" t="str">
        <f>IF($C461="","",[1]CONSOLIDADO!BR461)</f>
        <v/>
      </c>
      <c r="AF461" s="74" t="str">
        <f>IF($C461="","",[1]CONSOLIDADO!BS461)</f>
        <v/>
      </c>
      <c r="AG461" s="74" t="str">
        <f>IF($C461="","",[1]CONSOLIDADO!BT461)</f>
        <v/>
      </c>
      <c r="AH461" s="73" t="str">
        <f>IF($C461="","",[1]CONSOLIDADO!BU461)</f>
        <v/>
      </c>
      <c r="AI461" s="73" t="str">
        <f>IF($C461="","",[1]CONSOLIDADO!BV461)</f>
        <v/>
      </c>
      <c r="AJ461" s="74" t="str">
        <f>IF($C461="","",[1]CONSOLIDADO!BW461)</f>
        <v/>
      </c>
      <c r="AK461" s="75" t="str">
        <f>IF($C461="","",[1]CONSOLIDADO!BX461)</f>
        <v/>
      </c>
    </row>
    <row r="462" spans="1:37" ht="14.45" customHeight="1" x14ac:dyDescent="0.2">
      <c r="A462" s="62">
        <v>447</v>
      </c>
      <c r="B462" s="63"/>
      <c r="C462" s="64"/>
      <c r="D462" s="63"/>
      <c r="E462" s="65" t="str">
        <f>IFERROR(VLOOKUP($C462,[1]CONSOLIDADO!$C$16:$K$465,9,0),"")</f>
        <v/>
      </c>
      <c r="F462" s="66">
        <f>IFERROR(IF(AND(VLOOKUP($C462,[1]APELACIÓN!$C:$AM,7,0)="SI",VLOOKUP($C462,[1]APELACIÓN!$C:$AM,10,0)&lt;&gt;""),VLOOKUP($C462,[1]APELACIÓN!$C:$AM,20,0),VLOOKUP($C462,[1]CONSOLIDADO!$C$16:$BX$465,39,0)),0)</f>
        <v>0</v>
      </c>
      <c r="G462" s="67">
        <f>ROUND(IFERROR(IF($F462&gt;39,200,VLOOKUP($F462,[1]PARAMETROS!$A$12:$K$55,2,0)),0),2)</f>
        <v>0</v>
      </c>
      <c r="H462" s="67">
        <f t="shared" si="54"/>
        <v>0</v>
      </c>
      <c r="I462" s="66">
        <f>IFERROR(IF(AND(VLOOKUP($C462,[1]APELACIÓN!$C:$AM,7,0)="SI",VLOOKUP($C462,[1]APELACIÓN!$C:$AM,11,0)&lt;&gt;""),VLOOKUP($C462,[1]APELACIÓN!$C:$AM,23,0),VLOOKUP($C462,[1]CONSOLIDADO!$C$16:$BX$465,42,0)),0)</f>
        <v>0</v>
      </c>
      <c r="J462" s="67">
        <f>ROUND(IFERROR(IF($I462&gt;39,200,VLOOKUP($I462,[1]PARAMETROS!$A$12:$K$55,6,0)),0),2)</f>
        <v>0</v>
      </c>
      <c r="K462" s="67">
        <f t="shared" si="55"/>
        <v>0</v>
      </c>
      <c r="L462" s="66">
        <f>IFERROR(IF(AND(VLOOKUP($C462,[1]APELACIÓN!$C:$AM,7,0)="SI",VLOOKUP($C462,[1]APELACIÓN!$C:$AM,12,0)&lt;&gt;""),VLOOKUP($C462,[1]APELACIÓN!$C:$AM,26,0),VLOOKUP($C462,[1]CONSOLIDADO!$C$16:$BX$465,45,0)),0)</f>
        <v>0</v>
      </c>
      <c r="M462" s="68">
        <f>ROUND(IFERROR(IF($L462&gt;39,200,VLOOKUP($L462,[1]PARAMETROS!$A$12:$K$55,10,0)),0),2)</f>
        <v>0</v>
      </c>
      <c r="N462" s="68">
        <f t="shared" si="56"/>
        <v>0</v>
      </c>
      <c r="O462" s="68">
        <f t="shared" si="57"/>
        <v>0</v>
      </c>
      <c r="P462" s="69">
        <f t="shared" si="58"/>
        <v>0</v>
      </c>
      <c r="Q462" s="66">
        <f>IFERROR(IF(AND(VLOOKUP($C462,[1]APELACIÓN!$C:$AM,7,0)="SI",VLOOKUP($C462,[1]APELACIÓN!$C:$AM,13,0)&lt;&gt;""),VLOOKUP($C462,[1]APELACIÓN!$C:$AM,29,0),VLOOKUP($C462,[1]CONSOLIDADO!$C$16:$BX$465,50,0)),0)</f>
        <v>0</v>
      </c>
      <c r="R462" s="68">
        <f>ROUND(IFERROR(IF($Q462&gt;110,100,VLOOKUP($Q462,[1]PARAMETROS!$M$12:$O$122,2,0)),0),2)</f>
        <v>0</v>
      </c>
      <c r="S462" s="69">
        <f t="shared" si="59"/>
        <v>0</v>
      </c>
      <c r="T462" s="70">
        <f>IFERROR(IF(AND(VLOOKUP($C462,[1]APELACIÓN!$C:$AM,7,0)="SI",VLOOKUP($C462,[1]APELACIÓN!$C:$AM,14,0)&lt;&gt;""),VLOOKUP($C462,[1]APELACIÓN!$C:$AM,32,0),VLOOKUP($C462,[1]CONSOLIDADO!$C$16:$BX$465,53,0)),0)</f>
        <v>0</v>
      </c>
      <c r="U462" s="70">
        <f>IFERROR(IF(AND(VLOOKUP($C462,[1]APELACIÓN!$C:$AM,7,0)="SI",VLOOKUP($C462,[1]APELACIÓN!$C:$AM,15,0)&lt;&gt;""),VLOOKUP($C462,[1]APELACIÓN!$C:$AM,33,0),VLOOKUP($C462,[1]CONSOLIDADO!$C$16:$BX$465,54,0)),0)</f>
        <v>0</v>
      </c>
      <c r="V462" s="70">
        <f>IFERROR(IF(AND(VLOOKUP($C462,[1]APELACIÓN!$C:$AM,7,0)="SI",VLOOKUP($C462,[1]APELACIÓN!$C:$AM,16,0)&lt;&gt;""),VLOOKUP($C462,[1]APELACIÓN!$C:$AM,34,0),VLOOKUP($C462,[1]CONSOLIDADO!$C$16:$BX$465,55,0)),0)</f>
        <v>0</v>
      </c>
      <c r="W462" s="70">
        <f t="shared" si="60"/>
        <v>0</v>
      </c>
      <c r="X462" s="68">
        <f>ROUND(IFERROR(VLOOKUP($W462,[1]PARAMETROS!$Q$12:$S$82,2,0),0),2)</f>
        <v>0</v>
      </c>
      <c r="Y462" s="69">
        <f t="shared" si="61"/>
        <v>0</v>
      </c>
      <c r="Z462" s="71">
        <f t="shared" si="62"/>
        <v>0</v>
      </c>
      <c r="AA462" s="72" t="str">
        <f>IFERROR(IF(VLOOKUP($C462,[1]APELACIÓN!$C$16:$I$465,5,0)="","",VLOOKUP($C462,[1]APELACIÓN!$C$16:$I$465,5,0)),0)</f>
        <v/>
      </c>
      <c r="AB462" s="72" t="str">
        <f>IFERROR(IF(VLOOKUP($C462,[1]APELACIÓN!$C$16:$I$465,7,0)="","",VLOOKUP($C462,[1]APELACIÓN!$C$16:$I$465,7,0)),0)</f>
        <v/>
      </c>
      <c r="AC462" s="73" t="str">
        <f>IF($C462="","",[1]CONSOLIDADO!BP462)</f>
        <v/>
      </c>
      <c r="AD462" s="74" t="str">
        <f>IF($C462="","",[1]CONSOLIDADO!BQ462)</f>
        <v/>
      </c>
      <c r="AE462" s="74" t="str">
        <f>IF($C462="","",[1]CONSOLIDADO!BR462)</f>
        <v/>
      </c>
      <c r="AF462" s="74" t="str">
        <f>IF($C462="","",[1]CONSOLIDADO!BS462)</f>
        <v/>
      </c>
      <c r="AG462" s="74" t="str">
        <f>IF($C462="","",[1]CONSOLIDADO!BT462)</f>
        <v/>
      </c>
      <c r="AH462" s="73" t="str">
        <f>IF($C462="","",[1]CONSOLIDADO!BU462)</f>
        <v/>
      </c>
      <c r="AI462" s="73" t="str">
        <f>IF($C462="","",[1]CONSOLIDADO!BV462)</f>
        <v/>
      </c>
      <c r="AJ462" s="74" t="str">
        <f>IF($C462="","",[1]CONSOLIDADO!BW462)</f>
        <v/>
      </c>
      <c r="AK462" s="75" t="str">
        <f>IF($C462="","",[1]CONSOLIDADO!BX462)</f>
        <v/>
      </c>
    </row>
    <row r="463" spans="1:37" ht="14.45" customHeight="1" x14ac:dyDescent="0.2">
      <c r="A463" s="62">
        <v>448</v>
      </c>
      <c r="B463" s="63"/>
      <c r="C463" s="64"/>
      <c r="D463" s="63"/>
      <c r="E463" s="65" t="str">
        <f>IFERROR(VLOOKUP($C463,[1]CONSOLIDADO!$C$16:$K$465,9,0),"")</f>
        <v/>
      </c>
      <c r="F463" s="66">
        <f>IFERROR(IF(AND(VLOOKUP($C463,[1]APELACIÓN!$C:$AM,7,0)="SI",VLOOKUP($C463,[1]APELACIÓN!$C:$AM,10,0)&lt;&gt;""),VLOOKUP($C463,[1]APELACIÓN!$C:$AM,20,0),VLOOKUP($C463,[1]CONSOLIDADO!$C$16:$BX$465,39,0)),0)</f>
        <v>0</v>
      </c>
      <c r="G463" s="67">
        <f>ROUND(IFERROR(IF($F463&gt;39,200,VLOOKUP($F463,[1]PARAMETROS!$A$12:$K$55,2,0)),0),2)</f>
        <v>0</v>
      </c>
      <c r="H463" s="67">
        <f t="shared" si="54"/>
        <v>0</v>
      </c>
      <c r="I463" s="66">
        <f>IFERROR(IF(AND(VLOOKUP($C463,[1]APELACIÓN!$C:$AM,7,0)="SI",VLOOKUP($C463,[1]APELACIÓN!$C:$AM,11,0)&lt;&gt;""),VLOOKUP($C463,[1]APELACIÓN!$C:$AM,23,0),VLOOKUP($C463,[1]CONSOLIDADO!$C$16:$BX$465,42,0)),0)</f>
        <v>0</v>
      </c>
      <c r="J463" s="67">
        <f>ROUND(IFERROR(IF($I463&gt;39,200,VLOOKUP($I463,[1]PARAMETROS!$A$12:$K$55,6,0)),0),2)</f>
        <v>0</v>
      </c>
      <c r="K463" s="67">
        <f t="shared" si="55"/>
        <v>0</v>
      </c>
      <c r="L463" s="66">
        <f>IFERROR(IF(AND(VLOOKUP($C463,[1]APELACIÓN!$C:$AM,7,0)="SI",VLOOKUP($C463,[1]APELACIÓN!$C:$AM,12,0)&lt;&gt;""),VLOOKUP($C463,[1]APELACIÓN!$C:$AM,26,0),VLOOKUP($C463,[1]CONSOLIDADO!$C$16:$BX$465,45,0)),0)</f>
        <v>0</v>
      </c>
      <c r="M463" s="68">
        <f>ROUND(IFERROR(IF($L463&gt;39,200,VLOOKUP($L463,[1]PARAMETROS!$A$12:$K$55,10,0)),0),2)</f>
        <v>0</v>
      </c>
      <c r="N463" s="68">
        <f t="shared" si="56"/>
        <v>0</v>
      </c>
      <c r="O463" s="68">
        <f t="shared" si="57"/>
        <v>0</v>
      </c>
      <c r="P463" s="69">
        <f t="shared" si="58"/>
        <v>0</v>
      </c>
      <c r="Q463" s="66">
        <f>IFERROR(IF(AND(VLOOKUP($C463,[1]APELACIÓN!$C:$AM,7,0)="SI",VLOOKUP($C463,[1]APELACIÓN!$C:$AM,13,0)&lt;&gt;""),VLOOKUP($C463,[1]APELACIÓN!$C:$AM,29,0),VLOOKUP($C463,[1]CONSOLIDADO!$C$16:$BX$465,50,0)),0)</f>
        <v>0</v>
      </c>
      <c r="R463" s="68">
        <f>ROUND(IFERROR(IF($Q463&gt;110,100,VLOOKUP($Q463,[1]PARAMETROS!$M$12:$O$122,2,0)),0),2)</f>
        <v>0</v>
      </c>
      <c r="S463" s="69">
        <f t="shared" si="59"/>
        <v>0</v>
      </c>
      <c r="T463" s="70">
        <f>IFERROR(IF(AND(VLOOKUP($C463,[1]APELACIÓN!$C:$AM,7,0)="SI",VLOOKUP($C463,[1]APELACIÓN!$C:$AM,14,0)&lt;&gt;""),VLOOKUP($C463,[1]APELACIÓN!$C:$AM,32,0),VLOOKUP($C463,[1]CONSOLIDADO!$C$16:$BX$465,53,0)),0)</f>
        <v>0</v>
      </c>
      <c r="U463" s="70">
        <f>IFERROR(IF(AND(VLOOKUP($C463,[1]APELACIÓN!$C:$AM,7,0)="SI",VLOOKUP($C463,[1]APELACIÓN!$C:$AM,15,0)&lt;&gt;""),VLOOKUP($C463,[1]APELACIÓN!$C:$AM,33,0),VLOOKUP($C463,[1]CONSOLIDADO!$C$16:$BX$465,54,0)),0)</f>
        <v>0</v>
      </c>
      <c r="V463" s="70">
        <f>IFERROR(IF(AND(VLOOKUP($C463,[1]APELACIÓN!$C:$AM,7,0)="SI",VLOOKUP($C463,[1]APELACIÓN!$C:$AM,16,0)&lt;&gt;""),VLOOKUP($C463,[1]APELACIÓN!$C:$AM,34,0),VLOOKUP($C463,[1]CONSOLIDADO!$C$16:$BX$465,55,0)),0)</f>
        <v>0</v>
      </c>
      <c r="W463" s="70">
        <f t="shared" si="60"/>
        <v>0</v>
      </c>
      <c r="X463" s="68">
        <f>ROUND(IFERROR(VLOOKUP($W463,[1]PARAMETROS!$Q$12:$S$82,2,0),0),2)</f>
        <v>0</v>
      </c>
      <c r="Y463" s="69">
        <f t="shared" si="61"/>
        <v>0</v>
      </c>
      <c r="Z463" s="71">
        <f t="shared" si="62"/>
        <v>0</v>
      </c>
      <c r="AA463" s="72" t="str">
        <f>IFERROR(IF(VLOOKUP($C463,[1]APELACIÓN!$C$16:$I$465,5,0)="","",VLOOKUP($C463,[1]APELACIÓN!$C$16:$I$465,5,0)),0)</f>
        <v/>
      </c>
      <c r="AB463" s="72" t="str">
        <f>IFERROR(IF(VLOOKUP($C463,[1]APELACIÓN!$C$16:$I$465,7,0)="","",VLOOKUP($C463,[1]APELACIÓN!$C$16:$I$465,7,0)),0)</f>
        <v/>
      </c>
      <c r="AC463" s="73" t="str">
        <f>IF($C463="","",[1]CONSOLIDADO!BP463)</f>
        <v/>
      </c>
      <c r="AD463" s="74" t="str">
        <f>IF($C463="","",[1]CONSOLIDADO!BQ463)</f>
        <v/>
      </c>
      <c r="AE463" s="74" t="str">
        <f>IF($C463="","",[1]CONSOLIDADO!BR463)</f>
        <v/>
      </c>
      <c r="AF463" s="74" t="str">
        <f>IF($C463="","",[1]CONSOLIDADO!BS463)</f>
        <v/>
      </c>
      <c r="AG463" s="74" t="str">
        <f>IF($C463="","",[1]CONSOLIDADO!BT463)</f>
        <v/>
      </c>
      <c r="AH463" s="73" t="str">
        <f>IF($C463="","",[1]CONSOLIDADO!BU463)</f>
        <v/>
      </c>
      <c r="AI463" s="73" t="str">
        <f>IF($C463="","",[1]CONSOLIDADO!BV463)</f>
        <v/>
      </c>
      <c r="AJ463" s="74" t="str">
        <f>IF($C463="","",[1]CONSOLIDADO!BW463)</f>
        <v/>
      </c>
      <c r="AK463" s="75" t="str">
        <f>IF($C463="","",[1]CONSOLIDADO!BX463)</f>
        <v/>
      </c>
    </row>
    <row r="464" spans="1:37" ht="14.45" customHeight="1" x14ac:dyDescent="0.2">
      <c r="A464" s="62">
        <v>449</v>
      </c>
      <c r="B464" s="63"/>
      <c r="C464" s="64"/>
      <c r="D464" s="63"/>
      <c r="E464" s="65" t="str">
        <f>IFERROR(VLOOKUP($C464,[1]CONSOLIDADO!$C$16:$K$465,9,0),"")</f>
        <v/>
      </c>
      <c r="F464" s="66">
        <f>IFERROR(IF(AND(VLOOKUP($C464,[1]APELACIÓN!$C:$AM,7,0)="SI",VLOOKUP($C464,[1]APELACIÓN!$C:$AM,10,0)&lt;&gt;""),VLOOKUP($C464,[1]APELACIÓN!$C:$AM,20,0),VLOOKUP($C464,[1]CONSOLIDADO!$C$16:$BX$465,39,0)),0)</f>
        <v>0</v>
      </c>
      <c r="G464" s="67">
        <f>ROUND(IFERROR(IF($F464&gt;39,200,VLOOKUP($F464,[1]PARAMETROS!$A$12:$K$55,2,0)),0),2)</f>
        <v>0</v>
      </c>
      <c r="H464" s="67">
        <f t="shared" si="54"/>
        <v>0</v>
      </c>
      <c r="I464" s="66">
        <f>IFERROR(IF(AND(VLOOKUP($C464,[1]APELACIÓN!$C:$AM,7,0)="SI",VLOOKUP($C464,[1]APELACIÓN!$C:$AM,11,0)&lt;&gt;""),VLOOKUP($C464,[1]APELACIÓN!$C:$AM,23,0),VLOOKUP($C464,[1]CONSOLIDADO!$C$16:$BX$465,42,0)),0)</f>
        <v>0</v>
      </c>
      <c r="J464" s="67">
        <f>ROUND(IFERROR(IF($I464&gt;39,200,VLOOKUP($I464,[1]PARAMETROS!$A$12:$K$55,6,0)),0),2)</f>
        <v>0</v>
      </c>
      <c r="K464" s="67">
        <f t="shared" si="55"/>
        <v>0</v>
      </c>
      <c r="L464" s="66">
        <f>IFERROR(IF(AND(VLOOKUP($C464,[1]APELACIÓN!$C:$AM,7,0)="SI",VLOOKUP($C464,[1]APELACIÓN!$C:$AM,12,0)&lt;&gt;""),VLOOKUP($C464,[1]APELACIÓN!$C:$AM,26,0),VLOOKUP($C464,[1]CONSOLIDADO!$C$16:$BX$465,45,0)),0)</f>
        <v>0</v>
      </c>
      <c r="M464" s="68">
        <f>ROUND(IFERROR(IF($L464&gt;39,200,VLOOKUP($L464,[1]PARAMETROS!$A$12:$K$55,10,0)),0),2)</f>
        <v>0</v>
      </c>
      <c r="N464" s="68">
        <f t="shared" si="56"/>
        <v>0</v>
      </c>
      <c r="O464" s="68">
        <f t="shared" si="57"/>
        <v>0</v>
      </c>
      <c r="P464" s="69">
        <f t="shared" si="58"/>
        <v>0</v>
      </c>
      <c r="Q464" s="66">
        <f>IFERROR(IF(AND(VLOOKUP($C464,[1]APELACIÓN!$C:$AM,7,0)="SI",VLOOKUP($C464,[1]APELACIÓN!$C:$AM,13,0)&lt;&gt;""),VLOOKUP($C464,[1]APELACIÓN!$C:$AM,29,0),VLOOKUP($C464,[1]CONSOLIDADO!$C$16:$BX$465,50,0)),0)</f>
        <v>0</v>
      </c>
      <c r="R464" s="68">
        <f>ROUND(IFERROR(IF($Q464&gt;110,100,VLOOKUP($Q464,[1]PARAMETROS!$M$12:$O$122,2,0)),0),2)</f>
        <v>0</v>
      </c>
      <c r="S464" s="69">
        <f t="shared" si="59"/>
        <v>0</v>
      </c>
      <c r="T464" s="70">
        <f>IFERROR(IF(AND(VLOOKUP($C464,[1]APELACIÓN!$C:$AM,7,0)="SI",VLOOKUP($C464,[1]APELACIÓN!$C:$AM,14,0)&lt;&gt;""),VLOOKUP($C464,[1]APELACIÓN!$C:$AM,32,0),VLOOKUP($C464,[1]CONSOLIDADO!$C$16:$BX$465,53,0)),0)</f>
        <v>0</v>
      </c>
      <c r="U464" s="70">
        <f>IFERROR(IF(AND(VLOOKUP($C464,[1]APELACIÓN!$C:$AM,7,0)="SI",VLOOKUP($C464,[1]APELACIÓN!$C:$AM,15,0)&lt;&gt;""),VLOOKUP($C464,[1]APELACIÓN!$C:$AM,33,0),VLOOKUP($C464,[1]CONSOLIDADO!$C$16:$BX$465,54,0)),0)</f>
        <v>0</v>
      </c>
      <c r="V464" s="70">
        <f>IFERROR(IF(AND(VLOOKUP($C464,[1]APELACIÓN!$C:$AM,7,0)="SI",VLOOKUP($C464,[1]APELACIÓN!$C:$AM,16,0)&lt;&gt;""),VLOOKUP($C464,[1]APELACIÓN!$C:$AM,34,0),VLOOKUP($C464,[1]CONSOLIDADO!$C$16:$BX$465,55,0)),0)</f>
        <v>0</v>
      </c>
      <c r="W464" s="70">
        <f t="shared" si="60"/>
        <v>0</v>
      </c>
      <c r="X464" s="68">
        <f>ROUND(IFERROR(VLOOKUP($W464,[1]PARAMETROS!$Q$12:$S$82,2,0),0),2)</f>
        <v>0</v>
      </c>
      <c r="Y464" s="69">
        <f t="shared" si="61"/>
        <v>0</v>
      </c>
      <c r="Z464" s="71">
        <f t="shared" si="62"/>
        <v>0</v>
      </c>
      <c r="AA464" s="72" t="str">
        <f>IFERROR(IF(VLOOKUP($C464,[1]APELACIÓN!$C$16:$I$465,5,0)="","",VLOOKUP($C464,[1]APELACIÓN!$C$16:$I$465,5,0)),0)</f>
        <v/>
      </c>
      <c r="AB464" s="72" t="str">
        <f>IFERROR(IF(VLOOKUP($C464,[1]APELACIÓN!$C$16:$I$465,7,0)="","",VLOOKUP($C464,[1]APELACIÓN!$C$16:$I$465,7,0)),0)</f>
        <v/>
      </c>
      <c r="AC464" s="73" t="str">
        <f>IF($C464="","",[1]CONSOLIDADO!BP464)</f>
        <v/>
      </c>
      <c r="AD464" s="74" t="str">
        <f>IF($C464="","",[1]CONSOLIDADO!BQ464)</f>
        <v/>
      </c>
      <c r="AE464" s="74" t="str">
        <f>IF($C464="","",[1]CONSOLIDADO!BR464)</f>
        <v/>
      </c>
      <c r="AF464" s="74" t="str">
        <f>IF($C464="","",[1]CONSOLIDADO!BS464)</f>
        <v/>
      </c>
      <c r="AG464" s="74" t="str">
        <f>IF($C464="","",[1]CONSOLIDADO!BT464)</f>
        <v/>
      </c>
      <c r="AH464" s="73" t="str">
        <f>IF($C464="","",[1]CONSOLIDADO!BU464)</f>
        <v/>
      </c>
      <c r="AI464" s="73" t="str">
        <f>IF($C464="","",[1]CONSOLIDADO!BV464)</f>
        <v/>
      </c>
      <c r="AJ464" s="74" t="str">
        <f>IF($C464="","",[1]CONSOLIDADO!BW464)</f>
        <v/>
      </c>
      <c r="AK464" s="75" t="str">
        <f>IF($C464="","",[1]CONSOLIDADO!BX464)</f>
        <v/>
      </c>
    </row>
    <row r="465" spans="1:37" ht="14.45" customHeight="1" x14ac:dyDescent="0.2">
      <c r="A465" s="62">
        <v>450</v>
      </c>
      <c r="B465" s="63"/>
      <c r="C465" s="64"/>
      <c r="D465" s="63"/>
      <c r="E465" s="65" t="str">
        <f>IFERROR(VLOOKUP($C465,[1]CONSOLIDADO!$C$16:$K$465,9,0),"")</f>
        <v/>
      </c>
      <c r="F465" s="66">
        <f>IFERROR(IF(AND(VLOOKUP($C465,[1]APELACIÓN!$C:$AM,7,0)="SI",VLOOKUP($C465,[1]APELACIÓN!$C:$AM,10,0)&lt;&gt;""),VLOOKUP($C465,[1]APELACIÓN!$C:$AM,20,0),VLOOKUP($C465,[1]CONSOLIDADO!$C$16:$BX$465,39,0)),0)</f>
        <v>0</v>
      </c>
      <c r="G465" s="67">
        <f>ROUND(IFERROR(IF($F465&gt;39,200,VLOOKUP($F465,[1]PARAMETROS!$A$12:$K$55,2,0)),0),2)</f>
        <v>0</v>
      </c>
      <c r="H465" s="67">
        <f t="shared" ref="H465" si="63">ROUND(G465*$F$12,2)</f>
        <v>0</v>
      </c>
      <c r="I465" s="66">
        <f>IFERROR(IF(AND(VLOOKUP($C465,[1]APELACIÓN!$C:$AM,7,0)="SI",VLOOKUP($C465,[1]APELACIÓN!$C:$AM,11,0)&lt;&gt;""),VLOOKUP($C465,[1]APELACIÓN!$C:$AM,23,0),VLOOKUP($C465,[1]CONSOLIDADO!$C$16:$BX$465,42,0)),0)</f>
        <v>0</v>
      </c>
      <c r="J465" s="67">
        <f>ROUND(IFERROR(IF($I465&gt;39,200,VLOOKUP($I465,[1]PARAMETROS!$A$12:$K$55,6,0)),0),2)</f>
        <v>0</v>
      </c>
      <c r="K465" s="67">
        <f t="shared" ref="K465" si="64">ROUND(J465*$I$12,2)</f>
        <v>0</v>
      </c>
      <c r="L465" s="66">
        <f>IFERROR(IF(AND(VLOOKUP($C465,[1]APELACIÓN!$C:$AM,7,0)="SI",VLOOKUP($C465,[1]APELACIÓN!$C:$AM,12,0)&lt;&gt;""),VLOOKUP($C465,[1]APELACIÓN!$C:$AM,26,0),VLOOKUP($C465,[1]CONSOLIDADO!$C$16:$BX$465,45,0)),0)</f>
        <v>0</v>
      </c>
      <c r="M465" s="68">
        <f>ROUND(IFERROR(IF($L465&gt;39,200,VLOOKUP($L465,[1]PARAMETROS!$A$12:$K$55,10,0)),0),2)</f>
        <v>0</v>
      </c>
      <c r="N465" s="68">
        <f t="shared" ref="N465" si="65">ROUND(M465*$L$12,2)</f>
        <v>0</v>
      </c>
      <c r="O465" s="68">
        <f t="shared" ref="O465" si="66">ROUND(IFERROR(IF(H465+K465+N465&gt;100,100,H465+K465+N465),0),2)</f>
        <v>0</v>
      </c>
      <c r="P465" s="69">
        <f t="shared" ref="P465" si="67">ROUND(O465*$F$6,2)</f>
        <v>0</v>
      </c>
      <c r="Q465" s="66">
        <f>IFERROR(IF(AND(VLOOKUP($C465,[1]APELACIÓN!$C:$AM,7,0)="SI",VLOOKUP($C465,[1]APELACIÓN!$C:$AM,13,0)&lt;&gt;""),VLOOKUP($C465,[1]APELACIÓN!$C:$AM,29,0),VLOOKUP($C465,[1]CONSOLIDADO!$C$16:$BX$465,50,0)),0)</f>
        <v>0</v>
      </c>
      <c r="R465" s="68">
        <f>ROUND(IFERROR(IF($Q465&gt;110,100,VLOOKUP($Q465,[1]PARAMETROS!$M$12:$O$122,2,0)),0),2)</f>
        <v>0</v>
      </c>
      <c r="S465" s="69">
        <f t="shared" ref="S465" si="68">ROUND(R465*$Q$12,2)</f>
        <v>0</v>
      </c>
      <c r="T465" s="70">
        <f>IFERROR(IF(AND(VLOOKUP($C465,[1]APELACIÓN!$C:$AM,7,0)="SI",VLOOKUP($C465,[1]APELACIÓN!$C:$AM,14,0)&lt;&gt;""),VLOOKUP($C465,[1]APELACIÓN!$C:$AM,32,0),VLOOKUP($C465,[1]CONSOLIDADO!$C$16:$BX$465,53,0)),0)</f>
        <v>0</v>
      </c>
      <c r="U465" s="70">
        <f>IFERROR(IF(AND(VLOOKUP($C465,[1]APELACIÓN!$C:$AM,7,0)="SI",VLOOKUP($C465,[1]APELACIÓN!$C:$AM,15,0)&lt;&gt;""),VLOOKUP($C465,[1]APELACIÓN!$C:$AM,33,0),VLOOKUP($C465,[1]CONSOLIDADO!$C$16:$BX$465,54,0)),0)</f>
        <v>0</v>
      </c>
      <c r="V465" s="70">
        <f>IFERROR(IF(AND(VLOOKUP($C465,[1]APELACIÓN!$C:$AM,7,0)="SI",VLOOKUP($C465,[1]APELACIÓN!$C:$AM,16,0)&lt;&gt;""),VLOOKUP($C465,[1]APELACIÓN!$C:$AM,34,0),VLOOKUP($C465,[1]CONSOLIDADO!$C$16:$BX$465,55,0)),0)</f>
        <v>0</v>
      </c>
      <c r="W465" s="70">
        <f t="shared" ref="W465" si="69">IFERROR(ROUND(AVERAGE(T465:V465),0),0)</f>
        <v>0</v>
      </c>
      <c r="X465" s="68">
        <f>ROUND(IFERROR(VLOOKUP($W465,[1]PARAMETROS!$Q$12:$S$82,2,0),0),2)</f>
        <v>0</v>
      </c>
      <c r="Y465" s="69">
        <f t="shared" ref="Y465" si="70">ROUND(X465*$T$12,2)</f>
        <v>0</v>
      </c>
      <c r="Z465" s="71">
        <f t="shared" ref="Z465" si="71">ROUND(P465+S465+Y465,2)</f>
        <v>0</v>
      </c>
      <c r="AA465" s="72" t="str">
        <f>IFERROR(IF(VLOOKUP($C465,[1]APELACIÓN!$C$16:$I$465,5,0)="","",VLOOKUP($C465,[1]APELACIÓN!$C$16:$I$465,5,0)),0)</f>
        <v/>
      </c>
      <c r="AB465" s="72" t="str">
        <f>IFERROR(IF(VLOOKUP($C465,[1]APELACIÓN!$C$16:$I$465,7,0)="","",VLOOKUP($C465,[1]APELACIÓN!$C$16:$I$465,7,0)),0)</f>
        <v/>
      </c>
      <c r="AC465" s="73" t="str">
        <f>IF($C465="","",[1]CONSOLIDADO!BP465)</f>
        <v/>
      </c>
      <c r="AD465" s="74" t="str">
        <f>IF($C465="","",[1]CONSOLIDADO!BQ465)</f>
        <v/>
      </c>
      <c r="AE465" s="74" t="str">
        <f>IF($C465="","",[1]CONSOLIDADO!BR465)</f>
        <v/>
      </c>
      <c r="AF465" s="74" t="str">
        <f>IF($C465="","",[1]CONSOLIDADO!BS465)</f>
        <v/>
      </c>
      <c r="AG465" s="74" t="str">
        <f>IF($C465="","",[1]CONSOLIDADO!BT465)</f>
        <v/>
      </c>
      <c r="AH465" s="73" t="str">
        <f>IF($C465="","",[1]CONSOLIDADO!BU465)</f>
        <v/>
      </c>
      <c r="AI465" s="73" t="str">
        <f>IF($C465="","",[1]CONSOLIDADO!BV465)</f>
        <v/>
      </c>
      <c r="AJ465" s="74" t="str">
        <f>IF($C465="","",[1]CONSOLIDADO!BW465)</f>
        <v/>
      </c>
      <c r="AK465" s="75" t="str">
        <f>IF($C465="","",[1]CONSOLIDADO!BX465)</f>
        <v/>
      </c>
    </row>
  </sheetData>
  <sheetProtection algorithmName="SHA-512" hashValue="4bbsLxuQnLZofhjfPr9sEfPdT545tygKOGCTEYSgN49aErM1MiCenp86e3ZhP5dmoUPNU8Z0DF+lcELMRVaVVg==" saltValue="q2Tr7OAWnHJcqCEcwjgn8w==" spinCount="100000" sheet="1" objects="1" scenarios="1"/>
  <mergeCells count="58">
    <mergeCell ref="AG13:AG15"/>
    <mergeCell ref="AH13:AH15"/>
    <mergeCell ref="AI13:AI15"/>
    <mergeCell ref="AJ13:AJ15"/>
    <mergeCell ref="AK13:AK15"/>
    <mergeCell ref="AA13:AA15"/>
    <mergeCell ref="AB13:AB15"/>
    <mergeCell ref="AC13:AC15"/>
    <mergeCell ref="AD13:AD15"/>
    <mergeCell ref="AE13:AE15"/>
    <mergeCell ref="AF13:AF15"/>
    <mergeCell ref="U13:U15"/>
    <mergeCell ref="V13:V15"/>
    <mergeCell ref="W13:W15"/>
    <mergeCell ref="X13:X15"/>
    <mergeCell ref="Y13:Y15"/>
    <mergeCell ref="Z13:Z15"/>
    <mergeCell ref="O13:O15"/>
    <mergeCell ref="P13:P15"/>
    <mergeCell ref="Q13:Q15"/>
    <mergeCell ref="R13:R15"/>
    <mergeCell ref="S13:S15"/>
    <mergeCell ref="T13:T15"/>
    <mergeCell ref="I13:I15"/>
    <mergeCell ref="J13:J15"/>
    <mergeCell ref="K13:K15"/>
    <mergeCell ref="L13:L15"/>
    <mergeCell ref="M13:M15"/>
    <mergeCell ref="N13:N15"/>
    <mergeCell ref="Q12:S12"/>
    <mergeCell ref="T12:Y12"/>
    <mergeCell ref="A13:A15"/>
    <mergeCell ref="B13:B15"/>
    <mergeCell ref="C13:C15"/>
    <mergeCell ref="D13:D15"/>
    <mergeCell ref="E13:E15"/>
    <mergeCell ref="F13:F15"/>
    <mergeCell ref="G13:G15"/>
    <mergeCell ref="H13:H15"/>
    <mergeCell ref="F6:P6"/>
    <mergeCell ref="F7:H11"/>
    <mergeCell ref="I7:K11"/>
    <mergeCell ref="L7:N11"/>
    <mergeCell ref="O7:O12"/>
    <mergeCell ref="P7:P12"/>
    <mergeCell ref="F12:H12"/>
    <mergeCell ref="I12:K12"/>
    <mergeCell ref="L12:N12"/>
    <mergeCell ref="A1:E4"/>
    <mergeCell ref="F1:AK4"/>
    <mergeCell ref="A5:E12"/>
    <mergeCell ref="F5:P5"/>
    <mergeCell ref="Q5:S11"/>
    <mergeCell ref="T5:Y11"/>
    <mergeCell ref="Z5:Z12"/>
    <mergeCell ref="AA5:AB12"/>
    <mergeCell ref="AC5:AJ12"/>
    <mergeCell ref="AK5:A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dcterms:created xsi:type="dcterms:W3CDTF">2019-05-06T18:30:34Z</dcterms:created>
  <dcterms:modified xsi:type="dcterms:W3CDTF">2019-05-06T18:38:15Z</dcterms:modified>
</cp:coreProperties>
</file>