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sal\Desktop\Respaldo\RESPALDO LUIS LORCA\ENCASILLAMIENTO\ENCASILLAMIENTO PROFESIONALES\"/>
    </mc:Choice>
  </mc:AlternateContent>
  <bookViews>
    <workbookView xWindow="0" yWindow="0" windowWidth="24000" windowHeight="8910" xr2:uid="{516DD688-B38B-4050-98E0-5730E4C6C9A9}"/>
  </bookViews>
  <sheets>
    <sheet name="Hoja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26" i="1" l="1"/>
  <c r="AJ126" i="1"/>
  <c r="AI126" i="1"/>
  <c r="AH126" i="1"/>
  <c r="AG126" i="1"/>
  <c r="AF126" i="1"/>
  <c r="AE126" i="1"/>
  <c r="AD126" i="1"/>
  <c r="AC126" i="1"/>
  <c r="AB126" i="1"/>
  <c r="AA126" i="1"/>
  <c r="V126" i="1"/>
  <c r="U126" i="1"/>
  <c r="T126" i="1"/>
  <c r="W126" i="1" s="1"/>
  <c r="X126" i="1" s="1"/>
  <c r="Y126" i="1" s="1"/>
  <c r="R126" i="1"/>
  <c r="S126" i="1" s="1"/>
  <c r="Q126" i="1"/>
  <c r="L126" i="1"/>
  <c r="M126" i="1" s="1"/>
  <c r="N126" i="1" s="1"/>
  <c r="J126" i="1"/>
  <c r="K126" i="1" s="1"/>
  <c r="I126" i="1"/>
  <c r="F126" i="1"/>
  <c r="G126" i="1" s="1"/>
  <c r="H126" i="1" s="1"/>
  <c r="E126" i="1"/>
  <c r="AK125" i="1"/>
  <c r="AJ125" i="1"/>
  <c r="AI125" i="1"/>
  <c r="AH125" i="1"/>
  <c r="AG125" i="1"/>
  <c r="AF125" i="1"/>
  <c r="AE125" i="1"/>
  <c r="AD125" i="1"/>
  <c r="AC125" i="1"/>
  <c r="AB125" i="1"/>
  <c r="AA125" i="1"/>
  <c r="W125" i="1"/>
  <c r="X125" i="1" s="1"/>
  <c r="Y125" i="1" s="1"/>
  <c r="V125" i="1"/>
  <c r="U125" i="1"/>
  <c r="T125" i="1"/>
  <c r="S125" i="1"/>
  <c r="R125" i="1"/>
  <c r="Q125" i="1"/>
  <c r="M125" i="1"/>
  <c r="N125" i="1" s="1"/>
  <c r="L125" i="1"/>
  <c r="I125" i="1"/>
  <c r="J125" i="1" s="1"/>
  <c r="K125" i="1" s="1"/>
  <c r="G125" i="1"/>
  <c r="H125" i="1" s="1"/>
  <c r="O125" i="1" s="1"/>
  <c r="P125" i="1" s="1"/>
  <c r="Z125" i="1" s="1"/>
  <c r="F125" i="1"/>
  <c r="E125" i="1"/>
  <c r="AK124" i="1"/>
  <c r="AJ124" i="1"/>
  <c r="AI124" i="1"/>
  <c r="AH124" i="1"/>
  <c r="AG124" i="1"/>
  <c r="AF124" i="1"/>
  <c r="AE124" i="1"/>
  <c r="AD124" i="1"/>
  <c r="AC124" i="1"/>
  <c r="AB124" i="1"/>
  <c r="AA124" i="1"/>
  <c r="V124" i="1"/>
  <c r="U124" i="1"/>
  <c r="T124" i="1"/>
  <c r="W124" i="1" s="1"/>
  <c r="X124" i="1" s="1"/>
  <c r="Y124" i="1" s="1"/>
  <c r="R124" i="1"/>
  <c r="S124" i="1" s="1"/>
  <c r="Q124" i="1"/>
  <c r="L124" i="1"/>
  <c r="M124" i="1" s="1"/>
  <c r="N124" i="1" s="1"/>
  <c r="J124" i="1"/>
  <c r="K124" i="1" s="1"/>
  <c r="I124" i="1"/>
  <c r="F124" i="1"/>
  <c r="G124" i="1" s="1"/>
  <c r="H124" i="1" s="1"/>
  <c r="E124" i="1"/>
  <c r="AK123" i="1"/>
  <c r="AJ123" i="1"/>
  <c r="AI123" i="1"/>
  <c r="AH123" i="1"/>
  <c r="AG123" i="1"/>
  <c r="AF123" i="1"/>
  <c r="AE123" i="1"/>
  <c r="AD123" i="1"/>
  <c r="AC123" i="1"/>
  <c r="AB123" i="1"/>
  <c r="AA123" i="1"/>
  <c r="V123" i="1"/>
  <c r="U123" i="1"/>
  <c r="W123" i="1" s="1"/>
  <c r="X123" i="1" s="1"/>
  <c r="Y123" i="1" s="1"/>
  <c r="T123" i="1"/>
  <c r="Q123" i="1"/>
  <c r="R123" i="1" s="1"/>
  <c r="S123" i="1" s="1"/>
  <c r="M123" i="1"/>
  <c r="N123" i="1" s="1"/>
  <c r="L123" i="1"/>
  <c r="I123" i="1"/>
  <c r="J123" i="1" s="1"/>
  <c r="K123" i="1" s="1"/>
  <c r="G123" i="1"/>
  <c r="H123" i="1" s="1"/>
  <c r="F123" i="1"/>
  <c r="E123" i="1"/>
  <c r="AK122" i="1"/>
  <c r="AJ122" i="1"/>
  <c r="AI122" i="1"/>
  <c r="AH122" i="1"/>
  <c r="AG122" i="1"/>
  <c r="AF122" i="1"/>
  <c r="AE122" i="1"/>
  <c r="AD122" i="1"/>
  <c r="AC122" i="1"/>
  <c r="AB122" i="1"/>
  <c r="AA122" i="1"/>
  <c r="V122" i="1"/>
  <c r="U122" i="1"/>
  <c r="T122" i="1"/>
  <c r="R122" i="1"/>
  <c r="S122" i="1" s="1"/>
  <c r="Q122" i="1"/>
  <c r="L122" i="1"/>
  <c r="M122" i="1" s="1"/>
  <c r="N122" i="1" s="1"/>
  <c r="J122" i="1"/>
  <c r="K122" i="1" s="1"/>
  <c r="I122" i="1"/>
  <c r="F122" i="1"/>
  <c r="G122" i="1" s="1"/>
  <c r="H122" i="1" s="1"/>
  <c r="E122" i="1"/>
  <c r="AK121" i="1"/>
  <c r="AJ121" i="1"/>
  <c r="AI121" i="1"/>
  <c r="AH121" i="1"/>
  <c r="AG121" i="1"/>
  <c r="AF121" i="1"/>
  <c r="AE121" i="1"/>
  <c r="AD121" i="1"/>
  <c r="AC121" i="1"/>
  <c r="AB121" i="1"/>
  <c r="AA121" i="1"/>
  <c r="W121" i="1"/>
  <c r="X121" i="1" s="1"/>
  <c r="Y121" i="1" s="1"/>
  <c r="V121" i="1"/>
  <c r="U121" i="1"/>
  <c r="T121" i="1"/>
  <c r="Q121" i="1"/>
  <c r="R121" i="1" s="1"/>
  <c r="S121" i="1" s="1"/>
  <c r="M121" i="1"/>
  <c r="N121" i="1" s="1"/>
  <c r="L121" i="1"/>
  <c r="I121" i="1"/>
  <c r="J121" i="1" s="1"/>
  <c r="K121" i="1" s="1"/>
  <c r="O121" i="1" s="1"/>
  <c r="P121" i="1" s="1"/>
  <c r="Z121" i="1" s="1"/>
  <c r="G121" i="1"/>
  <c r="H121" i="1" s="1"/>
  <c r="F121" i="1"/>
  <c r="E121" i="1"/>
  <c r="AK120" i="1"/>
  <c r="AJ120" i="1"/>
  <c r="AI120" i="1"/>
  <c r="AH120" i="1"/>
  <c r="AG120" i="1"/>
  <c r="AF120" i="1"/>
  <c r="AE120" i="1"/>
  <c r="AD120" i="1"/>
  <c r="AC120" i="1"/>
  <c r="AB120" i="1"/>
  <c r="AA120" i="1"/>
  <c r="X120" i="1"/>
  <c r="Y120" i="1" s="1"/>
  <c r="V120" i="1"/>
  <c r="U120" i="1"/>
  <c r="T120" i="1"/>
  <c r="W120" i="1" s="1"/>
  <c r="R120" i="1"/>
  <c r="S120" i="1" s="1"/>
  <c r="Q120" i="1"/>
  <c r="L120" i="1"/>
  <c r="M120" i="1" s="1"/>
  <c r="N120" i="1" s="1"/>
  <c r="J120" i="1"/>
  <c r="K120" i="1" s="1"/>
  <c r="I120" i="1"/>
  <c r="F120" i="1"/>
  <c r="G120" i="1" s="1"/>
  <c r="H120" i="1" s="1"/>
  <c r="O120" i="1" s="1"/>
  <c r="P120" i="1" s="1"/>
  <c r="Z120" i="1" s="1"/>
  <c r="E120" i="1"/>
  <c r="AK119" i="1"/>
  <c r="AJ119" i="1"/>
  <c r="AI119" i="1"/>
  <c r="AH119" i="1"/>
  <c r="AG119" i="1"/>
  <c r="AF119" i="1"/>
  <c r="AE119" i="1"/>
  <c r="AD119" i="1"/>
  <c r="AC119" i="1"/>
  <c r="AB119" i="1"/>
  <c r="AA119" i="1"/>
  <c r="Y119" i="1"/>
  <c r="V119" i="1"/>
  <c r="U119" i="1"/>
  <c r="W119" i="1" s="1"/>
  <c r="X119" i="1" s="1"/>
  <c r="T119" i="1"/>
  <c r="Q119" i="1"/>
  <c r="R119" i="1" s="1"/>
  <c r="S119" i="1" s="1"/>
  <c r="M119" i="1"/>
  <c r="N119" i="1" s="1"/>
  <c r="L119" i="1"/>
  <c r="I119" i="1"/>
  <c r="J119" i="1" s="1"/>
  <c r="K119" i="1" s="1"/>
  <c r="G119" i="1"/>
  <c r="H119" i="1" s="1"/>
  <c r="F119" i="1"/>
  <c r="E119" i="1"/>
  <c r="AK118" i="1"/>
  <c r="AJ118" i="1"/>
  <c r="AI118" i="1"/>
  <c r="AH118" i="1"/>
  <c r="AG118" i="1"/>
  <c r="AF118" i="1"/>
  <c r="AE118" i="1"/>
  <c r="AD118" i="1"/>
  <c r="AC118" i="1"/>
  <c r="AB118" i="1"/>
  <c r="AA118" i="1"/>
  <c r="V118" i="1"/>
  <c r="U118" i="1"/>
  <c r="T118" i="1"/>
  <c r="W118" i="1" s="1"/>
  <c r="X118" i="1" s="1"/>
  <c r="Y118" i="1" s="1"/>
  <c r="R118" i="1"/>
  <c r="S118" i="1" s="1"/>
  <c r="Q118" i="1"/>
  <c r="L118" i="1"/>
  <c r="M118" i="1" s="1"/>
  <c r="N118" i="1" s="1"/>
  <c r="J118" i="1"/>
  <c r="K118" i="1" s="1"/>
  <c r="I118" i="1"/>
  <c r="F118" i="1"/>
  <c r="G118" i="1" s="1"/>
  <c r="H118" i="1" s="1"/>
  <c r="E118" i="1"/>
  <c r="AK117" i="1"/>
  <c r="AJ117" i="1"/>
  <c r="AI117" i="1"/>
  <c r="AH117" i="1"/>
  <c r="AG117" i="1"/>
  <c r="AF117" i="1"/>
  <c r="AE117" i="1"/>
  <c r="AD117" i="1"/>
  <c r="AC117" i="1"/>
  <c r="AB117" i="1"/>
  <c r="AA117" i="1"/>
  <c r="W117" i="1"/>
  <c r="X117" i="1" s="1"/>
  <c r="Y117" i="1" s="1"/>
  <c r="V117" i="1"/>
  <c r="U117" i="1"/>
  <c r="T117" i="1"/>
  <c r="S117" i="1"/>
  <c r="Q117" i="1"/>
  <c r="R117" i="1" s="1"/>
  <c r="M117" i="1"/>
  <c r="N117" i="1" s="1"/>
  <c r="L117" i="1"/>
  <c r="I117" i="1"/>
  <c r="J117" i="1" s="1"/>
  <c r="K117" i="1" s="1"/>
  <c r="G117" i="1"/>
  <c r="H117" i="1" s="1"/>
  <c r="F117" i="1"/>
  <c r="E117" i="1"/>
  <c r="AK116" i="1"/>
  <c r="AJ116" i="1"/>
  <c r="AI116" i="1"/>
  <c r="AH116" i="1"/>
  <c r="AG116" i="1"/>
  <c r="AF116" i="1"/>
  <c r="AE116" i="1"/>
  <c r="AD116" i="1"/>
  <c r="AC116" i="1"/>
  <c r="AB116" i="1"/>
  <c r="AA116" i="1"/>
  <c r="V116" i="1"/>
  <c r="U116" i="1"/>
  <c r="T116" i="1"/>
  <c r="W116" i="1" s="1"/>
  <c r="X116" i="1" s="1"/>
  <c r="Y116" i="1" s="1"/>
  <c r="R116" i="1"/>
  <c r="S116" i="1" s="1"/>
  <c r="Q116" i="1"/>
  <c r="L116" i="1"/>
  <c r="M116" i="1" s="1"/>
  <c r="N116" i="1" s="1"/>
  <c r="J116" i="1"/>
  <c r="K116" i="1" s="1"/>
  <c r="I116" i="1"/>
  <c r="F116" i="1"/>
  <c r="G116" i="1" s="1"/>
  <c r="H116" i="1" s="1"/>
  <c r="O116" i="1" s="1"/>
  <c r="P116" i="1" s="1"/>
  <c r="Z116" i="1" s="1"/>
  <c r="E116" i="1"/>
  <c r="AK115" i="1"/>
  <c r="AJ115" i="1"/>
  <c r="AI115" i="1"/>
  <c r="AH115" i="1"/>
  <c r="AG115" i="1"/>
  <c r="AF115" i="1"/>
  <c r="AE115" i="1"/>
  <c r="AD115" i="1"/>
  <c r="AC115" i="1"/>
  <c r="AB115" i="1"/>
  <c r="AA115" i="1"/>
  <c r="V115" i="1"/>
  <c r="U115" i="1"/>
  <c r="W115" i="1" s="1"/>
  <c r="X115" i="1" s="1"/>
  <c r="Y115" i="1" s="1"/>
  <c r="T115" i="1"/>
  <c r="Q115" i="1"/>
  <c r="R115" i="1" s="1"/>
  <c r="S115" i="1" s="1"/>
  <c r="M115" i="1"/>
  <c r="N115" i="1" s="1"/>
  <c r="L115" i="1"/>
  <c r="I115" i="1"/>
  <c r="J115" i="1" s="1"/>
  <c r="K115" i="1" s="1"/>
  <c r="G115" i="1"/>
  <c r="H115" i="1" s="1"/>
  <c r="F115" i="1"/>
  <c r="E115" i="1"/>
  <c r="AK114" i="1"/>
  <c r="AJ114" i="1"/>
  <c r="AI114" i="1"/>
  <c r="AH114" i="1"/>
  <c r="AG114" i="1"/>
  <c r="AF114" i="1"/>
  <c r="AE114" i="1"/>
  <c r="AD114" i="1"/>
  <c r="AC114" i="1"/>
  <c r="AB114" i="1"/>
  <c r="AA114" i="1"/>
  <c r="V114" i="1"/>
  <c r="U114" i="1"/>
  <c r="T114" i="1"/>
  <c r="R114" i="1"/>
  <c r="S114" i="1" s="1"/>
  <c r="Q114" i="1"/>
  <c r="L114" i="1"/>
  <c r="M114" i="1" s="1"/>
  <c r="N114" i="1" s="1"/>
  <c r="J114" i="1"/>
  <c r="K114" i="1" s="1"/>
  <c r="I114" i="1"/>
  <c r="F114" i="1"/>
  <c r="G114" i="1" s="1"/>
  <c r="H114" i="1" s="1"/>
  <c r="E114" i="1"/>
  <c r="AK113" i="1"/>
  <c r="AJ113" i="1"/>
  <c r="AI113" i="1"/>
  <c r="AH113" i="1"/>
  <c r="AG113" i="1"/>
  <c r="AF113" i="1"/>
  <c r="AE113" i="1"/>
  <c r="AD113" i="1"/>
  <c r="AC113" i="1"/>
  <c r="AB113" i="1"/>
  <c r="AA113" i="1"/>
  <c r="W113" i="1"/>
  <c r="X113" i="1" s="1"/>
  <c r="Y113" i="1" s="1"/>
  <c r="V113" i="1"/>
  <c r="U113" i="1"/>
  <c r="T113" i="1"/>
  <c r="Q113" i="1"/>
  <c r="R113" i="1" s="1"/>
  <c r="S113" i="1" s="1"/>
  <c r="O113" i="1"/>
  <c r="P113" i="1" s="1"/>
  <c r="Z113" i="1" s="1"/>
  <c r="M113" i="1"/>
  <c r="N113" i="1" s="1"/>
  <c r="L113" i="1"/>
  <c r="I113" i="1"/>
  <c r="J113" i="1" s="1"/>
  <c r="K113" i="1" s="1"/>
  <c r="G113" i="1"/>
  <c r="H113" i="1" s="1"/>
  <c r="F113" i="1"/>
  <c r="E113" i="1"/>
  <c r="AK112" i="1"/>
  <c r="AJ112" i="1"/>
  <c r="AI112" i="1"/>
  <c r="AH112" i="1"/>
  <c r="AG112" i="1"/>
  <c r="AF112" i="1"/>
  <c r="AE112" i="1"/>
  <c r="AD112" i="1"/>
  <c r="AC112" i="1"/>
  <c r="AB112" i="1"/>
  <c r="AA112" i="1"/>
  <c r="X112" i="1"/>
  <c r="Y112" i="1" s="1"/>
  <c r="V112" i="1"/>
  <c r="U112" i="1"/>
  <c r="T112" i="1"/>
  <c r="W112" i="1" s="1"/>
  <c r="R112" i="1"/>
  <c r="S112" i="1" s="1"/>
  <c r="Q112" i="1"/>
  <c r="L112" i="1"/>
  <c r="M112" i="1" s="1"/>
  <c r="N112" i="1" s="1"/>
  <c r="J112" i="1"/>
  <c r="K112" i="1" s="1"/>
  <c r="I112" i="1"/>
  <c r="F112" i="1"/>
  <c r="G112" i="1" s="1"/>
  <c r="H112" i="1" s="1"/>
  <c r="O112" i="1" s="1"/>
  <c r="P112" i="1" s="1"/>
  <c r="Z112" i="1" s="1"/>
  <c r="E112" i="1"/>
  <c r="AK111" i="1"/>
  <c r="AJ111" i="1"/>
  <c r="AI111" i="1"/>
  <c r="AH111" i="1"/>
  <c r="AG111" i="1"/>
  <c r="AF111" i="1"/>
  <c r="AE111" i="1"/>
  <c r="AD111" i="1"/>
  <c r="AC111" i="1"/>
  <c r="AB111" i="1"/>
  <c r="AA111" i="1"/>
  <c r="Y111" i="1"/>
  <c r="V111" i="1"/>
  <c r="U111" i="1"/>
  <c r="W111" i="1" s="1"/>
  <c r="X111" i="1" s="1"/>
  <c r="T111" i="1"/>
  <c r="Q111" i="1"/>
  <c r="R111" i="1" s="1"/>
  <c r="S111" i="1" s="1"/>
  <c r="M111" i="1"/>
  <c r="N111" i="1" s="1"/>
  <c r="L111" i="1"/>
  <c r="I111" i="1"/>
  <c r="J111" i="1" s="1"/>
  <c r="K111" i="1" s="1"/>
  <c r="G111" i="1"/>
  <c r="H111" i="1" s="1"/>
  <c r="F111" i="1"/>
  <c r="E111" i="1"/>
  <c r="AK110" i="1"/>
  <c r="AJ110" i="1"/>
  <c r="AI110" i="1"/>
  <c r="AH110" i="1"/>
  <c r="AG110" i="1"/>
  <c r="AF110" i="1"/>
  <c r="AE110" i="1"/>
  <c r="AD110" i="1"/>
  <c r="AC110" i="1"/>
  <c r="AB110" i="1"/>
  <c r="AA110" i="1"/>
  <c r="V110" i="1"/>
  <c r="U110" i="1"/>
  <c r="T110" i="1"/>
  <c r="W110" i="1" s="1"/>
  <c r="X110" i="1" s="1"/>
  <c r="Y110" i="1" s="1"/>
  <c r="R110" i="1"/>
  <c r="S110" i="1" s="1"/>
  <c r="Q110" i="1"/>
  <c r="L110" i="1"/>
  <c r="M110" i="1" s="1"/>
  <c r="N110" i="1" s="1"/>
  <c r="J110" i="1"/>
  <c r="K110" i="1" s="1"/>
  <c r="I110" i="1"/>
  <c r="F110" i="1"/>
  <c r="G110" i="1" s="1"/>
  <c r="H110" i="1" s="1"/>
  <c r="E110" i="1"/>
  <c r="AK109" i="1"/>
  <c r="AJ109" i="1"/>
  <c r="AI109" i="1"/>
  <c r="AH109" i="1"/>
  <c r="AG109" i="1"/>
  <c r="AF109" i="1"/>
  <c r="AE109" i="1"/>
  <c r="AD109" i="1"/>
  <c r="AC109" i="1"/>
  <c r="AB109" i="1"/>
  <c r="AA109" i="1"/>
  <c r="W109" i="1"/>
  <c r="X109" i="1" s="1"/>
  <c r="Y109" i="1" s="1"/>
  <c r="V109" i="1"/>
  <c r="U109" i="1"/>
  <c r="T109" i="1"/>
  <c r="S109" i="1"/>
  <c r="Q109" i="1"/>
  <c r="R109" i="1" s="1"/>
  <c r="M109" i="1"/>
  <c r="N109" i="1" s="1"/>
  <c r="L109" i="1"/>
  <c r="K109" i="1"/>
  <c r="I109" i="1"/>
  <c r="J109" i="1" s="1"/>
  <c r="G109" i="1"/>
  <c r="H109" i="1" s="1"/>
  <c r="O109" i="1" s="1"/>
  <c r="P109" i="1" s="1"/>
  <c r="F109" i="1"/>
  <c r="E109" i="1"/>
  <c r="AK108" i="1"/>
  <c r="AJ108" i="1"/>
  <c r="AI108" i="1"/>
  <c r="AH108" i="1"/>
  <c r="AG108" i="1"/>
  <c r="AF108" i="1"/>
  <c r="AE108" i="1"/>
  <c r="AD108" i="1"/>
  <c r="AC108" i="1"/>
  <c r="AB108" i="1"/>
  <c r="AA108" i="1"/>
  <c r="V108" i="1"/>
  <c r="U108" i="1"/>
  <c r="T108" i="1"/>
  <c r="W108" i="1" s="1"/>
  <c r="X108" i="1" s="1"/>
  <c r="Y108" i="1" s="1"/>
  <c r="R108" i="1"/>
  <c r="S108" i="1" s="1"/>
  <c r="Q108" i="1"/>
  <c r="L108" i="1"/>
  <c r="M108" i="1" s="1"/>
  <c r="N108" i="1" s="1"/>
  <c r="J108" i="1"/>
  <c r="K108" i="1" s="1"/>
  <c r="I108" i="1"/>
  <c r="F108" i="1"/>
  <c r="G108" i="1" s="1"/>
  <c r="H108" i="1" s="1"/>
  <c r="E108" i="1"/>
  <c r="AK107" i="1"/>
  <c r="AJ107" i="1"/>
  <c r="AI107" i="1"/>
  <c r="AH107" i="1"/>
  <c r="AG107" i="1"/>
  <c r="AF107" i="1"/>
  <c r="AE107" i="1"/>
  <c r="AD107" i="1"/>
  <c r="AC107" i="1"/>
  <c r="AB107" i="1"/>
  <c r="AA107" i="1"/>
  <c r="Y107" i="1"/>
  <c r="V107" i="1"/>
  <c r="U107" i="1"/>
  <c r="W107" i="1" s="1"/>
  <c r="X107" i="1" s="1"/>
  <c r="T107" i="1"/>
  <c r="Q107" i="1"/>
  <c r="R107" i="1" s="1"/>
  <c r="S107" i="1" s="1"/>
  <c r="M107" i="1"/>
  <c r="N107" i="1" s="1"/>
  <c r="L107" i="1"/>
  <c r="I107" i="1"/>
  <c r="J107" i="1" s="1"/>
  <c r="K107" i="1" s="1"/>
  <c r="G107" i="1"/>
  <c r="H107" i="1" s="1"/>
  <c r="F107" i="1"/>
  <c r="E107" i="1"/>
  <c r="AK106" i="1"/>
  <c r="AJ106" i="1"/>
  <c r="AI106" i="1"/>
  <c r="AH106" i="1"/>
  <c r="AG106" i="1"/>
  <c r="AF106" i="1"/>
  <c r="AE106" i="1"/>
  <c r="AD106" i="1"/>
  <c r="AC106" i="1"/>
  <c r="AB106" i="1"/>
  <c r="AA106" i="1"/>
  <c r="V106" i="1"/>
  <c r="U106" i="1"/>
  <c r="T106" i="1"/>
  <c r="R106" i="1"/>
  <c r="S106" i="1" s="1"/>
  <c r="Q106" i="1"/>
  <c r="N106" i="1"/>
  <c r="L106" i="1"/>
  <c r="M106" i="1" s="1"/>
  <c r="J106" i="1"/>
  <c r="K106" i="1" s="1"/>
  <c r="I106" i="1"/>
  <c r="F106" i="1"/>
  <c r="G106" i="1" s="1"/>
  <c r="H106" i="1" s="1"/>
  <c r="O106" i="1" s="1"/>
  <c r="P106" i="1" s="1"/>
  <c r="E106" i="1"/>
  <c r="AK105" i="1"/>
  <c r="AJ105" i="1"/>
  <c r="AI105" i="1"/>
  <c r="AH105" i="1"/>
  <c r="AG105" i="1"/>
  <c r="AF105" i="1"/>
  <c r="AE105" i="1"/>
  <c r="AD105" i="1"/>
  <c r="AC105" i="1"/>
  <c r="AB105" i="1"/>
  <c r="AA105" i="1"/>
  <c r="V105" i="1"/>
  <c r="U105" i="1"/>
  <c r="W105" i="1" s="1"/>
  <c r="X105" i="1" s="1"/>
  <c r="Y105" i="1" s="1"/>
  <c r="T105" i="1"/>
  <c r="Q105" i="1"/>
  <c r="R105" i="1" s="1"/>
  <c r="S105" i="1" s="1"/>
  <c r="M105" i="1"/>
  <c r="N105" i="1" s="1"/>
  <c r="L105" i="1"/>
  <c r="K105" i="1"/>
  <c r="O105" i="1" s="1"/>
  <c r="P105" i="1" s="1"/>
  <c r="I105" i="1"/>
  <c r="J105" i="1" s="1"/>
  <c r="G105" i="1"/>
  <c r="H105" i="1" s="1"/>
  <c r="F105" i="1"/>
  <c r="E105" i="1"/>
  <c r="AK104" i="1"/>
  <c r="AJ104" i="1"/>
  <c r="AI104" i="1"/>
  <c r="AH104" i="1"/>
  <c r="AG104" i="1"/>
  <c r="AF104" i="1"/>
  <c r="AE104" i="1"/>
  <c r="AD104" i="1"/>
  <c r="AC104" i="1"/>
  <c r="AB104" i="1"/>
  <c r="AA104" i="1"/>
  <c r="V104" i="1"/>
  <c r="U104" i="1"/>
  <c r="T104" i="1"/>
  <c r="W104" i="1" s="1"/>
  <c r="X104" i="1" s="1"/>
  <c r="Y104" i="1" s="1"/>
  <c r="R104" i="1"/>
  <c r="S104" i="1" s="1"/>
  <c r="Q104" i="1"/>
  <c r="N104" i="1"/>
  <c r="L104" i="1"/>
  <c r="M104" i="1" s="1"/>
  <c r="J104" i="1"/>
  <c r="K104" i="1" s="1"/>
  <c r="I104" i="1"/>
  <c r="H104" i="1"/>
  <c r="O104" i="1" s="1"/>
  <c r="P104" i="1" s="1"/>
  <c r="Z104" i="1" s="1"/>
  <c r="F104" i="1"/>
  <c r="G104" i="1" s="1"/>
  <c r="E104" i="1"/>
  <c r="AK103" i="1"/>
  <c r="AJ103" i="1"/>
  <c r="AI103" i="1"/>
  <c r="AH103" i="1"/>
  <c r="AG103" i="1"/>
  <c r="AF103" i="1"/>
  <c r="AE103" i="1"/>
  <c r="AD103" i="1"/>
  <c r="AC103" i="1"/>
  <c r="AB103" i="1"/>
  <c r="AA103" i="1"/>
  <c r="V103" i="1"/>
  <c r="U103" i="1"/>
  <c r="W103" i="1" s="1"/>
  <c r="X103" i="1" s="1"/>
  <c r="Y103" i="1" s="1"/>
  <c r="T103" i="1"/>
  <c r="Q103" i="1"/>
  <c r="R103" i="1" s="1"/>
  <c r="S103" i="1" s="1"/>
  <c r="M103" i="1"/>
  <c r="N103" i="1" s="1"/>
  <c r="L103" i="1"/>
  <c r="K103" i="1"/>
  <c r="O103" i="1" s="1"/>
  <c r="P103" i="1" s="1"/>
  <c r="Z103" i="1" s="1"/>
  <c r="I103" i="1"/>
  <c r="J103" i="1" s="1"/>
  <c r="G103" i="1"/>
  <c r="H103" i="1" s="1"/>
  <c r="F103" i="1"/>
  <c r="E103" i="1"/>
  <c r="AK102" i="1"/>
  <c r="AJ102" i="1"/>
  <c r="AI102" i="1"/>
  <c r="AH102" i="1"/>
  <c r="AG102" i="1"/>
  <c r="AF102" i="1"/>
  <c r="AE102" i="1"/>
  <c r="AD102" i="1"/>
  <c r="AC102" i="1"/>
  <c r="AB102" i="1"/>
  <c r="AA102" i="1"/>
  <c r="V102" i="1"/>
  <c r="U102" i="1"/>
  <c r="T102" i="1"/>
  <c r="W102" i="1" s="1"/>
  <c r="X102" i="1" s="1"/>
  <c r="Y102" i="1" s="1"/>
  <c r="S102" i="1"/>
  <c r="R102" i="1"/>
  <c r="Q102" i="1"/>
  <c r="L102" i="1"/>
  <c r="M102" i="1" s="1"/>
  <c r="N102" i="1" s="1"/>
  <c r="I102" i="1"/>
  <c r="J102" i="1" s="1"/>
  <c r="K102" i="1" s="1"/>
  <c r="H102" i="1"/>
  <c r="G102" i="1"/>
  <c r="F102" i="1"/>
  <c r="E102" i="1"/>
  <c r="AK101" i="1"/>
  <c r="AJ101" i="1"/>
  <c r="AI101" i="1"/>
  <c r="AH101" i="1"/>
  <c r="AG101" i="1"/>
  <c r="AF101" i="1"/>
  <c r="AE101" i="1"/>
  <c r="AD101" i="1"/>
  <c r="AC101" i="1"/>
  <c r="AB101" i="1"/>
  <c r="AA101" i="1"/>
  <c r="V101" i="1"/>
  <c r="U101" i="1"/>
  <c r="T101" i="1"/>
  <c r="W101" i="1" s="1"/>
  <c r="X101" i="1" s="1"/>
  <c r="Y101" i="1" s="1"/>
  <c r="Q101" i="1"/>
  <c r="R101" i="1" s="1"/>
  <c r="S101" i="1" s="1"/>
  <c r="M101" i="1"/>
  <c r="N101" i="1" s="1"/>
  <c r="L101" i="1"/>
  <c r="I101" i="1"/>
  <c r="J101" i="1" s="1"/>
  <c r="K101" i="1" s="1"/>
  <c r="F101" i="1"/>
  <c r="G101" i="1" s="1"/>
  <c r="H101" i="1" s="1"/>
  <c r="E101" i="1"/>
  <c r="AK100" i="1"/>
  <c r="AJ100" i="1"/>
  <c r="AI100" i="1"/>
  <c r="AH100" i="1"/>
  <c r="AG100" i="1"/>
  <c r="AF100" i="1"/>
  <c r="AE100" i="1"/>
  <c r="AD100" i="1"/>
  <c r="AC100" i="1"/>
  <c r="AB100" i="1"/>
  <c r="AA100" i="1"/>
  <c r="V100" i="1"/>
  <c r="U100" i="1"/>
  <c r="W100" i="1" s="1"/>
  <c r="X100" i="1" s="1"/>
  <c r="Y100" i="1" s="1"/>
  <c r="T100" i="1"/>
  <c r="R100" i="1"/>
  <c r="S100" i="1" s="1"/>
  <c r="Q100" i="1"/>
  <c r="N100" i="1"/>
  <c r="M100" i="1"/>
  <c r="L100" i="1"/>
  <c r="J100" i="1"/>
  <c r="K100" i="1" s="1"/>
  <c r="I100" i="1"/>
  <c r="F100" i="1"/>
  <c r="G100" i="1" s="1"/>
  <c r="H100" i="1" s="1"/>
  <c r="E100" i="1"/>
  <c r="AK99" i="1"/>
  <c r="AJ99" i="1"/>
  <c r="AI99" i="1"/>
  <c r="AH99" i="1"/>
  <c r="AG99" i="1"/>
  <c r="AF99" i="1"/>
  <c r="AE99" i="1"/>
  <c r="AD99" i="1"/>
  <c r="AC99" i="1"/>
  <c r="AB99" i="1"/>
  <c r="AA99" i="1"/>
  <c r="W99" i="1"/>
  <c r="X99" i="1" s="1"/>
  <c r="Y99" i="1" s="1"/>
  <c r="V99" i="1"/>
  <c r="U99" i="1"/>
  <c r="T99" i="1"/>
  <c r="S99" i="1"/>
  <c r="R99" i="1"/>
  <c r="Q99" i="1"/>
  <c r="O99" i="1"/>
  <c r="P99" i="1" s="1"/>
  <c r="Z99" i="1" s="1"/>
  <c r="L99" i="1"/>
  <c r="M99" i="1" s="1"/>
  <c r="N99" i="1" s="1"/>
  <c r="K99" i="1"/>
  <c r="J99" i="1"/>
  <c r="I99" i="1"/>
  <c r="G99" i="1"/>
  <c r="H99" i="1" s="1"/>
  <c r="F99" i="1"/>
  <c r="E99" i="1"/>
  <c r="AK98" i="1"/>
  <c r="AJ98" i="1"/>
  <c r="AI98" i="1"/>
  <c r="AH98" i="1"/>
  <c r="AG98" i="1"/>
  <c r="AF98" i="1"/>
  <c r="AE98" i="1"/>
  <c r="AD98" i="1"/>
  <c r="AC98" i="1"/>
  <c r="AB98" i="1"/>
  <c r="AA98" i="1"/>
  <c r="X98" i="1"/>
  <c r="Y98" i="1" s="1"/>
  <c r="V98" i="1"/>
  <c r="U98" i="1"/>
  <c r="T98" i="1"/>
  <c r="W98" i="1" s="1"/>
  <c r="Q98" i="1"/>
  <c r="R98" i="1" s="1"/>
  <c r="S98" i="1" s="1"/>
  <c r="L98" i="1"/>
  <c r="M98" i="1" s="1"/>
  <c r="N98" i="1" s="1"/>
  <c r="I98" i="1"/>
  <c r="J98" i="1" s="1"/>
  <c r="K98" i="1" s="1"/>
  <c r="H98" i="1"/>
  <c r="O98" i="1" s="1"/>
  <c r="P98" i="1" s="1"/>
  <c r="G98" i="1"/>
  <c r="F98" i="1"/>
  <c r="E98" i="1"/>
  <c r="AK97" i="1"/>
  <c r="AJ97" i="1"/>
  <c r="AI97" i="1"/>
  <c r="AH97" i="1"/>
  <c r="AG97" i="1"/>
  <c r="AF97" i="1"/>
  <c r="AE97" i="1"/>
  <c r="AD97" i="1"/>
  <c r="AC97" i="1"/>
  <c r="AB97" i="1"/>
  <c r="AA97" i="1"/>
  <c r="X97" i="1"/>
  <c r="Y97" i="1" s="1"/>
  <c r="V97" i="1"/>
  <c r="U97" i="1"/>
  <c r="T97" i="1"/>
  <c r="W97" i="1" s="1"/>
  <c r="Q97" i="1"/>
  <c r="R97" i="1" s="1"/>
  <c r="S97" i="1" s="1"/>
  <c r="L97" i="1"/>
  <c r="M97" i="1" s="1"/>
  <c r="N97" i="1" s="1"/>
  <c r="I97" i="1"/>
  <c r="J97" i="1" s="1"/>
  <c r="K97" i="1" s="1"/>
  <c r="H97" i="1"/>
  <c r="F97" i="1"/>
  <c r="G97" i="1" s="1"/>
  <c r="E97" i="1"/>
  <c r="AK96" i="1"/>
  <c r="AJ96" i="1"/>
  <c r="AI96" i="1"/>
  <c r="AH96" i="1"/>
  <c r="AG96" i="1"/>
  <c r="AF96" i="1"/>
  <c r="AE96" i="1"/>
  <c r="AD96" i="1"/>
  <c r="AC96" i="1"/>
  <c r="AB96" i="1"/>
  <c r="AA96" i="1"/>
  <c r="V96" i="1"/>
  <c r="U96" i="1"/>
  <c r="T96" i="1"/>
  <c r="R96" i="1"/>
  <c r="S96" i="1" s="1"/>
  <c r="Q96" i="1"/>
  <c r="M96" i="1"/>
  <c r="N96" i="1" s="1"/>
  <c r="L96" i="1"/>
  <c r="J96" i="1"/>
  <c r="K96" i="1" s="1"/>
  <c r="I96" i="1"/>
  <c r="F96" i="1"/>
  <c r="G96" i="1" s="1"/>
  <c r="H96" i="1" s="1"/>
  <c r="E96" i="1"/>
  <c r="AK95" i="1"/>
  <c r="AJ95" i="1"/>
  <c r="AI95" i="1"/>
  <c r="AH95" i="1"/>
  <c r="AG95" i="1"/>
  <c r="AF95" i="1"/>
  <c r="AE95" i="1"/>
  <c r="AD95" i="1"/>
  <c r="AC95" i="1"/>
  <c r="AB95" i="1"/>
  <c r="AA95" i="1"/>
  <c r="W95" i="1"/>
  <c r="X95" i="1" s="1"/>
  <c r="Y95" i="1" s="1"/>
  <c r="V95" i="1"/>
  <c r="U95" i="1"/>
  <c r="T95" i="1"/>
  <c r="S95" i="1"/>
  <c r="R95" i="1"/>
  <c r="Q95" i="1"/>
  <c r="N95" i="1"/>
  <c r="L95" i="1"/>
  <c r="M95" i="1" s="1"/>
  <c r="J95" i="1"/>
  <c r="K95" i="1" s="1"/>
  <c r="I95" i="1"/>
  <c r="F95" i="1"/>
  <c r="G95" i="1" s="1"/>
  <c r="H95" i="1" s="1"/>
  <c r="O95" i="1" s="1"/>
  <c r="P95" i="1" s="1"/>
  <c r="Z95" i="1" s="1"/>
  <c r="E95" i="1"/>
  <c r="AK94" i="1"/>
  <c r="AJ94" i="1"/>
  <c r="AI94" i="1"/>
  <c r="AH94" i="1"/>
  <c r="AG94" i="1"/>
  <c r="AF94" i="1"/>
  <c r="AE94" i="1"/>
  <c r="AD94" i="1"/>
  <c r="AC94" i="1"/>
  <c r="AB94" i="1"/>
  <c r="AA94" i="1"/>
  <c r="X94" i="1"/>
  <c r="Y94" i="1" s="1"/>
  <c r="V94" i="1"/>
  <c r="U94" i="1"/>
  <c r="T94" i="1"/>
  <c r="W94" i="1" s="1"/>
  <c r="S94" i="1"/>
  <c r="Q94" i="1"/>
  <c r="R94" i="1" s="1"/>
  <c r="L94" i="1"/>
  <c r="M94" i="1" s="1"/>
  <c r="N94" i="1" s="1"/>
  <c r="I94" i="1"/>
  <c r="J94" i="1" s="1"/>
  <c r="K94" i="1" s="1"/>
  <c r="H94" i="1"/>
  <c r="O94" i="1" s="1"/>
  <c r="P94" i="1" s="1"/>
  <c r="Z94" i="1" s="1"/>
  <c r="G94" i="1"/>
  <c r="F94" i="1"/>
  <c r="E94" i="1"/>
  <c r="AK93" i="1"/>
  <c r="AJ93" i="1"/>
  <c r="AI93" i="1"/>
  <c r="AH93" i="1"/>
  <c r="AG93" i="1"/>
  <c r="AF93" i="1"/>
  <c r="AE93" i="1"/>
  <c r="AD93" i="1"/>
  <c r="AC93" i="1"/>
  <c r="AB93" i="1"/>
  <c r="AA93" i="1"/>
  <c r="X93" i="1"/>
  <c r="Y93" i="1" s="1"/>
  <c r="V93" i="1"/>
  <c r="U93" i="1"/>
  <c r="T93" i="1"/>
  <c r="W93" i="1" s="1"/>
  <c r="Q93" i="1"/>
  <c r="R93" i="1" s="1"/>
  <c r="S93" i="1" s="1"/>
  <c r="L93" i="1"/>
  <c r="M93" i="1" s="1"/>
  <c r="N93" i="1" s="1"/>
  <c r="I93" i="1"/>
  <c r="J93" i="1" s="1"/>
  <c r="K93" i="1" s="1"/>
  <c r="H93" i="1"/>
  <c r="F93" i="1"/>
  <c r="G93" i="1" s="1"/>
  <c r="E93" i="1"/>
  <c r="AK92" i="1"/>
  <c r="AJ92" i="1"/>
  <c r="AI92" i="1"/>
  <c r="AH92" i="1"/>
  <c r="AG92" i="1"/>
  <c r="AF92" i="1"/>
  <c r="AE92" i="1"/>
  <c r="AD92" i="1"/>
  <c r="AC92" i="1"/>
  <c r="AB92" i="1"/>
  <c r="AA92" i="1"/>
  <c r="V92" i="1"/>
  <c r="U92" i="1"/>
  <c r="T92" i="1"/>
  <c r="R92" i="1"/>
  <c r="S92" i="1" s="1"/>
  <c r="Q92" i="1"/>
  <c r="M92" i="1"/>
  <c r="N92" i="1" s="1"/>
  <c r="L92" i="1"/>
  <c r="J92" i="1"/>
  <c r="K92" i="1" s="1"/>
  <c r="I92" i="1"/>
  <c r="F92" i="1"/>
  <c r="G92" i="1" s="1"/>
  <c r="H92" i="1" s="1"/>
  <c r="E92" i="1"/>
  <c r="AK91" i="1"/>
  <c r="AJ91" i="1"/>
  <c r="AI91" i="1"/>
  <c r="AH91" i="1"/>
  <c r="AG91" i="1"/>
  <c r="AF91" i="1"/>
  <c r="AE91" i="1"/>
  <c r="AD91" i="1"/>
  <c r="AC91" i="1"/>
  <c r="AB91" i="1"/>
  <c r="AA91" i="1"/>
  <c r="W91" i="1"/>
  <c r="X91" i="1" s="1"/>
  <c r="Y91" i="1" s="1"/>
  <c r="V91" i="1"/>
  <c r="U91" i="1"/>
  <c r="T91" i="1"/>
  <c r="S91" i="1"/>
  <c r="R91" i="1"/>
  <c r="Q91" i="1"/>
  <c r="N91" i="1"/>
  <c r="L91" i="1"/>
  <c r="M91" i="1" s="1"/>
  <c r="J91" i="1"/>
  <c r="K91" i="1" s="1"/>
  <c r="I91" i="1"/>
  <c r="F91" i="1"/>
  <c r="G91" i="1" s="1"/>
  <c r="H91" i="1" s="1"/>
  <c r="O91" i="1" s="1"/>
  <c r="P91" i="1" s="1"/>
  <c r="Z91" i="1" s="1"/>
  <c r="E91" i="1"/>
  <c r="AK90" i="1"/>
  <c r="AJ90" i="1"/>
  <c r="AI90" i="1"/>
  <c r="AH90" i="1"/>
  <c r="AG90" i="1"/>
  <c r="AF90" i="1"/>
  <c r="AE90" i="1"/>
  <c r="AD90" i="1"/>
  <c r="AC90" i="1"/>
  <c r="AB90" i="1"/>
  <c r="AA90" i="1"/>
  <c r="V90" i="1"/>
  <c r="U90" i="1"/>
  <c r="T90" i="1"/>
  <c r="W90" i="1" s="1"/>
  <c r="X90" i="1" s="1"/>
  <c r="Y90" i="1" s="1"/>
  <c r="Q90" i="1"/>
  <c r="R90" i="1" s="1"/>
  <c r="S90" i="1" s="1"/>
  <c r="L90" i="1"/>
  <c r="M90" i="1" s="1"/>
  <c r="N90" i="1" s="1"/>
  <c r="I90" i="1"/>
  <c r="J90" i="1" s="1"/>
  <c r="K90" i="1" s="1"/>
  <c r="H90" i="1"/>
  <c r="O90" i="1" s="1"/>
  <c r="P90" i="1" s="1"/>
  <c r="Z90" i="1" s="1"/>
  <c r="G90" i="1"/>
  <c r="F90" i="1"/>
  <c r="E90" i="1"/>
  <c r="AK89" i="1"/>
  <c r="AJ89" i="1"/>
  <c r="AI89" i="1"/>
  <c r="AH89" i="1"/>
  <c r="AG89" i="1"/>
  <c r="AF89" i="1"/>
  <c r="AE89" i="1"/>
  <c r="AD89" i="1"/>
  <c r="AC89" i="1"/>
  <c r="AB89" i="1"/>
  <c r="AA89" i="1"/>
  <c r="X89" i="1"/>
  <c r="Y89" i="1" s="1"/>
  <c r="V89" i="1"/>
  <c r="U89" i="1"/>
  <c r="T89" i="1"/>
  <c r="W89" i="1" s="1"/>
  <c r="Q89" i="1"/>
  <c r="R89" i="1" s="1"/>
  <c r="S89" i="1" s="1"/>
  <c r="L89" i="1"/>
  <c r="M89" i="1" s="1"/>
  <c r="N89" i="1" s="1"/>
  <c r="I89" i="1"/>
  <c r="J89" i="1" s="1"/>
  <c r="K89" i="1" s="1"/>
  <c r="H89" i="1"/>
  <c r="F89" i="1"/>
  <c r="G89" i="1" s="1"/>
  <c r="E89" i="1"/>
  <c r="AK88" i="1"/>
  <c r="AJ88" i="1"/>
  <c r="AI88" i="1"/>
  <c r="AH88" i="1"/>
  <c r="AG88" i="1"/>
  <c r="AF88" i="1"/>
  <c r="AE88" i="1"/>
  <c r="AD88" i="1"/>
  <c r="AC88" i="1"/>
  <c r="AB88" i="1"/>
  <c r="AA88" i="1"/>
  <c r="V88" i="1"/>
  <c r="U88" i="1"/>
  <c r="T88" i="1"/>
  <c r="R88" i="1"/>
  <c r="S88" i="1" s="1"/>
  <c r="Q88" i="1"/>
  <c r="M88" i="1"/>
  <c r="N88" i="1" s="1"/>
  <c r="L88" i="1"/>
  <c r="J88" i="1"/>
  <c r="K88" i="1" s="1"/>
  <c r="I88" i="1"/>
  <c r="F88" i="1"/>
  <c r="G88" i="1" s="1"/>
  <c r="H88" i="1" s="1"/>
  <c r="E88" i="1"/>
  <c r="AK87" i="1"/>
  <c r="AJ87" i="1"/>
  <c r="AI87" i="1"/>
  <c r="AH87" i="1"/>
  <c r="AG87" i="1"/>
  <c r="AF87" i="1"/>
  <c r="AE87" i="1"/>
  <c r="AD87" i="1"/>
  <c r="AC87" i="1"/>
  <c r="AB87" i="1"/>
  <c r="AA87" i="1"/>
  <c r="V87" i="1"/>
  <c r="U87" i="1"/>
  <c r="T87" i="1"/>
  <c r="W87" i="1" s="1"/>
  <c r="X87" i="1" s="1"/>
  <c r="Y87" i="1" s="1"/>
  <c r="S87" i="1"/>
  <c r="R87" i="1"/>
  <c r="Q87" i="1"/>
  <c r="L87" i="1"/>
  <c r="M87" i="1" s="1"/>
  <c r="N87" i="1" s="1"/>
  <c r="K87" i="1"/>
  <c r="J87" i="1"/>
  <c r="I87" i="1"/>
  <c r="G87" i="1"/>
  <c r="H87" i="1" s="1"/>
  <c r="O87" i="1" s="1"/>
  <c r="P87" i="1" s="1"/>
  <c r="Z87" i="1" s="1"/>
  <c r="F87" i="1"/>
  <c r="E87" i="1"/>
  <c r="AK86" i="1"/>
  <c r="AJ86" i="1"/>
  <c r="AI86" i="1"/>
  <c r="AH86" i="1"/>
  <c r="AG86" i="1"/>
  <c r="AF86" i="1"/>
  <c r="AE86" i="1"/>
  <c r="AD86" i="1"/>
  <c r="AC86" i="1"/>
  <c r="AB86" i="1"/>
  <c r="AA86" i="1"/>
  <c r="W86" i="1"/>
  <c r="X86" i="1" s="1"/>
  <c r="Y86" i="1" s="1"/>
  <c r="V86" i="1"/>
  <c r="U86" i="1"/>
  <c r="T86" i="1"/>
  <c r="S86" i="1"/>
  <c r="Q86" i="1"/>
  <c r="R86" i="1" s="1"/>
  <c r="M86" i="1"/>
  <c r="N86" i="1" s="1"/>
  <c r="L86" i="1"/>
  <c r="I86" i="1"/>
  <c r="J86" i="1" s="1"/>
  <c r="K86" i="1" s="1"/>
  <c r="H86" i="1"/>
  <c r="G86" i="1"/>
  <c r="F86" i="1"/>
  <c r="E86" i="1"/>
  <c r="AK85" i="1"/>
  <c r="AJ85" i="1"/>
  <c r="AI85" i="1"/>
  <c r="AH85" i="1"/>
  <c r="AG85" i="1"/>
  <c r="AF85" i="1"/>
  <c r="AE85" i="1"/>
  <c r="AD85" i="1"/>
  <c r="AC85" i="1"/>
  <c r="AB85" i="1"/>
  <c r="AA85" i="1"/>
  <c r="Y85" i="1"/>
  <c r="V85" i="1"/>
  <c r="U85" i="1"/>
  <c r="T85" i="1"/>
  <c r="W85" i="1" s="1"/>
  <c r="X85" i="1" s="1"/>
  <c r="R85" i="1"/>
  <c r="S85" i="1" s="1"/>
  <c r="Q85" i="1"/>
  <c r="N85" i="1"/>
  <c r="M85" i="1"/>
  <c r="L85" i="1"/>
  <c r="I85" i="1"/>
  <c r="J85" i="1" s="1"/>
  <c r="K85" i="1" s="1"/>
  <c r="H85" i="1"/>
  <c r="F85" i="1"/>
  <c r="G85" i="1" s="1"/>
  <c r="E85" i="1"/>
  <c r="AK84" i="1"/>
  <c r="AJ84" i="1"/>
  <c r="AI84" i="1"/>
  <c r="AH84" i="1"/>
  <c r="AG84" i="1"/>
  <c r="AF84" i="1"/>
  <c r="AE84" i="1"/>
  <c r="AD84" i="1"/>
  <c r="AC84" i="1"/>
  <c r="AB84" i="1"/>
  <c r="AA84" i="1"/>
  <c r="V84" i="1"/>
  <c r="U84" i="1"/>
  <c r="W84" i="1" s="1"/>
  <c r="X84" i="1" s="1"/>
  <c r="Y84" i="1" s="1"/>
  <c r="T84" i="1"/>
  <c r="Q84" i="1"/>
  <c r="R84" i="1" s="1"/>
  <c r="S84" i="1" s="1"/>
  <c r="N84" i="1"/>
  <c r="M84" i="1"/>
  <c r="L84" i="1"/>
  <c r="I84" i="1"/>
  <c r="J84" i="1" s="1"/>
  <c r="K84" i="1" s="1"/>
  <c r="O84" i="1" s="1"/>
  <c r="P84" i="1" s="1"/>
  <c r="F84" i="1"/>
  <c r="G84" i="1" s="1"/>
  <c r="H84" i="1" s="1"/>
  <c r="E84" i="1"/>
  <c r="AK83" i="1"/>
  <c r="AJ83" i="1"/>
  <c r="AI83" i="1"/>
  <c r="AH83" i="1"/>
  <c r="AG83" i="1"/>
  <c r="AF83" i="1"/>
  <c r="AE83" i="1"/>
  <c r="AD83" i="1"/>
  <c r="AC83" i="1"/>
  <c r="AB83" i="1"/>
  <c r="AA83" i="1"/>
  <c r="V83" i="1"/>
  <c r="W83" i="1" s="1"/>
  <c r="X83" i="1" s="1"/>
  <c r="Y83" i="1" s="1"/>
  <c r="U83" i="1"/>
  <c r="T83" i="1"/>
  <c r="R83" i="1"/>
  <c r="S83" i="1" s="1"/>
  <c r="Q83" i="1"/>
  <c r="N83" i="1"/>
  <c r="L83" i="1"/>
  <c r="M83" i="1" s="1"/>
  <c r="J83" i="1"/>
  <c r="K83" i="1" s="1"/>
  <c r="I83" i="1"/>
  <c r="F83" i="1"/>
  <c r="G83" i="1" s="1"/>
  <c r="H83" i="1" s="1"/>
  <c r="O83" i="1" s="1"/>
  <c r="P83" i="1" s="1"/>
  <c r="Z83" i="1" s="1"/>
  <c r="E83" i="1"/>
  <c r="AK82" i="1"/>
  <c r="AJ82" i="1"/>
  <c r="AI82" i="1"/>
  <c r="AH82" i="1"/>
  <c r="AG82" i="1"/>
  <c r="AF82" i="1"/>
  <c r="AE82" i="1"/>
  <c r="AD82" i="1"/>
  <c r="AC82" i="1"/>
  <c r="AB82" i="1"/>
  <c r="AA82" i="1"/>
  <c r="Y82" i="1"/>
  <c r="V82" i="1"/>
  <c r="U82" i="1"/>
  <c r="T82" i="1"/>
  <c r="W82" i="1" s="1"/>
  <c r="X82" i="1" s="1"/>
  <c r="Q82" i="1"/>
  <c r="R82" i="1" s="1"/>
  <c r="S82" i="1" s="1"/>
  <c r="L82" i="1"/>
  <c r="M82" i="1" s="1"/>
  <c r="N82" i="1" s="1"/>
  <c r="K82" i="1"/>
  <c r="I82" i="1"/>
  <c r="J82" i="1" s="1"/>
  <c r="G82" i="1"/>
  <c r="H82" i="1" s="1"/>
  <c r="F82" i="1"/>
  <c r="E82" i="1"/>
  <c r="AK81" i="1"/>
  <c r="AJ81" i="1"/>
  <c r="AI81" i="1"/>
  <c r="AH81" i="1"/>
  <c r="AG81" i="1"/>
  <c r="AF81" i="1"/>
  <c r="AE81" i="1"/>
  <c r="AD81" i="1"/>
  <c r="AC81" i="1"/>
  <c r="AB81" i="1"/>
  <c r="AA81" i="1"/>
  <c r="V81" i="1"/>
  <c r="U81" i="1"/>
  <c r="T81" i="1"/>
  <c r="R81" i="1"/>
  <c r="S81" i="1" s="1"/>
  <c r="Q81" i="1"/>
  <c r="N81" i="1"/>
  <c r="M81" i="1"/>
  <c r="L81" i="1"/>
  <c r="J81" i="1"/>
  <c r="K81" i="1" s="1"/>
  <c r="I81" i="1"/>
  <c r="F81" i="1"/>
  <c r="G81" i="1" s="1"/>
  <c r="H81" i="1" s="1"/>
  <c r="E81" i="1"/>
  <c r="AK80" i="1"/>
  <c r="AJ80" i="1"/>
  <c r="AI80" i="1"/>
  <c r="AH80" i="1"/>
  <c r="AG80" i="1"/>
  <c r="AF80" i="1"/>
  <c r="AE80" i="1"/>
  <c r="AD80" i="1"/>
  <c r="AC80" i="1"/>
  <c r="AB80" i="1"/>
  <c r="AA80" i="1"/>
  <c r="W80" i="1"/>
  <c r="X80" i="1" s="1"/>
  <c r="Y80" i="1" s="1"/>
  <c r="V80" i="1"/>
  <c r="U80" i="1"/>
  <c r="T80" i="1"/>
  <c r="S80" i="1"/>
  <c r="R80" i="1"/>
  <c r="Q80" i="1"/>
  <c r="L80" i="1"/>
  <c r="M80" i="1" s="1"/>
  <c r="N80" i="1" s="1"/>
  <c r="K80" i="1"/>
  <c r="J80" i="1"/>
  <c r="I80" i="1"/>
  <c r="G80" i="1"/>
  <c r="H80" i="1" s="1"/>
  <c r="O80" i="1" s="1"/>
  <c r="P80" i="1" s="1"/>
  <c r="Z80" i="1" s="1"/>
  <c r="F80" i="1"/>
  <c r="E80" i="1"/>
  <c r="AK79" i="1"/>
  <c r="AJ79" i="1"/>
  <c r="AI79" i="1"/>
  <c r="AH79" i="1"/>
  <c r="AG79" i="1"/>
  <c r="AF79" i="1"/>
  <c r="AE79" i="1"/>
  <c r="AD79" i="1"/>
  <c r="AC79" i="1"/>
  <c r="AB79" i="1"/>
  <c r="AA79" i="1"/>
  <c r="X79" i="1"/>
  <c r="Y79" i="1" s="1"/>
  <c r="V79" i="1"/>
  <c r="U79" i="1"/>
  <c r="T79" i="1"/>
  <c r="W79" i="1" s="1"/>
  <c r="Q79" i="1"/>
  <c r="R79" i="1" s="1"/>
  <c r="S79" i="1" s="1"/>
  <c r="L79" i="1"/>
  <c r="M79" i="1" s="1"/>
  <c r="N79" i="1" s="1"/>
  <c r="I79" i="1"/>
  <c r="J79" i="1" s="1"/>
  <c r="K79" i="1" s="1"/>
  <c r="H79" i="1"/>
  <c r="O79" i="1" s="1"/>
  <c r="P79" i="1" s="1"/>
  <c r="Z79" i="1" s="1"/>
  <c r="G79" i="1"/>
  <c r="F79" i="1"/>
  <c r="E79" i="1"/>
  <c r="AK78" i="1"/>
  <c r="AJ78" i="1"/>
  <c r="AI78" i="1"/>
  <c r="AH78" i="1"/>
  <c r="AG78" i="1"/>
  <c r="AF78" i="1"/>
  <c r="AE78" i="1"/>
  <c r="AD78" i="1"/>
  <c r="AC78" i="1"/>
  <c r="AB78" i="1"/>
  <c r="AA78" i="1"/>
  <c r="Y78" i="1"/>
  <c r="V78" i="1"/>
  <c r="U78" i="1"/>
  <c r="T78" i="1"/>
  <c r="W78" i="1" s="1"/>
  <c r="X78" i="1" s="1"/>
  <c r="Q78" i="1"/>
  <c r="R78" i="1" s="1"/>
  <c r="S78" i="1" s="1"/>
  <c r="M78" i="1"/>
  <c r="N78" i="1" s="1"/>
  <c r="L78" i="1"/>
  <c r="I78" i="1"/>
  <c r="J78" i="1" s="1"/>
  <c r="K78" i="1" s="1"/>
  <c r="F78" i="1"/>
  <c r="G78" i="1" s="1"/>
  <c r="H78" i="1" s="1"/>
  <c r="E78" i="1"/>
  <c r="AK77" i="1"/>
  <c r="AJ77" i="1"/>
  <c r="AI77" i="1"/>
  <c r="AH77" i="1"/>
  <c r="AG77" i="1"/>
  <c r="AF77" i="1"/>
  <c r="AE77" i="1"/>
  <c r="AD77" i="1"/>
  <c r="AC77" i="1"/>
  <c r="AB77" i="1"/>
  <c r="AA77" i="1"/>
  <c r="V77" i="1"/>
  <c r="W77" i="1" s="1"/>
  <c r="X77" i="1" s="1"/>
  <c r="Y77" i="1" s="1"/>
  <c r="U77" i="1"/>
  <c r="T77" i="1"/>
  <c r="R77" i="1"/>
  <c r="S77" i="1" s="1"/>
  <c r="Z77" i="1" s="1"/>
  <c r="Q77" i="1"/>
  <c r="N77" i="1"/>
  <c r="M77" i="1"/>
  <c r="L77" i="1"/>
  <c r="J77" i="1"/>
  <c r="K77" i="1" s="1"/>
  <c r="I77" i="1"/>
  <c r="F77" i="1"/>
  <c r="G77" i="1" s="1"/>
  <c r="H77" i="1" s="1"/>
  <c r="O77" i="1" s="1"/>
  <c r="P77" i="1" s="1"/>
  <c r="E77" i="1"/>
  <c r="AK76" i="1"/>
  <c r="AJ76" i="1"/>
  <c r="AI76" i="1"/>
  <c r="AH76" i="1"/>
  <c r="AG76" i="1"/>
  <c r="AF76" i="1"/>
  <c r="AE76" i="1"/>
  <c r="AD76" i="1"/>
  <c r="AC76" i="1"/>
  <c r="AB76" i="1"/>
  <c r="AA76" i="1"/>
  <c r="W76" i="1"/>
  <c r="X76" i="1" s="1"/>
  <c r="Y76" i="1" s="1"/>
  <c r="V76" i="1"/>
  <c r="U76" i="1"/>
  <c r="T76" i="1"/>
  <c r="S76" i="1"/>
  <c r="R76" i="1"/>
  <c r="Q76" i="1"/>
  <c r="L76" i="1"/>
  <c r="M76" i="1" s="1"/>
  <c r="N76" i="1" s="1"/>
  <c r="K76" i="1"/>
  <c r="J76" i="1"/>
  <c r="I76" i="1"/>
  <c r="G76" i="1"/>
  <c r="H76" i="1" s="1"/>
  <c r="O76" i="1" s="1"/>
  <c r="P76" i="1" s="1"/>
  <c r="Z76" i="1" s="1"/>
  <c r="F76" i="1"/>
  <c r="E76" i="1"/>
  <c r="AK75" i="1"/>
  <c r="AJ75" i="1"/>
  <c r="AI75" i="1"/>
  <c r="AH75" i="1"/>
  <c r="AG75" i="1"/>
  <c r="AF75" i="1"/>
  <c r="AE75" i="1"/>
  <c r="AD75" i="1"/>
  <c r="AC75" i="1"/>
  <c r="AB75" i="1"/>
  <c r="AA75" i="1"/>
  <c r="X75" i="1"/>
  <c r="Y75" i="1" s="1"/>
  <c r="V75" i="1"/>
  <c r="U75" i="1"/>
  <c r="T75" i="1"/>
  <c r="W75" i="1" s="1"/>
  <c r="Q75" i="1"/>
  <c r="R75" i="1" s="1"/>
  <c r="S75" i="1" s="1"/>
  <c r="L75" i="1"/>
  <c r="M75" i="1" s="1"/>
  <c r="N75" i="1" s="1"/>
  <c r="I75" i="1"/>
  <c r="J75" i="1" s="1"/>
  <c r="K75" i="1" s="1"/>
  <c r="H75" i="1"/>
  <c r="G75" i="1"/>
  <c r="F75" i="1"/>
  <c r="E75" i="1"/>
  <c r="AK74" i="1"/>
  <c r="AJ74" i="1"/>
  <c r="AI74" i="1"/>
  <c r="AH74" i="1"/>
  <c r="AG74" i="1"/>
  <c r="AF74" i="1"/>
  <c r="AE74" i="1"/>
  <c r="AD74" i="1"/>
  <c r="AC74" i="1"/>
  <c r="AB74" i="1"/>
  <c r="AA74" i="1"/>
  <c r="V74" i="1"/>
  <c r="U74" i="1"/>
  <c r="T74" i="1"/>
  <c r="W74" i="1" s="1"/>
  <c r="X74" i="1" s="1"/>
  <c r="Y74" i="1" s="1"/>
  <c r="Q74" i="1"/>
  <c r="R74" i="1" s="1"/>
  <c r="S74" i="1" s="1"/>
  <c r="M74" i="1"/>
  <c r="N74" i="1" s="1"/>
  <c r="L74" i="1"/>
  <c r="I74" i="1"/>
  <c r="J74" i="1" s="1"/>
  <c r="K74" i="1" s="1"/>
  <c r="F74" i="1"/>
  <c r="G74" i="1" s="1"/>
  <c r="H74" i="1" s="1"/>
  <c r="E74" i="1"/>
  <c r="AK73" i="1"/>
  <c r="AJ73" i="1"/>
  <c r="AI73" i="1"/>
  <c r="AH73" i="1"/>
  <c r="AG73" i="1"/>
  <c r="AF73" i="1"/>
  <c r="AE73" i="1"/>
  <c r="AD73" i="1"/>
  <c r="AC73" i="1"/>
  <c r="AB73" i="1"/>
  <c r="AA73" i="1"/>
  <c r="V73" i="1"/>
  <c r="W73" i="1" s="1"/>
  <c r="X73" i="1" s="1"/>
  <c r="Y73" i="1" s="1"/>
  <c r="U73" i="1"/>
  <c r="T73" i="1"/>
  <c r="R73" i="1"/>
  <c r="S73" i="1" s="1"/>
  <c r="Q73" i="1"/>
  <c r="N73" i="1"/>
  <c r="M73" i="1"/>
  <c r="L73" i="1"/>
  <c r="J73" i="1"/>
  <c r="K73" i="1" s="1"/>
  <c r="I73" i="1"/>
  <c r="F73" i="1"/>
  <c r="G73" i="1" s="1"/>
  <c r="H73" i="1" s="1"/>
  <c r="E73" i="1"/>
  <c r="AK72" i="1"/>
  <c r="AJ72" i="1"/>
  <c r="AI72" i="1"/>
  <c r="AH72" i="1"/>
  <c r="AG72" i="1"/>
  <c r="AF72" i="1"/>
  <c r="AE72" i="1"/>
  <c r="AD72" i="1"/>
  <c r="AC72" i="1"/>
  <c r="AB72" i="1"/>
  <c r="AA72" i="1"/>
  <c r="W72" i="1"/>
  <c r="X72" i="1" s="1"/>
  <c r="Y72" i="1" s="1"/>
  <c r="V72" i="1"/>
  <c r="U72" i="1"/>
  <c r="T72" i="1"/>
  <c r="S72" i="1"/>
  <c r="R72" i="1"/>
  <c r="Q72" i="1"/>
  <c r="L72" i="1"/>
  <c r="M72" i="1" s="1"/>
  <c r="N72" i="1" s="1"/>
  <c r="K72" i="1"/>
  <c r="J72" i="1"/>
  <c r="I72" i="1"/>
  <c r="G72" i="1"/>
  <c r="H72" i="1" s="1"/>
  <c r="O72" i="1" s="1"/>
  <c r="P72" i="1" s="1"/>
  <c r="Z72" i="1" s="1"/>
  <c r="F72" i="1"/>
  <c r="E72" i="1"/>
  <c r="AK71" i="1"/>
  <c r="AJ71" i="1"/>
  <c r="AI71" i="1"/>
  <c r="AH71" i="1"/>
  <c r="AG71" i="1"/>
  <c r="AF71" i="1"/>
  <c r="AE71" i="1"/>
  <c r="AD71" i="1"/>
  <c r="AC71" i="1"/>
  <c r="AB71" i="1"/>
  <c r="AA71" i="1"/>
  <c r="X71" i="1"/>
  <c r="Y71" i="1" s="1"/>
  <c r="V71" i="1"/>
  <c r="U71" i="1"/>
  <c r="T71" i="1"/>
  <c r="W71" i="1" s="1"/>
  <c r="Q71" i="1"/>
  <c r="R71" i="1" s="1"/>
  <c r="S71" i="1" s="1"/>
  <c r="L71" i="1"/>
  <c r="M71" i="1" s="1"/>
  <c r="N71" i="1" s="1"/>
  <c r="I71" i="1"/>
  <c r="J71" i="1" s="1"/>
  <c r="K71" i="1" s="1"/>
  <c r="H71" i="1"/>
  <c r="O71" i="1" s="1"/>
  <c r="P71" i="1" s="1"/>
  <c r="Z71" i="1" s="1"/>
  <c r="G71" i="1"/>
  <c r="F71" i="1"/>
  <c r="E71" i="1"/>
  <c r="AK70" i="1"/>
  <c r="AJ70" i="1"/>
  <c r="AI70" i="1"/>
  <c r="AH70" i="1"/>
  <c r="AG70" i="1"/>
  <c r="AF70" i="1"/>
  <c r="AE70" i="1"/>
  <c r="AD70" i="1"/>
  <c r="AC70" i="1"/>
  <c r="AB70" i="1"/>
  <c r="AA70" i="1"/>
  <c r="Y70" i="1"/>
  <c r="V70" i="1"/>
  <c r="U70" i="1"/>
  <c r="T70" i="1"/>
  <c r="W70" i="1" s="1"/>
  <c r="X70" i="1" s="1"/>
  <c r="Q70" i="1"/>
  <c r="R70" i="1" s="1"/>
  <c r="S70" i="1" s="1"/>
  <c r="M70" i="1"/>
  <c r="N70" i="1" s="1"/>
  <c r="L70" i="1"/>
  <c r="I70" i="1"/>
  <c r="J70" i="1" s="1"/>
  <c r="K70" i="1" s="1"/>
  <c r="F70" i="1"/>
  <c r="G70" i="1" s="1"/>
  <c r="H70" i="1" s="1"/>
  <c r="E70" i="1"/>
  <c r="AK69" i="1"/>
  <c r="AJ69" i="1"/>
  <c r="AI69" i="1"/>
  <c r="AH69" i="1"/>
  <c r="AG69" i="1"/>
  <c r="AF69" i="1"/>
  <c r="AE69" i="1"/>
  <c r="AD69" i="1"/>
  <c r="AC69" i="1"/>
  <c r="AB69" i="1"/>
  <c r="AA69" i="1"/>
  <c r="V69" i="1"/>
  <c r="W69" i="1" s="1"/>
  <c r="X69" i="1" s="1"/>
  <c r="Y69" i="1" s="1"/>
  <c r="U69" i="1"/>
  <c r="T69" i="1"/>
  <c r="R69" i="1"/>
  <c r="S69" i="1" s="1"/>
  <c r="Z69" i="1" s="1"/>
  <c r="Q69" i="1"/>
  <c r="N69" i="1"/>
  <c r="M69" i="1"/>
  <c r="L69" i="1"/>
  <c r="J69" i="1"/>
  <c r="K69" i="1" s="1"/>
  <c r="I69" i="1"/>
  <c r="F69" i="1"/>
  <c r="G69" i="1" s="1"/>
  <c r="H69" i="1" s="1"/>
  <c r="O69" i="1" s="1"/>
  <c r="P69" i="1" s="1"/>
  <c r="E69" i="1"/>
  <c r="AK68" i="1"/>
  <c r="AJ68" i="1"/>
  <c r="AI68" i="1"/>
  <c r="AH68" i="1"/>
  <c r="AG68" i="1"/>
  <c r="AF68" i="1"/>
  <c r="AE68" i="1"/>
  <c r="AD68" i="1"/>
  <c r="AC68" i="1"/>
  <c r="AB68" i="1"/>
  <c r="AA68" i="1"/>
  <c r="W68" i="1"/>
  <c r="X68" i="1" s="1"/>
  <c r="Y68" i="1" s="1"/>
  <c r="V68" i="1"/>
  <c r="U68" i="1"/>
  <c r="T68" i="1"/>
  <c r="S68" i="1"/>
  <c r="R68" i="1"/>
  <c r="Q68" i="1"/>
  <c r="L68" i="1"/>
  <c r="M68" i="1" s="1"/>
  <c r="N68" i="1" s="1"/>
  <c r="K68" i="1"/>
  <c r="J68" i="1"/>
  <c r="I68" i="1"/>
  <c r="G68" i="1"/>
  <c r="H68" i="1" s="1"/>
  <c r="O68" i="1" s="1"/>
  <c r="P68" i="1" s="1"/>
  <c r="Z68" i="1" s="1"/>
  <c r="F68" i="1"/>
  <c r="E68" i="1"/>
  <c r="AK67" i="1"/>
  <c r="AJ67" i="1"/>
  <c r="AI67" i="1"/>
  <c r="AH67" i="1"/>
  <c r="AG67" i="1"/>
  <c r="AF67" i="1"/>
  <c r="AE67" i="1"/>
  <c r="AD67" i="1"/>
  <c r="AC67" i="1"/>
  <c r="AB67" i="1"/>
  <c r="AA67" i="1"/>
  <c r="X67" i="1"/>
  <c r="Y67" i="1" s="1"/>
  <c r="V67" i="1"/>
  <c r="U67" i="1"/>
  <c r="T67" i="1"/>
  <c r="W67" i="1" s="1"/>
  <c r="Q67" i="1"/>
  <c r="R67" i="1" s="1"/>
  <c r="S67" i="1" s="1"/>
  <c r="L67" i="1"/>
  <c r="M67" i="1" s="1"/>
  <c r="N67" i="1" s="1"/>
  <c r="I67" i="1"/>
  <c r="J67" i="1" s="1"/>
  <c r="K67" i="1" s="1"/>
  <c r="H67" i="1"/>
  <c r="G67" i="1"/>
  <c r="F67" i="1"/>
  <c r="E67" i="1"/>
  <c r="AK66" i="1"/>
  <c r="AJ66" i="1"/>
  <c r="AI66" i="1"/>
  <c r="AH66" i="1"/>
  <c r="AG66" i="1"/>
  <c r="AF66" i="1"/>
  <c r="AE66" i="1"/>
  <c r="AD66" i="1"/>
  <c r="AC66" i="1"/>
  <c r="AB66" i="1"/>
  <c r="AA66" i="1"/>
  <c r="V66" i="1"/>
  <c r="U66" i="1"/>
  <c r="T66" i="1"/>
  <c r="W66" i="1" s="1"/>
  <c r="X66" i="1" s="1"/>
  <c r="Y66" i="1" s="1"/>
  <c r="Q66" i="1"/>
  <c r="R66" i="1" s="1"/>
  <c r="S66" i="1" s="1"/>
  <c r="M66" i="1"/>
  <c r="N66" i="1" s="1"/>
  <c r="L66" i="1"/>
  <c r="I66" i="1"/>
  <c r="J66" i="1" s="1"/>
  <c r="K66" i="1" s="1"/>
  <c r="F66" i="1"/>
  <c r="G66" i="1" s="1"/>
  <c r="H66" i="1" s="1"/>
  <c r="E66" i="1"/>
  <c r="AK65" i="1"/>
  <c r="AJ65" i="1"/>
  <c r="AI65" i="1"/>
  <c r="AH65" i="1"/>
  <c r="AG65" i="1"/>
  <c r="AF65" i="1"/>
  <c r="AE65" i="1"/>
  <c r="AD65" i="1"/>
  <c r="AC65" i="1"/>
  <c r="AB65" i="1"/>
  <c r="AA65" i="1"/>
  <c r="V65" i="1"/>
  <c r="W65" i="1" s="1"/>
  <c r="X65" i="1" s="1"/>
  <c r="Y65" i="1" s="1"/>
  <c r="U65" i="1"/>
  <c r="T65" i="1"/>
  <c r="R65" i="1"/>
  <c r="S65" i="1" s="1"/>
  <c r="Q65" i="1"/>
  <c r="N65" i="1"/>
  <c r="M65" i="1"/>
  <c r="L65" i="1"/>
  <c r="J65" i="1"/>
  <c r="K65" i="1" s="1"/>
  <c r="I65" i="1"/>
  <c r="F65" i="1"/>
  <c r="G65" i="1" s="1"/>
  <c r="H65" i="1" s="1"/>
  <c r="E65" i="1"/>
  <c r="AK64" i="1"/>
  <c r="AJ64" i="1"/>
  <c r="AI64" i="1"/>
  <c r="AH64" i="1"/>
  <c r="AG64" i="1"/>
  <c r="AF64" i="1"/>
  <c r="AE64" i="1"/>
  <c r="AD64" i="1"/>
  <c r="AC64" i="1"/>
  <c r="AB64" i="1"/>
  <c r="AA64" i="1"/>
  <c r="W64" i="1"/>
  <c r="X64" i="1" s="1"/>
  <c r="Y64" i="1" s="1"/>
  <c r="V64" i="1"/>
  <c r="U64" i="1"/>
  <c r="T64" i="1"/>
  <c r="S64" i="1"/>
  <c r="R64" i="1"/>
  <c r="Q64" i="1"/>
  <c r="L64" i="1"/>
  <c r="M64" i="1" s="1"/>
  <c r="N64" i="1" s="1"/>
  <c r="K64" i="1"/>
  <c r="J64" i="1"/>
  <c r="I64" i="1"/>
  <c r="G64" i="1"/>
  <c r="H64" i="1" s="1"/>
  <c r="O64" i="1" s="1"/>
  <c r="P64" i="1" s="1"/>
  <c r="Z64" i="1" s="1"/>
  <c r="F64" i="1"/>
  <c r="E64" i="1"/>
  <c r="AK63" i="1"/>
  <c r="AJ63" i="1"/>
  <c r="AI63" i="1"/>
  <c r="AH63" i="1"/>
  <c r="AG63" i="1"/>
  <c r="AF63" i="1"/>
  <c r="AE63" i="1"/>
  <c r="AD63" i="1"/>
  <c r="AC63" i="1"/>
  <c r="AB63" i="1"/>
  <c r="AA63" i="1"/>
  <c r="X63" i="1"/>
  <c r="Y63" i="1" s="1"/>
  <c r="V63" i="1"/>
  <c r="U63" i="1"/>
  <c r="T63" i="1"/>
  <c r="W63" i="1" s="1"/>
  <c r="Q63" i="1"/>
  <c r="R63" i="1" s="1"/>
  <c r="S63" i="1" s="1"/>
  <c r="L63" i="1"/>
  <c r="M63" i="1" s="1"/>
  <c r="N63" i="1" s="1"/>
  <c r="I63" i="1"/>
  <c r="J63" i="1" s="1"/>
  <c r="K63" i="1" s="1"/>
  <c r="H63" i="1"/>
  <c r="O63" i="1" s="1"/>
  <c r="P63" i="1" s="1"/>
  <c r="Z63" i="1" s="1"/>
  <c r="G63" i="1"/>
  <c r="F63" i="1"/>
  <c r="E63" i="1"/>
  <c r="AK62" i="1"/>
  <c r="AJ62" i="1"/>
  <c r="AI62" i="1"/>
  <c r="AH62" i="1"/>
  <c r="AG62" i="1"/>
  <c r="AF62" i="1"/>
  <c r="AE62" i="1"/>
  <c r="AD62" i="1"/>
  <c r="AC62" i="1"/>
  <c r="AB62" i="1"/>
  <c r="AA62" i="1"/>
  <c r="Y62" i="1"/>
  <c r="V62" i="1"/>
  <c r="U62" i="1"/>
  <c r="T62" i="1"/>
  <c r="W62" i="1" s="1"/>
  <c r="X62" i="1" s="1"/>
  <c r="Q62" i="1"/>
  <c r="R62" i="1" s="1"/>
  <c r="S62" i="1" s="1"/>
  <c r="M62" i="1"/>
  <c r="N62" i="1" s="1"/>
  <c r="L62" i="1"/>
  <c r="I62" i="1"/>
  <c r="J62" i="1" s="1"/>
  <c r="K62" i="1" s="1"/>
  <c r="F62" i="1"/>
  <c r="G62" i="1" s="1"/>
  <c r="H62" i="1" s="1"/>
  <c r="E62" i="1"/>
  <c r="AK61" i="1"/>
  <c r="AJ61" i="1"/>
  <c r="AI61" i="1"/>
  <c r="AH61" i="1"/>
  <c r="AG61" i="1"/>
  <c r="AF61" i="1"/>
  <c r="AE61" i="1"/>
  <c r="AD61" i="1"/>
  <c r="AC61" i="1"/>
  <c r="AB61" i="1"/>
  <c r="AA61" i="1"/>
  <c r="V61" i="1"/>
  <c r="W61" i="1" s="1"/>
  <c r="X61" i="1" s="1"/>
  <c r="Y61" i="1" s="1"/>
  <c r="U61" i="1"/>
  <c r="T61" i="1"/>
  <c r="R61" i="1"/>
  <c r="S61" i="1" s="1"/>
  <c r="Z61" i="1" s="1"/>
  <c r="Q61" i="1"/>
  <c r="N61" i="1"/>
  <c r="M61" i="1"/>
  <c r="L61" i="1"/>
  <c r="J61" i="1"/>
  <c r="K61" i="1" s="1"/>
  <c r="I61" i="1"/>
  <c r="F61" i="1"/>
  <c r="G61" i="1" s="1"/>
  <c r="H61" i="1" s="1"/>
  <c r="O61" i="1" s="1"/>
  <c r="P61" i="1" s="1"/>
  <c r="E61" i="1"/>
  <c r="AK60" i="1"/>
  <c r="AJ60" i="1"/>
  <c r="AI60" i="1"/>
  <c r="AH60" i="1"/>
  <c r="AG60" i="1"/>
  <c r="AF60" i="1"/>
  <c r="AE60" i="1"/>
  <c r="AD60" i="1"/>
  <c r="AC60" i="1"/>
  <c r="AB60" i="1"/>
  <c r="AA60" i="1"/>
  <c r="W60" i="1"/>
  <c r="X60" i="1" s="1"/>
  <c r="Y60" i="1" s="1"/>
  <c r="V60" i="1"/>
  <c r="U60" i="1"/>
  <c r="T60" i="1"/>
  <c r="S60" i="1"/>
  <c r="R60" i="1"/>
  <c r="Q60" i="1"/>
  <c r="L60" i="1"/>
  <c r="M60" i="1" s="1"/>
  <c r="N60" i="1" s="1"/>
  <c r="K60" i="1"/>
  <c r="J60" i="1"/>
  <c r="I60" i="1"/>
  <c r="G60" i="1"/>
  <c r="H60" i="1" s="1"/>
  <c r="O60" i="1" s="1"/>
  <c r="P60" i="1" s="1"/>
  <c r="Z60" i="1" s="1"/>
  <c r="F60" i="1"/>
  <c r="E60" i="1"/>
  <c r="AK59" i="1"/>
  <c r="AJ59" i="1"/>
  <c r="AI59" i="1"/>
  <c r="AH59" i="1"/>
  <c r="AG59" i="1"/>
  <c r="AF59" i="1"/>
  <c r="AE59" i="1"/>
  <c r="AD59" i="1"/>
  <c r="AC59" i="1"/>
  <c r="AB59" i="1"/>
  <c r="AA59" i="1"/>
  <c r="V59" i="1"/>
  <c r="U59" i="1"/>
  <c r="T59" i="1"/>
  <c r="W59" i="1" s="1"/>
  <c r="X59" i="1" s="1"/>
  <c r="Y59" i="1" s="1"/>
  <c r="Q59" i="1"/>
  <c r="R59" i="1" s="1"/>
  <c r="S59" i="1" s="1"/>
  <c r="L59" i="1"/>
  <c r="M59" i="1" s="1"/>
  <c r="N59" i="1" s="1"/>
  <c r="I59" i="1"/>
  <c r="J59" i="1" s="1"/>
  <c r="K59" i="1" s="1"/>
  <c r="H59" i="1"/>
  <c r="G59" i="1"/>
  <c r="F59" i="1"/>
  <c r="E59" i="1"/>
  <c r="AK58" i="1"/>
  <c r="AJ58" i="1"/>
  <c r="AI58" i="1"/>
  <c r="AH58" i="1"/>
  <c r="AG58" i="1"/>
  <c r="AF58" i="1"/>
  <c r="AE58" i="1"/>
  <c r="AD58" i="1"/>
  <c r="AC58" i="1"/>
  <c r="AB58" i="1"/>
  <c r="AA58" i="1"/>
  <c r="V58" i="1"/>
  <c r="U58" i="1"/>
  <c r="T58" i="1"/>
  <c r="Q58" i="1"/>
  <c r="R58" i="1" s="1"/>
  <c r="S58" i="1" s="1"/>
  <c r="N58" i="1"/>
  <c r="M58" i="1"/>
  <c r="L58" i="1"/>
  <c r="I58" i="1"/>
  <c r="J58" i="1" s="1"/>
  <c r="K58" i="1" s="1"/>
  <c r="F58" i="1"/>
  <c r="G58" i="1" s="1"/>
  <c r="H58" i="1" s="1"/>
  <c r="E58" i="1"/>
  <c r="AK57" i="1"/>
  <c r="AJ57" i="1"/>
  <c r="AI57" i="1"/>
  <c r="AH57" i="1"/>
  <c r="AG57" i="1"/>
  <c r="AF57" i="1"/>
  <c r="AE57" i="1"/>
  <c r="AD57" i="1"/>
  <c r="AC57" i="1"/>
  <c r="AB57" i="1"/>
  <c r="AA57" i="1"/>
  <c r="W57" i="1"/>
  <c r="X57" i="1" s="1"/>
  <c r="Y57" i="1" s="1"/>
  <c r="V57" i="1"/>
  <c r="U57" i="1"/>
  <c r="T57" i="1"/>
  <c r="Q57" i="1"/>
  <c r="R57" i="1" s="1"/>
  <c r="S57" i="1" s="1"/>
  <c r="N57" i="1"/>
  <c r="M57" i="1"/>
  <c r="L57" i="1"/>
  <c r="J57" i="1"/>
  <c r="K57" i="1" s="1"/>
  <c r="I57" i="1"/>
  <c r="F57" i="1"/>
  <c r="G57" i="1" s="1"/>
  <c r="H57" i="1" s="1"/>
  <c r="E57" i="1"/>
  <c r="AK56" i="1"/>
  <c r="AJ56" i="1"/>
  <c r="AI56" i="1"/>
  <c r="AH56" i="1"/>
  <c r="AG56" i="1"/>
  <c r="AF56" i="1"/>
  <c r="AE56" i="1"/>
  <c r="AD56" i="1"/>
  <c r="AC56" i="1"/>
  <c r="AB56" i="1"/>
  <c r="AA56" i="1"/>
  <c r="V56" i="1"/>
  <c r="W56" i="1" s="1"/>
  <c r="X56" i="1" s="1"/>
  <c r="Y56" i="1" s="1"/>
  <c r="U56" i="1"/>
  <c r="T56" i="1"/>
  <c r="R56" i="1"/>
  <c r="S56" i="1" s="1"/>
  <c r="Q56" i="1"/>
  <c r="N56" i="1"/>
  <c r="M56" i="1"/>
  <c r="L56" i="1"/>
  <c r="J56" i="1"/>
  <c r="K56" i="1" s="1"/>
  <c r="I56" i="1"/>
  <c r="F56" i="1"/>
  <c r="G56" i="1" s="1"/>
  <c r="H56" i="1" s="1"/>
  <c r="O56" i="1" s="1"/>
  <c r="P56" i="1" s="1"/>
  <c r="E56" i="1"/>
  <c r="AK55" i="1"/>
  <c r="AJ55" i="1"/>
  <c r="AI55" i="1"/>
  <c r="AH55" i="1"/>
  <c r="AG55" i="1"/>
  <c r="AF55" i="1"/>
  <c r="AE55" i="1"/>
  <c r="AD55" i="1"/>
  <c r="AC55" i="1"/>
  <c r="AB55" i="1"/>
  <c r="AA55" i="1"/>
  <c r="W55" i="1"/>
  <c r="X55" i="1" s="1"/>
  <c r="Y55" i="1" s="1"/>
  <c r="V55" i="1"/>
  <c r="U55" i="1"/>
  <c r="T55" i="1"/>
  <c r="S55" i="1"/>
  <c r="R55" i="1"/>
  <c r="Q55" i="1"/>
  <c r="L55" i="1"/>
  <c r="M55" i="1" s="1"/>
  <c r="N55" i="1" s="1"/>
  <c r="I55" i="1"/>
  <c r="J55" i="1" s="1"/>
  <c r="K55" i="1" s="1"/>
  <c r="G55" i="1"/>
  <c r="H55" i="1" s="1"/>
  <c r="F55" i="1"/>
  <c r="E55" i="1"/>
  <c r="AK54" i="1"/>
  <c r="AJ54" i="1"/>
  <c r="AI54" i="1"/>
  <c r="AH54" i="1"/>
  <c r="AG54" i="1"/>
  <c r="AF54" i="1"/>
  <c r="AE54" i="1"/>
  <c r="AD54" i="1"/>
  <c r="AC54" i="1"/>
  <c r="AB54" i="1"/>
  <c r="AA54" i="1"/>
  <c r="V54" i="1"/>
  <c r="U54" i="1"/>
  <c r="T54" i="1"/>
  <c r="W54" i="1" s="1"/>
  <c r="X54" i="1" s="1"/>
  <c r="Y54" i="1" s="1"/>
  <c r="Q54" i="1"/>
  <c r="R54" i="1" s="1"/>
  <c r="S54" i="1" s="1"/>
  <c r="L54" i="1"/>
  <c r="M54" i="1" s="1"/>
  <c r="N54" i="1" s="1"/>
  <c r="I54" i="1"/>
  <c r="J54" i="1" s="1"/>
  <c r="K54" i="1" s="1"/>
  <c r="F54" i="1"/>
  <c r="G54" i="1" s="1"/>
  <c r="H54" i="1" s="1"/>
  <c r="E54" i="1"/>
  <c r="AK53" i="1"/>
  <c r="AJ53" i="1"/>
  <c r="AI53" i="1"/>
  <c r="AH53" i="1"/>
  <c r="AG53" i="1"/>
  <c r="AF53" i="1"/>
  <c r="AE53" i="1"/>
  <c r="AD53" i="1"/>
  <c r="AC53" i="1"/>
  <c r="AB53" i="1"/>
  <c r="AA53" i="1"/>
  <c r="V53" i="1"/>
  <c r="U53" i="1"/>
  <c r="W53" i="1" s="1"/>
  <c r="X53" i="1" s="1"/>
  <c r="Y53" i="1" s="1"/>
  <c r="T53" i="1"/>
  <c r="Q53" i="1"/>
  <c r="R53" i="1" s="1"/>
  <c r="S53" i="1" s="1"/>
  <c r="M53" i="1"/>
  <c r="N53" i="1" s="1"/>
  <c r="L53" i="1"/>
  <c r="I53" i="1"/>
  <c r="J53" i="1" s="1"/>
  <c r="K53" i="1" s="1"/>
  <c r="F53" i="1"/>
  <c r="G53" i="1" s="1"/>
  <c r="H53" i="1" s="1"/>
  <c r="E53" i="1"/>
  <c r="AK52" i="1"/>
  <c r="AJ52" i="1"/>
  <c r="AI52" i="1"/>
  <c r="AH52" i="1"/>
  <c r="AG52" i="1"/>
  <c r="AF52" i="1"/>
  <c r="AE52" i="1"/>
  <c r="AD52" i="1"/>
  <c r="AC52" i="1"/>
  <c r="AB52" i="1"/>
  <c r="AA52" i="1"/>
  <c r="V52" i="1"/>
  <c r="W52" i="1" s="1"/>
  <c r="X52" i="1" s="1"/>
  <c r="Y52" i="1" s="1"/>
  <c r="U52" i="1"/>
  <c r="T52" i="1"/>
  <c r="R52" i="1"/>
  <c r="S52" i="1" s="1"/>
  <c r="Q52" i="1"/>
  <c r="L52" i="1"/>
  <c r="M52" i="1" s="1"/>
  <c r="N52" i="1" s="1"/>
  <c r="J52" i="1"/>
  <c r="K52" i="1" s="1"/>
  <c r="I52" i="1"/>
  <c r="F52" i="1"/>
  <c r="G52" i="1" s="1"/>
  <c r="H52" i="1" s="1"/>
  <c r="O52" i="1" s="1"/>
  <c r="P52" i="1" s="1"/>
  <c r="Z52" i="1" s="1"/>
  <c r="E52" i="1"/>
  <c r="AK51" i="1"/>
  <c r="AJ51" i="1"/>
  <c r="AI51" i="1"/>
  <c r="AH51" i="1"/>
  <c r="AG51" i="1"/>
  <c r="AF51" i="1"/>
  <c r="AE51" i="1"/>
  <c r="AD51" i="1"/>
  <c r="AC51" i="1"/>
  <c r="AB51" i="1"/>
  <c r="AA51" i="1"/>
  <c r="W51" i="1"/>
  <c r="X51" i="1" s="1"/>
  <c r="Y51" i="1" s="1"/>
  <c r="V51" i="1"/>
  <c r="U51" i="1"/>
  <c r="T51" i="1"/>
  <c r="S51" i="1"/>
  <c r="R51" i="1"/>
  <c r="Q51" i="1"/>
  <c r="L51" i="1"/>
  <c r="M51" i="1" s="1"/>
  <c r="N51" i="1" s="1"/>
  <c r="I51" i="1"/>
  <c r="J51" i="1" s="1"/>
  <c r="K51" i="1" s="1"/>
  <c r="G51" i="1"/>
  <c r="H51" i="1" s="1"/>
  <c r="F51" i="1"/>
  <c r="E51" i="1"/>
  <c r="AK50" i="1"/>
  <c r="AJ50" i="1"/>
  <c r="AI50" i="1"/>
  <c r="AH50" i="1"/>
  <c r="AG50" i="1"/>
  <c r="AF50" i="1"/>
  <c r="AE50" i="1"/>
  <c r="AD50" i="1"/>
  <c r="AC50" i="1"/>
  <c r="AB50" i="1"/>
  <c r="AA50" i="1"/>
  <c r="V50" i="1"/>
  <c r="U50" i="1"/>
  <c r="T50" i="1"/>
  <c r="W50" i="1" s="1"/>
  <c r="X50" i="1" s="1"/>
  <c r="Y50" i="1" s="1"/>
  <c r="Q50" i="1"/>
  <c r="R50" i="1" s="1"/>
  <c r="S50" i="1" s="1"/>
  <c r="L50" i="1"/>
  <c r="M50" i="1" s="1"/>
  <c r="N50" i="1" s="1"/>
  <c r="I50" i="1"/>
  <c r="J50" i="1" s="1"/>
  <c r="K50" i="1" s="1"/>
  <c r="F50" i="1"/>
  <c r="G50" i="1" s="1"/>
  <c r="H50" i="1" s="1"/>
  <c r="E50" i="1"/>
  <c r="AK49" i="1"/>
  <c r="AJ49" i="1"/>
  <c r="AI49" i="1"/>
  <c r="AH49" i="1"/>
  <c r="AG49" i="1"/>
  <c r="AF49" i="1"/>
  <c r="AE49" i="1"/>
  <c r="AD49" i="1"/>
  <c r="AC49" i="1"/>
  <c r="AB49" i="1"/>
  <c r="AA49" i="1"/>
  <c r="V49" i="1"/>
  <c r="U49" i="1"/>
  <c r="T49" i="1"/>
  <c r="W49" i="1" s="1"/>
  <c r="X49" i="1" s="1"/>
  <c r="Y49" i="1" s="1"/>
  <c r="Q49" i="1"/>
  <c r="R49" i="1" s="1"/>
  <c r="S49" i="1" s="1"/>
  <c r="M49" i="1"/>
  <c r="N49" i="1" s="1"/>
  <c r="L49" i="1"/>
  <c r="I49" i="1"/>
  <c r="J49" i="1" s="1"/>
  <c r="K49" i="1" s="1"/>
  <c r="F49" i="1"/>
  <c r="G49" i="1" s="1"/>
  <c r="H49" i="1" s="1"/>
  <c r="O49" i="1" s="1"/>
  <c r="P49" i="1" s="1"/>
  <c r="Z49" i="1" s="1"/>
  <c r="E49" i="1"/>
  <c r="AK48" i="1"/>
  <c r="AJ48" i="1"/>
  <c r="AI48" i="1"/>
  <c r="AH48" i="1"/>
  <c r="AG48" i="1"/>
  <c r="AF48" i="1"/>
  <c r="AE48" i="1"/>
  <c r="AD48" i="1"/>
  <c r="AC48" i="1"/>
  <c r="AB48" i="1"/>
  <c r="AA48" i="1"/>
  <c r="V48" i="1"/>
  <c r="W48" i="1" s="1"/>
  <c r="X48" i="1" s="1"/>
  <c r="Y48" i="1" s="1"/>
  <c r="U48" i="1"/>
  <c r="T48" i="1"/>
  <c r="R48" i="1"/>
  <c r="S48" i="1" s="1"/>
  <c r="Q48" i="1"/>
  <c r="N48" i="1"/>
  <c r="M48" i="1"/>
  <c r="L48" i="1"/>
  <c r="J48" i="1"/>
  <c r="K48" i="1" s="1"/>
  <c r="I48" i="1"/>
  <c r="F48" i="1"/>
  <c r="G48" i="1" s="1"/>
  <c r="H48" i="1" s="1"/>
  <c r="O48" i="1" s="1"/>
  <c r="P48" i="1" s="1"/>
  <c r="E48" i="1"/>
  <c r="AK47" i="1"/>
  <c r="AJ47" i="1"/>
  <c r="AI47" i="1"/>
  <c r="AH47" i="1"/>
  <c r="AG47" i="1"/>
  <c r="AF47" i="1"/>
  <c r="AE47" i="1"/>
  <c r="AD47" i="1"/>
  <c r="AC47" i="1"/>
  <c r="AB47" i="1"/>
  <c r="AA47" i="1"/>
  <c r="W47" i="1"/>
  <c r="X47" i="1" s="1"/>
  <c r="Y47" i="1" s="1"/>
  <c r="V47" i="1"/>
  <c r="U47" i="1"/>
  <c r="T47" i="1"/>
  <c r="S47" i="1"/>
  <c r="R47" i="1"/>
  <c r="Q47" i="1"/>
  <c r="L47" i="1"/>
  <c r="M47" i="1" s="1"/>
  <c r="N47" i="1" s="1"/>
  <c r="I47" i="1"/>
  <c r="J47" i="1" s="1"/>
  <c r="K47" i="1" s="1"/>
  <c r="G47" i="1"/>
  <c r="H47" i="1" s="1"/>
  <c r="F47" i="1"/>
  <c r="E47" i="1"/>
  <c r="AK46" i="1"/>
  <c r="AJ46" i="1"/>
  <c r="AI46" i="1"/>
  <c r="AH46" i="1"/>
  <c r="AG46" i="1"/>
  <c r="AF46" i="1"/>
  <c r="AE46" i="1"/>
  <c r="AD46" i="1"/>
  <c r="AC46" i="1"/>
  <c r="AB46" i="1"/>
  <c r="AA46" i="1"/>
  <c r="V46" i="1"/>
  <c r="U46" i="1"/>
  <c r="T46" i="1"/>
  <c r="W46" i="1" s="1"/>
  <c r="X46" i="1" s="1"/>
  <c r="Y46" i="1" s="1"/>
  <c r="Q46" i="1"/>
  <c r="R46" i="1" s="1"/>
  <c r="S46" i="1" s="1"/>
  <c r="L46" i="1"/>
  <c r="M46" i="1" s="1"/>
  <c r="N46" i="1" s="1"/>
  <c r="I46" i="1"/>
  <c r="J46" i="1" s="1"/>
  <c r="K46" i="1" s="1"/>
  <c r="F46" i="1"/>
  <c r="G46" i="1" s="1"/>
  <c r="H46" i="1" s="1"/>
  <c r="E46" i="1"/>
  <c r="AK45" i="1"/>
  <c r="AJ45" i="1"/>
  <c r="AI45" i="1"/>
  <c r="AH45" i="1"/>
  <c r="AG45" i="1"/>
  <c r="AF45" i="1"/>
  <c r="AE45" i="1"/>
  <c r="AD45" i="1"/>
  <c r="AC45" i="1"/>
  <c r="AB45" i="1"/>
  <c r="AA45" i="1"/>
  <c r="V45" i="1"/>
  <c r="U45" i="1"/>
  <c r="T45" i="1"/>
  <c r="W45" i="1" s="1"/>
  <c r="X45" i="1" s="1"/>
  <c r="Y45" i="1" s="1"/>
  <c r="Q45" i="1"/>
  <c r="R45" i="1" s="1"/>
  <c r="S45" i="1" s="1"/>
  <c r="M45" i="1"/>
  <c r="N45" i="1" s="1"/>
  <c r="L45" i="1"/>
  <c r="I45" i="1"/>
  <c r="J45" i="1" s="1"/>
  <c r="K45" i="1" s="1"/>
  <c r="F45" i="1"/>
  <c r="G45" i="1" s="1"/>
  <c r="H45" i="1" s="1"/>
  <c r="E45" i="1"/>
  <c r="AK44" i="1"/>
  <c r="AJ44" i="1"/>
  <c r="AI44" i="1"/>
  <c r="AH44" i="1"/>
  <c r="AG44" i="1"/>
  <c r="AF44" i="1"/>
  <c r="AE44" i="1"/>
  <c r="AD44" i="1"/>
  <c r="AC44" i="1"/>
  <c r="AB44" i="1"/>
  <c r="AA44" i="1"/>
  <c r="V44" i="1"/>
  <c r="W44" i="1" s="1"/>
  <c r="X44" i="1" s="1"/>
  <c r="Y44" i="1" s="1"/>
  <c r="U44" i="1"/>
  <c r="T44" i="1"/>
  <c r="R44" i="1"/>
  <c r="S44" i="1" s="1"/>
  <c r="Q44" i="1"/>
  <c r="N44" i="1"/>
  <c r="M44" i="1"/>
  <c r="L44" i="1"/>
  <c r="J44" i="1"/>
  <c r="K44" i="1" s="1"/>
  <c r="I44" i="1"/>
  <c r="F44" i="1"/>
  <c r="G44" i="1" s="1"/>
  <c r="H44" i="1" s="1"/>
  <c r="E44" i="1"/>
  <c r="AK43" i="1"/>
  <c r="AJ43" i="1"/>
  <c r="AI43" i="1"/>
  <c r="AH43" i="1"/>
  <c r="AG43" i="1"/>
  <c r="AF43" i="1"/>
  <c r="AE43" i="1"/>
  <c r="AD43" i="1"/>
  <c r="AC43" i="1"/>
  <c r="AB43" i="1"/>
  <c r="AA43" i="1"/>
  <c r="W43" i="1"/>
  <c r="X43" i="1" s="1"/>
  <c r="Y43" i="1" s="1"/>
  <c r="V43" i="1"/>
  <c r="U43" i="1"/>
  <c r="T43" i="1"/>
  <c r="S43" i="1"/>
  <c r="R43" i="1"/>
  <c r="Q43" i="1"/>
  <c r="L43" i="1"/>
  <c r="M43" i="1" s="1"/>
  <c r="N43" i="1" s="1"/>
  <c r="K43" i="1"/>
  <c r="J43" i="1"/>
  <c r="I43" i="1"/>
  <c r="G43" i="1"/>
  <c r="H43" i="1" s="1"/>
  <c r="O43" i="1" s="1"/>
  <c r="P43" i="1" s="1"/>
  <c r="Z43" i="1" s="1"/>
  <c r="F43" i="1"/>
  <c r="E43" i="1"/>
  <c r="AK42" i="1"/>
  <c r="AJ42" i="1"/>
  <c r="AI42" i="1"/>
  <c r="AH42" i="1"/>
  <c r="AG42" i="1"/>
  <c r="AF42" i="1"/>
  <c r="AE42" i="1"/>
  <c r="AD42" i="1"/>
  <c r="AC42" i="1"/>
  <c r="AB42" i="1"/>
  <c r="AA42" i="1"/>
  <c r="V42" i="1"/>
  <c r="U42" i="1"/>
  <c r="T42" i="1"/>
  <c r="W42" i="1" s="1"/>
  <c r="X42" i="1" s="1"/>
  <c r="Y42" i="1" s="1"/>
  <c r="Q42" i="1"/>
  <c r="R42" i="1" s="1"/>
  <c r="S42" i="1" s="1"/>
  <c r="L42" i="1"/>
  <c r="M42" i="1" s="1"/>
  <c r="N42" i="1" s="1"/>
  <c r="I42" i="1"/>
  <c r="J42" i="1" s="1"/>
  <c r="K42" i="1" s="1"/>
  <c r="H42" i="1"/>
  <c r="F42" i="1"/>
  <c r="G42" i="1" s="1"/>
  <c r="E42" i="1"/>
  <c r="AK41" i="1"/>
  <c r="AJ41" i="1"/>
  <c r="AI41" i="1"/>
  <c r="AH41" i="1"/>
  <c r="AG41" i="1"/>
  <c r="AF41" i="1"/>
  <c r="AE41" i="1"/>
  <c r="AD41" i="1"/>
  <c r="AC41" i="1"/>
  <c r="AB41" i="1"/>
  <c r="AA41" i="1"/>
  <c r="V41" i="1"/>
  <c r="U41" i="1"/>
  <c r="T41" i="1"/>
  <c r="Q41" i="1"/>
  <c r="R41" i="1" s="1"/>
  <c r="S41" i="1" s="1"/>
  <c r="M41" i="1"/>
  <c r="N41" i="1" s="1"/>
  <c r="L41" i="1"/>
  <c r="I41" i="1"/>
  <c r="J41" i="1" s="1"/>
  <c r="K41" i="1" s="1"/>
  <c r="F41" i="1"/>
  <c r="G41" i="1" s="1"/>
  <c r="H41" i="1" s="1"/>
  <c r="O41" i="1" s="1"/>
  <c r="P41" i="1" s="1"/>
  <c r="E41" i="1"/>
  <c r="AK40" i="1"/>
  <c r="AJ40" i="1"/>
  <c r="AI40" i="1"/>
  <c r="AH40" i="1"/>
  <c r="AG40" i="1"/>
  <c r="AF40" i="1"/>
  <c r="AE40" i="1"/>
  <c r="AD40" i="1"/>
  <c r="AC40" i="1"/>
  <c r="AB40" i="1"/>
  <c r="AA40" i="1"/>
  <c r="V40" i="1"/>
  <c r="W40" i="1" s="1"/>
  <c r="X40" i="1" s="1"/>
  <c r="Y40" i="1" s="1"/>
  <c r="U40" i="1"/>
  <c r="T40" i="1"/>
  <c r="R40" i="1"/>
  <c r="S40" i="1" s="1"/>
  <c r="Q40" i="1"/>
  <c r="N40" i="1"/>
  <c r="M40" i="1"/>
  <c r="L40" i="1"/>
  <c r="J40" i="1"/>
  <c r="K40" i="1" s="1"/>
  <c r="I40" i="1"/>
  <c r="F40" i="1"/>
  <c r="G40" i="1" s="1"/>
  <c r="H40" i="1" s="1"/>
  <c r="O40" i="1" s="1"/>
  <c r="P40" i="1" s="1"/>
  <c r="Z40" i="1" s="1"/>
  <c r="E40" i="1"/>
  <c r="AK39" i="1"/>
  <c r="AJ39" i="1"/>
  <c r="AI39" i="1"/>
  <c r="AH39" i="1"/>
  <c r="AG39" i="1"/>
  <c r="AF39" i="1"/>
  <c r="AE39" i="1"/>
  <c r="AD39" i="1"/>
  <c r="AC39" i="1"/>
  <c r="AB39" i="1"/>
  <c r="AA39" i="1"/>
  <c r="W39" i="1"/>
  <c r="X39" i="1" s="1"/>
  <c r="Y39" i="1" s="1"/>
  <c r="V39" i="1"/>
  <c r="U39" i="1"/>
  <c r="T39" i="1"/>
  <c r="S39" i="1"/>
  <c r="R39" i="1"/>
  <c r="Q39" i="1"/>
  <c r="O39" i="1"/>
  <c r="P39" i="1" s="1"/>
  <c r="Z39" i="1" s="1"/>
  <c r="L39" i="1"/>
  <c r="M39" i="1" s="1"/>
  <c r="N39" i="1" s="1"/>
  <c r="K39" i="1"/>
  <c r="J39" i="1"/>
  <c r="I39" i="1"/>
  <c r="G39" i="1"/>
  <c r="H39" i="1" s="1"/>
  <c r="F39" i="1"/>
  <c r="E39" i="1"/>
  <c r="AK38" i="1"/>
  <c r="AJ38" i="1"/>
  <c r="AI38" i="1"/>
  <c r="AH38" i="1"/>
  <c r="AG38" i="1"/>
  <c r="AF38" i="1"/>
  <c r="AE38" i="1"/>
  <c r="AD38" i="1"/>
  <c r="AC38" i="1"/>
  <c r="AB38" i="1"/>
  <c r="AA38" i="1"/>
  <c r="V38" i="1"/>
  <c r="U38" i="1"/>
  <c r="T38" i="1"/>
  <c r="W38" i="1" s="1"/>
  <c r="X38" i="1" s="1"/>
  <c r="Y38" i="1" s="1"/>
  <c r="Q38" i="1"/>
  <c r="R38" i="1" s="1"/>
  <c r="S38" i="1" s="1"/>
  <c r="L38" i="1"/>
  <c r="M38" i="1" s="1"/>
  <c r="N38" i="1" s="1"/>
  <c r="I38" i="1"/>
  <c r="J38" i="1" s="1"/>
  <c r="K38" i="1" s="1"/>
  <c r="H38" i="1"/>
  <c r="G38" i="1"/>
  <c r="F38" i="1"/>
  <c r="E38" i="1"/>
  <c r="AK37" i="1"/>
  <c r="AJ37" i="1"/>
  <c r="AI37" i="1"/>
  <c r="AH37" i="1"/>
  <c r="AG37" i="1"/>
  <c r="AF37" i="1"/>
  <c r="AE37" i="1"/>
  <c r="AD37" i="1"/>
  <c r="AC37" i="1"/>
  <c r="AB37" i="1"/>
  <c r="AA37" i="1"/>
  <c r="V37" i="1"/>
  <c r="U37" i="1"/>
  <c r="T37" i="1"/>
  <c r="Q37" i="1"/>
  <c r="R37" i="1" s="1"/>
  <c r="S37" i="1" s="1"/>
  <c r="M37" i="1"/>
  <c r="N37" i="1" s="1"/>
  <c r="L37" i="1"/>
  <c r="I37" i="1"/>
  <c r="J37" i="1" s="1"/>
  <c r="K37" i="1" s="1"/>
  <c r="F37" i="1"/>
  <c r="G37" i="1" s="1"/>
  <c r="H37" i="1" s="1"/>
  <c r="E37" i="1"/>
  <c r="AK36" i="1"/>
  <c r="AJ36" i="1"/>
  <c r="AI36" i="1"/>
  <c r="AH36" i="1"/>
  <c r="AG36" i="1"/>
  <c r="AF36" i="1"/>
  <c r="AE36" i="1"/>
  <c r="AD36" i="1"/>
  <c r="AC36" i="1"/>
  <c r="AB36" i="1"/>
  <c r="AA36" i="1"/>
  <c r="V36" i="1"/>
  <c r="W36" i="1" s="1"/>
  <c r="X36" i="1" s="1"/>
  <c r="Y36" i="1" s="1"/>
  <c r="U36" i="1"/>
  <c r="T36" i="1"/>
  <c r="R36" i="1"/>
  <c r="S36" i="1" s="1"/>
  <c r="Q36" i="1"/>
  <c r="N36" i="1"/>
  <c r="M36" i="1"/>
  <c r="L36" i="1"/>
  <c r="J36" i="1"/>
  <c r="K36" i="1" s="1"/>
  <c r="I36" i="1"/>
  <c r="F36" i="1"/>
  <c r="G36" i="1" s="1"/>
  <c r="H36" i="1" s="1"/>
  <c r="E36" i="1"/>
  <c r="AK35" i="1"/>
  <c r="AJ35" i="1"/>
  <c r="AI35" i="1"/>
  <c r="AH35" i="1"/>
  <c r="AG35" i="1"/>
  <c r="AF35" i="1"/>
  <c r="AE35" i="1"/>
  <c r="AD35" i="1"/>
  <c r="AC35" i="1"/>
  <c r="AB35" i="1"/>
  <c r="AA35" i="1"/>
  <c r="W35" i="1"/>
  <c r="X35" i="1" s="1"/>
  <c r="Y35" i="1" s="1"/>
  <c r="V35" i="1"/>
  <c r="U35" i="1"/>
  <c r="T35" i="1"/>
  <c r="S35" i="1"/>
  <c r="R35" i="1"/>
  <c r="Q35" i="1"/>
  <c r="L35" i="1"/>
  <c r="M35" i="1" s="1"/>
  <c r="N35" i="1" s="1"/>
  <c r="K35" i="1"/>
  <c r="O35" i="1" s="1"/>
  <c r="P35" i="1" s="1"/>
  <c r="Z35" i="1" s="1"/>
  <c r="J35" i="1"/>
  <c r="I35" i="1"/>
  <c r="G35" i="1"/>
  <c r="H35" i="1" s="1"/>
  <c r="F35" i="1"/>
  <c r="E35" i="1"/>
  <c r="AK34" i="1"/>
  <c r="AJ34" i="1"/>
  <c r="AI34" i="1"/>
  <c r="AH34" i="1"/>
  <c r="AG34" i="1"/>
  <c r="AF34" i="1"/>
  <c r="AE34" i="1"/>
  <c r="AD34" i="1"/>
  <c r="AC34" i="1"/>
  <c r="AB34" i="1"/>
  <c r="AA34" i="1"/>
  <c r="V34" i="1"/>
  <c r="U34" i="1"/>
  <c r="T34" i="1"/>
  <c r="W34" i="1" s="1"/>
  <c r="X34" i="1" s="1"/>
  <c r="Y34" i="1" s="1"/>
  <c r="Q34" i="1"/>
  <c r="R34" i="1" s="1"/>
  <c r="S34" i="1" s="1"/>
  <c r="L34" i="1"/>
  <c r="M34" i="1" s="1"/>
  <c r="N34" i="1" s="1"/>
  <c r="I34" i="1"/>
  <c r="J34" i="1" s="1"/>
  <c r="K34" i="1" s="1"/>
  <c r="H34" i="1"/>
  <c r="G34" i="1"/>
  <c r="F34" i="1"/>
  <c r="E34" i="1"/>
  <c r="AK33" i="1"/>
  <c r="AJ33" i="1"/>
  <c r="AI33" i="1"/>
  <c r="AH33" i="1"/>
  <c r="AG33" i="1"/>
  <c r="AF33" i="1"/>
  <c r="AE33" i="1"/>
  <c r="AD33" i="1"/>
  <c r="AC33" i="1"/>
  <c r="AB33" i="1"/>
  <c r="AA33" i="1"/>
  <c r="V33" i="1"/>
  <c r="U33" i="1"/>
  <c r="T33" i="1"/>
  <c r="Q33" i="1"/>
  <c r="R33" i="1" s="1"/>
  <c r="S33" i="1" s="1"/>
  <c r="M33" i="1"/>
  <c r="N33" i="1" s="1"/>
  <c r="L33" i="1"/>
  <c r="I33" i="1"/>
  <c r="J33" i="1" s="1"/>
  <c r="K33" i="1" s="1"/>
  <c r="F33" i="1"/>
  <c r="G33" i="1" s="1"/>
  <c r="H33" i="1" s="1"/>
  <c r="O33" i="1" s="1"/>
  <c r="P33" i="1" s="1"/>
  <c r="E33" i="1"/>
  <c r="AK32" i="1"/>
  <c r="AJ32" i="1"/>
  <c r="AI32" i="1"/>
  <c r="AH32" i="1"/>
  <c r="AG32" i="1"/>
  <c r="AF32" i="1"/>
  <c r="AE32" i="1"/>
  <c r="AD32" i="1"/>
  <c r="AC32" i="1"/>
  <c r="AB32" i="1"/>
  <c r="AA32" i="1"/>
  <c r="V32" i="1"/>
  <c r="W32" i="1" s="1"/>
  <c r="X32" i="1" s="1"/>
  <c r="Y32" i="1" s="1"/>
  <c r="U32" i="1"/>
  <c r="T32" i="1"/>
  <c r="R32" i="1"/>
  <c r="S32" i="1" s="1"/>
  <c r="Q32" i="1"/>
  <c r="N32" i="1"/>
  <c r="M32" i="1"/>
  <c r="L32" i="1"/>
  <c r="J32" i="1"/>
  <c r="K32" i="1" s="1"/>
  <c r="I32" i="1"/>
  <c r="F32" i="1"/>
  <c r="G32" i="1" s="1"/>
  <c r="H32" i="1" s="1"/>
  <c r="O32" i="1" s="1"/>
  <c r="P32" i="1" s="1"/>
  <c r="Z32" i="1" s="1"/>
  <c r="E32" i="1"/>
  <c r="AK31" i="1"/>
  <c r="AJ31" i="1"/>
  <c r="AI31" i="1"/>
  <c r="AH31" i="1"/>
  <c r="AG31" i="1"/>
  <c r="AF31" i="1"/>
  <c r="AE31" i="1"/>
  <c r="AD31" i="1"/>
  <c r="AC31" i="1"/>
  <c r="AB31" i="1"/>
  <c r="AA31" i="1"/>
  <c r="W31" i="1"/>
  <c r="X31" i="1" s="1"/>
  <c r="Y31" i="1" s="1"/>
  <c r="V31" i="1"/>
  <c r="U31" i="1"/>
  <c r="T31" i="1"/>
  <c r="S31" i="1"/>
  <c r="R31" i="1"/>
  <c r="Q31" i="1"/>
  <c r="O31" i="1"/>
  <c r="P31" i="1" s="1"/>
  <c r="Z31" i="1" s="1"/>
  <c r="L31" i="1"/>
  <c r="M31" i="1" s="1"/>
  <c r="N31" i="1" s="1"/>
  <c r="K31" i="1"/>
  <c r="J31" i="1"/>
  <c r="I31" i="1"/>
  <c r="G31" i="1"/>
  <c r="H31" i="1" s="1"/>
  <c r="F31" i="1"/>
  <c r="E31" i="1"/>
  <c r="AK30" i="1"/>
  <c r="AJ30" i="1"/>
  <c r="AI30" i="1"/>
  <c r="AH30" i="1"/>
  <c r="AG30" i="1"/>
  <c r="AF30" i="1"/>
  <c r="AE30" i="1"/>
  <c r="AD30" i="1"/>
  <c r="AC30" i="1"/>
  <c r="AB30" i="1"/>
  <c r="AA30" i="1"/>
  <c r="V30" i="1"/>
  <c r="U30" i="1"/>
  <c r="T30" i="1"/>
  <c r="W30" i="1" s="1"/>
  <c r="X30" i="1" s="1"/>
  <c r="Y30" i="1" s="1"/>
  <c r="Q30" i="1"/>
  <c r="R30" i="1" s="1"/>
  <c r="S30" i="1" s="1"/>
  <c r="L30" i="1"/>
  <c r="M30" i="1" s="1"/>
  <c r="N30" i="1" s="1"/>
  <c r="I30" i="1"/>
  <c r="J30" i="1" s="1"/>
  <c r="K30" i="1" s="1"/>
  <c r="H30" i="1"/>
  <c r="G30" i="1"/>
  <c r="F30" i="1"/>
  <c r="E30" i="1"/>
  <c r="AK29" i="1"/>
  <c r="AJ29" i="1"/>
  <c r="AI29" i="1"/>
  <c r="AH29" i="1"/>
  <c r="AG29" i="1"/>
  <c r="AF29" i="1"/>
  <c r="AE29" i="1"/>
  <c r="AD29" i="1"/>
  <c r="AC29" i="1"/>
  <c r="AB29" i="1"/>
  <c r="AA29" i="1"/>
  <c r="V29" i="1"/>
  <c r="U29" i="1"/>
  <c r="T29" i="1"/>
  <c r="Q29" i="1"/>
  <c r="R29" i="1" s="1"/>
  <c r="S29" i="1" s="1"/>
  <c r="M29" i="1"/>
  <c r="N29" i="1" s="1"/>
  <c r="L29" i="1"/>
  <c r="I29" i="1"/>
  <c r="J29" i="1" s="1"/>
  <c r="K29" i="1" s="1"/>
  <c r="F29" i="1"/>
  <c r="G29" i="1" s="1"/>
  <c r="H29" i="1" s="1"/>
  <c r="E29" i="1"/>
  <c r="AK28" i="1"/>
  <c r="AJ28" i="1"/>
  <c r="AI28" i="1"/>
  <c r="AH28" i="1"/>
  <c r="AG28" i="1"/>
  <c r="AF28" i="1"/>
  <c r="AE28" i="1"/>
  <c r="AD28" i="1"/>
  <c r="AC28" i="1"/>
  <c r="AB28" i="1"/>
  <c r="AA28" i="1"/>
  <c r="V28" i="1"/>
  <c r="W28" i="1" s="1"/>
  <c r="X28" i="1" s="1"/>
  <c r="Y28" i="1" s="1"/>
  <c r="U28" i="1"/>
  <c r="T28" i="1"/>
  <c r="R28" i="1"/>
  <c r="S28" i="1" s="1"/>
  <c r="Q28" i="1"/>
  <c r="N28" i="1"/>
  <c r="M28" i="1"/>
  <c r="L28" i="1"/>
  <c r="J28" i="1"/>
  <c r="K28" i="1" s="1"/>
  <c r="I28" i="1"/>
  <c r="F28" i="1"/>
  <c r="G28" i="1" s="1"/>
  <c r="H28" i="1" s="1"/>
  <c r="E28" i="1"/>
  <c r="AK27" i="1"/>
  <c r="AJ27" i="1"/>
  <c r="AI27" i="1"/>
  <c r="AH27" i="1"/>
  <c r="AG27" i="1"/>
  <c r="AF27" i="1"/>
  <c r="AE27" i="1"/>
  <c r="AD27" i="1"/>
  <c r="AC27" i="1"/>
  <c r="AB27" i="1"/>
  <c r="AA27" i="1"/>
  <c r="W27" i="1"/>
  <c r="X27" i="1" s="1"/>
  <c r="Y27" i="1" s="1"/>
  <c r="V27" i="1"/>
  <c r="U27" i="1"/>
  <c r="T27" i="1"/>
  <c r="S27" i="1"/>
  <c r="R27" i="1"/>
  <c r="Q27" i="1"/>
  <c r="L27" i="1"/>
  <c r="M27" i="1" s="1"/>
  <c r="N27" i="1" s="1"/>
  <c r="K27" i="1"/>
  <c r="O27" i="1" s="1"/>
  <c r="P27" i="1" s="1"/>
  <c r="Z27" i="1" s="1"/>
  <c r="J27" i="1"/>
  <c r="I27" i="1"/>
  <c r="G27" i="1"/>
  <c r="H27" i="1" s="1"/>
  <c r="F27" i="1"/>
  <c r="E27" i="1"/>
  <c r="AK26" i="1"/>
  <c r="AJ26" i="1"/>
  <c r="AI26" i="1"/>
  <c r="AH26" i="1"/>
  <c r="AG26" i="1"/>
  <c r="AF26" i="1"/>
  <c r="AE26" i="1"/>
  <c r="AD26" i="1"/>
  <c r="AC26" i="1"/>
  <c r="AB26" i="1"/>
  <c r="AA26" i="1"/>
  <c r="V26" i="1"/>
  <c r="U26" i="1"/>
  <c r="T26" i="1"/>
  <c r="W26" i="1" s="1"/>
  <c r="X26" i="1" s="1"/>
  <c r="Y26" i="1" s="1"/>
  <c r="Q26" i="1"/>
  <c r="R26" i="1" s="1"/>
  <c r="S26" i="1" s="1"/>
  <c r="L26" i="1"/>
  <c r="M26" i="1" s="1"/>
  <c r="N26" i="1" s="1"/>
  <c r="I26" i="1"/>
  <c r="J26" i="1" s="1"/>
  <c r="K26" i="1" s="1"/>
  <c r="H26" i="1"/>
  <c r="G26" i="1"/>
  <c r="F26" i="1"/>
  <c r="E26" i="1"/>
  <c r="AK25" i="1"/>
  <c r="AJ25" i="1"/>
  <c r="AI25" i="1"/>
  <c r="AH25" i="1"/>
  <c r="AG25" i="1"/>
  <c r="AF25" i="1"/>
  <c r="AE25" i="1"/>
  <c r="AD25" i="1"/>
  <c r="AC25" i="1"/>
  <c r="AB25" i="1"/>
  <c r="AA25" i="1"/>
  <c r="Y25" i="1"/>
  <c r="V25" i="1"/>
  <c r="U25" i="1"/>
  <c r="T25" i="1"/>
  <c r="W25" i="1" s="1"/>
  <c r="X25" i="1" s="1"/>
  <c r="Q25" i="1"/>
  <c r="R25" i="1" s="1"/>
  <c r="S25" i="1" s="1"/>
  <c r="M25" i="1"/>
  <c r="N25" i="1" s="1"/>
  <c r="L25" i="1"/>
  <c r="I25" i="1"/>
  <c r="J25" i="1" s="1"/>
  <c r="K25" i="1" s="1"/>
  <c r="F25" i="1"/>
  <c r="G25" i="1" s="1"/>
  <c r="H25" i="1" s="1"/>
  <c r="O25" i="1" s="1"/>
  <c r="P25" i="1" s="1"/>
  <c r="Z25" i="1" s="1"/>
  <c r="E25" i="1"/>
  <c r="AK24" i="1"/>
  <c r="AJ24" i="1"/>
  <c r="AI24" i="1"/>
  <c r="AH24" i="1"/>
  <c r="AG24" i="1"/>
  <c r="AF24" i="1"/>
  <c r="AE24" i="1"/>
  <c r="AD24" i="1"/>
  <c r="AC24" i="1"/>
  <c r="AB24" i="1"/>
  <c r="AA24" i="1"/>
  <c r="V24" i="1"/>
  <c r="W24" i="1" s="1"/>
  <c r="X24" i="1" s="1"/>
  <c r="Y24" i="1" s="1"/>
  <c r="U24" i="1"/>
  <c r="T24" i="1"/>
  <c r="R24" i="1"/>
  <c r="S24" i="1" s="1"/>
  <c r="Q24" i="1"/>
  <c r="N24" i="1"/>
  <c r="M24" i="1"/>
  <c r="L24" i="1"/>
  <c r="J24" i="1"/>
  <c r="K24" i="1" s="1"/>
  <c r="I24" i="1"/>
  <c r="F24" i="1"/>
  <c r="G24" i="1" s="1"/>
  <c r="H24" i="1" s="1"/>
  <c r="O24" i="1" s="1"/>
  <c r="P24" i="1" s="1"/>
  <c r="Z24" i="1" s="1"/>
  <c r="E24" i="1"/>
  <c r="AK23" i="1"/>
  <c r="AJ23" i="1"/>
  <c r="AI23" i="1"/>
  <c r="AH23" i="1"/>
  <c r="AG23" i="1"/>
  <c r="AF23" i="1"/>
  <c r="AE23" i="1"/>
  <c r="AD23" i="1"/>
  <c r="AC23" i="1"/>
  <c r="AB23" i="1"/>
  <c r="AA23" i="1"/>
  <c r="W23" i="1"/>
  <c r="X23" i="1" s="1"/>
  <c r="Y23" i="1" s="1"/>
  <c r="V23" i="1"/>
  <c r="U23" i="1"/>
  <c r="T23" i="1"/>
  <c r="S23" i="1"/>
  <c r="R23" i="1"/>
  <c r="Q23" i="1"/>
  <c r="O23" i="1"/>
  <c r="P23" i="1" s="1"/>
  <c r="Z23" i="1" s="1"/>
  <c r="L23" i="1"/>
  <c r="M23" i="1" s="1"/>
  <c r="N23" i="1" s="1"/>
  <c r="K23" i="1"/>
  <c r="J23" i="1"/>
  <c r="I23" i="1"/>
  <c r="G23" i="1"/>
  <c r="H23" i="1" s="1"/>
  <c r="F23" i="1"/>
  <c r="E23" i="1"/>
  <c r="AK22" i="1"/>
  <c r="AJ22" i="1"/>
  <c r="AI22" i="1"/>
  <c r="AH22" i="1"/>
  <c r="AG22" i="1"/>
  <c r="AF22" i="1"/>
  <c r="AE22" i="1"/>
  <c r="AD22" i="1"/>
  <c r="AC22" i="1"/>
  <c r="AB22" i="1"/>
  <c r="AA22" i="1"/>
  <c r="V22" i="1"/>
  <c r="U22" i="1"/>
  <c r="T22" i="1"/>
  <c r="W22" i="1" s="1"/>
  <c r="X22" i="1" s="1"/>
  <c r="Y22" i="1" s="1"/>
  <c r="Q22" i="1"/>
  <c r="R22" i="1" s="1"/>
  <c r="S22" i="1" s="1"/>
  <c r="L22" i="1"/>
  <c r="M22" i="1" s="1"/>
  <c r="N22" i="1" s="1"/>
  <c r="I22" i="1"/>
  <c r="J22" i="1" s="1"/>
  <c r="K22" i="1" s="1"/>
  <c r="H22" i="1"/>
  <c r="G22" i="1"/>
  <c r="F22" i="1"/>
  <c r="E22" i="1"/>
  <c r="AK21" i="1"/>
  <c r="AJ21" i="1"/>
  <c r="AI21" i="1"/>
  <c r="AH21" i="1"/>
  <c r="AG21" i="1"/>
  <c r="AF21" i="1"/>
  <c r="AE21" i="1"/>
  <c r="AD21" i="1"/>
  <c r="AC21" i="1"/>
  <c r="AB21" i="1"/>
  <c r="AA21" i="1"/>
  <c r="V21" i="1"/>
  <c r="U21" i="1"/>
  <c r="T21" i="1"/>
  <c r="Q21" i="1"/>
  <c r="R21" i="1" s="1"/>
  <c r="S21" i="1" s="1"/>
  <c r="M21" i="1"/>
  <c r="N21" i="1" s="1"/>
  <c r="L21" i="1"/>
  <c r="I21" i="1"/>
  <c r="J21" i="1" s="1"/>
  <c r="K21" i="1" s="1"/>
  <c r="F21" i="1"/>
  <c r="G21" i="1" s="1"/>
  <c r="H21" i="1" s="1"/>
  <c r="E21" i="1"/>
  <c r="AK20" i="1"/>
  <c r="AJ20" i="1"/>
  <c r="AI20" i="1"/>
  <c r="AH20" i="1"/>
  <c r="AG20" i="1"/>
  <c r="AF20" i="1"/>
  <c r="AE20" i="1"/>
  <c r="AD20" i="1"/>
  <c r="AC20" i="1"/>
  <c r="AB20" i="1"/>
  <c r="AA20" i="1"/>
  <c r="V20" i="1"/>
  <c r="U20" i="1"/>
  <c r="T20" i="1"/>
  <c r="R20" i="1"/>
  <c r="S20" i="1" s="1"/>
  <c r="Q20" i="1"/>
  <c r="N20" i="1"/>
  <c r="M20" i="1"/>
  <c r="L20" i="1"/>
  <c r="J20" i="1"/>
  <c r="K20" i="1" s="1"/>
  <c r="I20" i="1"/>
  <c r="F20" i="1"/>
  <c r="G20" i="1" s="1"/>
  <c r="H20" i="1" s="1"/>
  <c r="E20" i="1"/>
  <c r="AK19" i="1"/>
  <c r="AJ19" i="1"/>
  <c r="AI19" i="1"/>
  <c r="AH19" i="1"/>
  <c r="AG19" i="1"/>
  <c r="AF19" i="1"/>
  <c r="AE19" i="1"/>
  <c r="AD19" i="1"/>
  <c r="AC19" i="1"/>
  <c r="AB19" i="1"/>
  <c r="AA19" i="1"/>
  <c r="W19" i="1"/>
  <c r="X19" i="1" s="1"/>
  <c r="Y19" i="1" s="1"/>
  <c r="V19" i="1"/>
  <c r="U19" i="1"/>
  <c r="T19" i="1"/>
  <c r="S19" i="1"/>
  <c r="R19" i="1"/>
  <c r="Q19" i="1"/>
  <c r="L19" i="1"/>
  <c r="M19" i="1" s="1"/>
  <c r="N19" i="1" s="1"/>
  <c r="K19" i="1"/>
  <c r="O19" i="1" s="1"/>
  <c r="P19" i="1" s="1"/>
  <c r="Z19" i="1" s="1"/>
  <c r="J19" i="1"/>
  <c r="I19" i="1"/>
  <c r="G19" i="1"/>
  <c r="H19" i="1" s="1"/>
  <c r="F19" i="1"/>
  <c r="E19" i="1"/>
  <c r="AK18" i="1"/>
  <c r="AJ18" i="1"/>
  <c r="AI18" i="1"/>
  <c r="AH18" i="1"/>
  <c r="AG18" i="1"/>
  <c r="AF18" i="1"/>
  <c r="AE18" i="1"/>
  <c r="AD18" i="1"/>
  <c r="AC18" i="1"/>
  <c r="AB18" i="1"/>
  <c r="AA18" i="1"/>
  <c r="V18" i="1"/>
  <c r="U18" i="1"/>
  <c r="T18" i="1"/>
  <c r="W18" i="1" s="1"/>
  <c r="X18" i="1" s="1"/>
  <c r="Y18" i="1" s="1"/>
  <c r="Q18" i="1"/>
  <c r="R18" i="1" s="1"/>
  <c r="S18" i="1" s="1"/>
  <c r="L18" i="1"/>
  <c r="M18" i="1" s="1"/>
  <c r="N18" i="1" s="1"/>
  <c r="I18" i="1"/>
  <c r="J18" i="1" s="1"/>
  <c r="K18" i="1" s="1"/>
  <c r="H18" i="1"/>
  <c r="G18" i="1"/>
  <c r="F18" i="1"/>
  <c r="E18" i="1"/>
  <c r="AK17" i="1"/>
  <c r="AJ17" i="1"/>
  <c r="AI17" i="1"/>
  <c r="AH17" i="1"/>
  <c r="AG17" i="1"/>
  <c r="AF17" i="1"/>
  <c r="AE17" i="1"/>
  <c r="AD17" i="1"/>
  <c r="AC17" i="1"/>
  <c r="AB17" i="1"/>
  <c r="AA17" i="1"/>
  <c r="Y17" i="1"/>
  <c r="V17" i="1"/>
  <c r="U17" i="1"/>
  <c r="T17" i="1"/>
  <c r="W17" i="1" s="1"/>
  <c r="X17" i="1" s="1"/>
  <c r="Q17" i="1"/>
  <c r="R17" i="1" s="1"/>
  <c r="S17" i="1" s="1"/>
  <c r="M17" i="1"/>
  <c r="N17" i="1" s="1"/>
  <c r="L17" i="1"/>
  <c r="I17" i="1"/>
  <c r="J17" i="1" s="1"/>
  <c r="K17" i="1" s="1"/>
  <c r="F17" i="1"/>
  <c r="G17" i="1" s="1"/>
  <c r="H17" i="1" s="1"/>
  <c r="O17" i="1" s="1"/>
  <c r="P17" i="1" s="1"/>
  <c r="E17" i="1"/>
  <c r="AK16" i="1"/>
  <c r="AJ16" i="1"/>
  <c r="AI16" i="1"/>
  <c r="AH16" i="1"/>
  <c r="AG16" i="1"/>
  <c r="AF16" i="1"/>
  <c r="AE16" i="1"/>
  <c r="AD16" i="1"/>
  <c r="AC16" i="1"/>
  <c r="AB16" i="1"/>
  <c r="AA16" i="1"/>
  <c r="V16" i="1"/>
  <c r="U16" i="1"/>
  <c r="W16" i="1" s="1"/>
  <c r="X16" i="1" s="1"/>
  <c r="Y16" i="1" s="1"/>
  <c r="T16" i="1"/>
  <c r="R16" i="1"/>
  <c r="S16" i="1" s="1"/>
  <c r="Q16" i="1"/>
  <c r="N16" i="1"/>
  <c r="M16" i="1"/>
  <c r="L16" i="1"/>
  <c r="J16" i="1"/>
  <c r="K16" i="1" s="1"/>
  <c r="I16" i="1"/>
  <c r="F16" i="1"/>
  <c r="G16" i="1" s="1"/>
  <c r="H16" i="1" s="1"/>
  <c r="O16" i="1" s="1"/>
  <c r="P16" i="1" s="1"/>
  <c r="Z16" i="1" s="1"/>
  <c r="E16" i="1"/>
  <c r="A5" i="1"/>
  <c r="O22" i="1" l="1"/>
  <c r="P22" i="1" s="1"/>
  <c r="Z22" i="1" s="1"/>
  <c r="O30" i="1"/>
  <c r="P30" i="1" s="1"/>
  <c r="Z30" i="1" s="1"/>
  <c r="W33" i="1"/>
  <c r="X33" i="1" s="1"/>
  <c r="Y33" i="1" s="1"/>
  <c r="Z33" i="1" s="1"/>
  <c r="O38" i="1"/>
  <c r="P38" i="1" s="1"/>
  <c r="Z38" i="1" s="1"/>
  <c r="W41" i="1"/>
  <c r="X41" i="1" s="1"/>
  <c r="Y41" i="1" s="1"/>
  <c r="Z41" i="1" s="1"/>
  <c r="O44" i="1"/>
  <c r="P44" i="1" s="1"/>
  <c r="Z44" i="1" s="1"/>
  <c r="O45" i="1"/>
  <c r="P45" i="1" s="1"/>
  <c r="Z45" i="1" s="1"/>
  <c r="O46" i="1"/>
  <c r="P46" i="1" s="1"/>
  <c r="Z46" i="1" s="1"/>
  <c r="O47" i="1"/>
  <c r="P47" i="1" s="1"/>
  <c r="Z47" i="1" s="1"/>
  <c r="O53" i="1"/>
  <c r="P53" i="1" s="1"/>
  <c r="Z53" i="1" s="1"/>
  <c r="O54" i="1"/>
  <c r="P54" i="1" s="1"/>
  <c r="Z54" i="1" s="1"/>
  <c r="O55" i="1"/>
  <c r="P55" i="1" s="1"/>
  <c r="Z55" i="1" s="1"/>
  <c r="Z84" i="1"/>
  <c r="O20" i="1"/>
  <c r="P20" i="1" s="1"/>
  <c r="O21" i="1"/>
  <c r="P21" i="1" s="1"/>
  <c r="O28" i="1"/>
  <c r="P28" i="1" s="1"/>
  <c r="Z28" i="1" s="1"/>
  <c r="O29" i="1"/>
  <c r="P29" i="1" s="1"/>
  <c r="O36" i="1"/>
  <c r="P36" i="1" s="1"/>
  <c r="Z36" i="1" s="1"/>
  <c r="O37" i="1"/>
  <c r="P37" i="1" s="1"/>
  <c r="O42" i="1"/>
  <c r="P42" i="1" s="1"/>
  <c r="Z42" i="1" s="1"/>
  <c r="O50" i="1"/>
  <c r="P50" i="1" s="1"/>
  <c r="Z50" i="1" s="1"/>
  <c r="O51" i="1"/>
  <c r="P51" i="1" s="1"/>
  <c r="Z51" i="1" s="1"/>
  <c r="O57" i="1"/>
  <c r="P57" i="1" s="1"/>
  <c r="Z57" i="1" s="1"/>
  <c r="Z17" i="1"/>
  <c r="O18" i="1"/>
  <c r="P18" i="1" s="1"/>
  <c r="Z18" i="1" s="1"/>
  <c r="W20" i="1"/>
  <c r="X20" i="1" s="1"/>
  <c r="Y20" i="1" s="1"/>
  <c r="W21" i="1"/>
  <c r="X21" i="1" s="1"/>
  <c r="Y21" i="1" s="1"/>
  <c r="O26" i="1"/>
  <c r="P26" i="1" s="1"/>
  <c r="Z26" i="1" s="1"/>
  <c r="W29" i="1"/>
  <c r="X29" i="1" s="1"/>
  <c r="Y29" i="1" s="1"/>
  <c r="O34" i="1"/>
  <c r="P34" i="1" s="1"/>
  <c r="Z34" i="1" s="1"/>
  <c r="W37" i="1"/>
  <c r="X37" i="1" s="1"/>
  <c r="Y37" i="1" s="1"/>
  <c r="Z48" i="1"/>
  <c r="Z56" i="1"/>
  <c r="O62" i="1"/>
  <c r="P62" i="1" s="1"/>
  <c r="Z62" i="1" s="1"/>
  <c r="O70" i="1"/>
  <c r="P70" i="1" s="1"/>
  <c r="Z70" i="1" s="1"/>
  <c r="O78" i="1"/>
  <c r="P78" i="1" s="1"/>
  <c r="Z78" i="1" s="1"/>
  <c r="O86" i="1"/>
  <c r="P86" i="1" s="1"/>
  <c r="Z86" i="1" s="1"/>
  <c r="O59" i="1"/>
  <c r="P59" i="1" s="1"/>
  <c r="Z59" i="1" s="1"/>
  <c r="O67" i="1"/>
  <c r="P67" i="1" s="1"/>
  <c r="Z67" i="1" s="1"/>
  <c r="O75" i="1"/>
  <c r="P75" i="1" s="1"/>
  <c r="Z75" i="1" s="1"/>
  <c r="Z98" i="1"/>
  <c r="O58" i="1"/>
  <c r="P58" i="1" s="1"/>
  <c r="Z58" i="1" s="1"/>
  <c r="W58" i="1"/>
  <c r="X58" i="1" s="1"/>
  <c r="Y58" i="1" s="1"/>
  <c r="O65" i="1"/>
  <c r="P65" i="1" s="1"/>
  <c r="Z65" i="1" s="1"/>
  <c r="O66" i="1"/>
  <c r="P66" i="1" s="1"/>
  <c r="Z66" i="1" s="1"/>
  <c r="O73" i="1"/>
  <c r="P73" i="1" s="1"/>
  <c r="Z73" i="1" s="1"/>
  <c r="O74" i="1"/>
  <c r="P74" i="1" s="1"/>
  <c r="Z74" i="1" s="1"/>
  <c r="O81" i="1"/>
  <c r="P81" i="1" s="1"/>
  <c r="O82" i="1"/>
  <c r="P82" i="1" s="1"/>
  <c r="Z82" i="1" s="1"/>
  <c r="O88" i="1"/>
  <c r="P88" i="1" s="1"/>
  <c r="Z88" i="1" s="1"/>
  <c r="O92" i="1"/>
  <c r="P92" i="1" s="1"/>
  <c r="O96" i="1"/>
  <c r="P96" i="1" s="1"/>
  <c r="O108" i="1"/>
  <c r="P108" i="1" s="1"/>
  <c r="Z108" i="1" s="1"/>
  <c r="W81" i="1"/>
  <c r="X81" i="1" s="1"/>
  <c r="Y81" i="1" s="1"/>
  <c r="W88" i="1"/>
  <c r="X88" i="1" s="1"/>
  <c r="Y88" i="1" s="1"/>
  <c r="W92" i="1"/>
  <c r="X92" i="1" s="1"/>
  <c r="Y92" i="1" s="1"/>
  <c r="W96" i="1"/>
  <c r="X96" i="1" s="1"/>
  <c r="Y96" i="1" s="1"/>
  <c r="O102" i="1"/>
  <c r="P102" i="1" s="1"/>
  <c r="Z102" i="1" s="1"/>
  <c r="Z105" i="1"/>
  <c r="O117" i="1"/>
  <c r="P117" i="1" s="1"/>
  <c r="Z117" i="1" s="1"/>
  <c r="O124" i="1"/>
  <c r="P124" i="1" s="1"/>
  <c r="Z124" i="1" s="1"/>
  <c r="O85" i="1"/>
  <c r="P85" i="1" s="1"/>
  <c r="Z85" i="1" s="1"/>
  <c r="O89" i="1"/>
  <c r="P89" i="1" s="1"/>
  <c r="Z89" i="1" s="1"/>
  <c r="O93" i="1"/>
  <c r="P93" i="1" s="1"/>
  <c r="Z93" i="1" s="1"/>
  <c r="O97" i="1"/>
  <c r="P97" i="1" s="1"/>
  <c r="Z97" i="1" s="1"/>
  <c r="O100" i="1"/>
  <c r="P100" i="1" s="1"/>
  <c r="Z100" i="1" s="1"/>
  <c r="O101" i="1"/>
  <c r="P101" i="1" s="1"/>
  <c r="Z101" i="1" s="1"/>
  <c r="Z109" i="1"/>
  <c r="O110" i="1"/>
  <c r="P110" i="1" s="1"/>
  <c r="Z110" i="1" s="1"/>
  <c r="O111" i="1"/>
  <c r="P111" i="1" s="1"/>
  <c r="Z111" i="1" s="1"/>
  <c r="O118" i="1"/>
  <c r="P118" i="1" s="1"/>
  <c r="Z118" i="1" s="1"/>
  <c r="O119" i="1"/>
  <c r="P119" i="1" s="1"/>
  <c r="Z119" i="1" s="1"/>
  <c r="W106" i="1"/>
  <c r="X106" i="1" s="1"/>
  <c r="Y106" i="1" s="1"/>
  <c r="Z106" i="1" s="1"/>
  <c r="W114" i="1"/>
  <c r="X114" i="1" s="1"/>
  <c r="Y114" i="1" s="1"/>
  <c r="W122" i="1"/>
  <c r="X122" i="1" s="1"/>
  <c r="Y122" i="1" s="1"/>
  <c r="O126" i="1"/>
  <c r="P126" i="1" s="1"/>
  <c r="Z126" i="1" s="1"/>
  <c r="O107" i="1"/>
  <c r="P107" i="1" s="1"/>
  <c r="Z107" i="1" s="1"/>
  <c r="O114" i="1"/>
  <c r="P114" i="1" s="1"/>
  <c r="Z114" i="1" s="1"/>
  <c r="O115" i="1"/>
  <c r="P115" i="1" s="1"/>
  <c r="Z115" i="1" s="1"/>
  <c r="O122" i="1"/>
  <c r="P122" i="1" s="1"/>
  <c r="Z122" i="1" s="1"/>
  <c r="O123" i="1"/>
  <c r="P123" i="1" s="1"/>
  <c r="Z123" i="1" s="1"/>
  <c r="Z29" i="1" l="1"/>
  <c r="Z20" i="1"/>
  <c r="Z96" i="1"/>
  <c r="Z81" i="1"/>
  <c r="Z92" i="1"/>
  <c r="Z37" i="1"/>
  <c r="Z21" i="1"/>
</calcChain>
</file>

<file path=xl/sharedStrings.xml><?xml version="1.0" encoding="utf-8"?>
<sst xmlns="http://schemas.openxmlformats.org/spreadsheetml/2006/main" count="66" uniqueCount="43">
  <si>
    <t>FECHA DE PUBLICACIÓN RESULTADOS DEFINITIVOS:</t>
  </si>
  <si>
    <t>ETAPA 1 (ART. SEXTO TRANSITORIO NUMERAL 1 DEL D.F.L.)
CONCURSO ENCASILLAMIENTO TITULARES DE LA PLANTA DE PROFESIONALES</t>
  </si>
  <si>
    <t xml:space="preserve">FACTOR: Antigüedad como profesionales y/o directivos de carrera a la fecha de publicación del D.F.L. </t>
  </si>
  <si>
    <t xml:space="preserve">FACTOR: Capacitación como profesionales y/o directivos de carrera a la fecha de publicación del D.F.L. </t>
  </si>
  <si>
    <t xml:space="preserve">FACTOR: Evaluación de desempeño como profesionales y/o directivos de carrera a la fecha de publicación del D.F.L. 
</t>
  </si>
  <si>
    <t xml:space="preserve">PUNTAJE FINAL </t>
  </si>
  <si>
    <t>APELACIÓN A COMITÉ DE SELECCIÓN</t>
  </si>
  <si>
    <t>DESEMPATE
(Aplica cuando dos o más participantes tienen el mismo grado y el mismo puntaje final)</t>
  </si>
  <si>
    <t>ORDEN</t>
  </si>
  <si>
    <t>SUBFACTOR: Antigüedad en el actual Servicio de Salud y antecesores legales</t>
  </si>
  <si>
    <t>SUBFACTOR: Antigüedad en otros Servicios de Salud y antecesores legales y/o Autónomos y/o Corporaciones SSMC</t>
  </si>
  <si>
    <t>SUBFACTOR: Antigüedad en otras instituciones de la Administración Pública</t>
  </si>
  <si>
    <t>TOTAL</t>
  </si>
  <si>
    <t>N°</t>
  </si>
  <si>
    <t>ESTAB.</t>
  </si>
  <si>
    <t>RUN</t>
  </si>
  <si>
    <t>DV</t>
  </si>
  <si>
    <t>G°</t>
  </si>
  <si>
    <t>AÑOS</t>
  </si>
  <si>
    <t>PUNTAJE SUBFAC.</t>
  </si>
  <si>
    <t>PJE POND.</t>
  </si>
  <si>
    <t>PUNTAJE (Máx. 100)</t>
  </si>
  <si>
    <t>TOTAL FACTOR 40%</t>
  </si>
  <si>
    <t>HORAS</t>
  </si>
  <si>
    <t>PUNTAJE</t>
  </si>
  <si>
    <t>TOTAL FACTOR 30%</t>
  </si>
  <si>
    <t>NOTA 1</t>
  </si>
  <si>
    <t>NOTA 2</t>
  </si>
  <si>
    <t>NOTA 3</t>
  </si>
  <si>
    <t>PROMEDIO</t>
  </si>
  <si>
    <t>TOTAL  FACTOR 30%</t>
  </si>
  <si>
    <t>DEFINITIVO</t>
  </si>
  <si>
    <t>APELA SI/NO</t>
  </si>
  <si>
    <t>ACOGE APELACIÓN SI/NO</t>
  </si>
  <si>
    <t>EMPATE</t>
  </si>
  <si>
    <t>ULTIMA CALIFICACIÓN</t>
  </si>
  <si>
    <t>AÑOS EN EL SS</t>
  </si>
  <si>
    <t>MESES EN EL SS</t>
  </si>
  <si>
    <t>DIAS EN EL SS</t>
  </si>
  <si>
    <t>PERSISTE EMPATE
SI/NO</t>
  </si>
  <si>
    <t>CRITERIOS APLICADOS POR DIRECTOR DE SS</t>
  </si>
  <si>
    <t>ORDEN DESEMPATE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</si>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</sst>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0_ ;\-0\ "/>
    <numFmt numFmtId="167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indexed="64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164" fontId="4" fillId="2" borderId="1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center" wrapText="1"/>
    </xf>
    <xf numFmtId="164" fontId="4" fillId="2" borderId="6" xfId="0" applyNumberFormat="1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top" wrapText="1"/>
    </xf>
    <xf numFmtId="9" fontId="2" fillId="3" borderId="10" xfId="0" applyNumberFormat="1" applyFont="1" applyFill="1" applyBorder="1" applyAlignment="1">
      <alignment horizontal="center" vertical="center" wrapText="1"/>
    </xf>
    <xf numFmtId="9" fontId="2" fillId="3" borderId="11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 wrapText="1"/>
    </xf>
    <xf numFmtId="9" fontId="6" fillId="3" borderId="10" xfId="0" applyNumberFormat="1" applyFont="1" applyFill="1" applyBorder="1" applyAlignment="1">
      <alignment horizontal="center" vertical="center" wrapText="1"/>
    </xf>
    <xf numFmtId="9" fontId="6" fillId="3" borderId="23" xfId="0" applyNumberFormat="1" applyFont="1" applyFill="1" applyBorder="1" applyAlignment="1">
      <alignment horizontal="center" vertical="center" wrapText="1"/>
    </xf>
    <xf numFmtId="9" fontId="6" fillId="3" borderId="11" xfId="0" applyNumberFormat="1" applyFont="1" applyFill="1" applyBorder="1" applyAlignment="1">
      <alignment horizontal="center" vertical="center" wrapText="1"/>
    </xf>
    <xf numFmtId="9" fontId="2" fillId="3" borderId="23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top" wrapText="1"/>
    </xf>
    <xf numFmtId="0" fontId="6" fillId="3" borderId="19" xfId="0" applyFont="1" applyFill="1" applyBorder="1" applyAlignment="1">
      <alignment horizontal="center" vertical="top" wrapText="1"/>
    </xf>
    <xf numFmtId="0" fontId="6" fillId="3" borderId="17" xfId="0" applyFont="1" applyFill="1" applyBorder="1" applyAlignment="1">
      <alignment horizontal="center" vertical="top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top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top" wrapText="1"/>
    </xf>
    <xf numFmtId="0" fontId="6" fillId="3" borderId="30" xfId="0" applyFont="1" applyFill="1" applyBorder="1" applyAlignment="1">
      <alignment horizontal="center" vertical="top" wrapText="1"/>
    </xf>
    <xf numFmtId="0" fontId="7" fillId="0" borderId="31" xfId="0" applyFont="1" applyFill="1" applyBorder="1" applyAlignment="1">
      <alignment horizont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 wrapText="1"/>
    </xf>
    <xf numFmtId="166" fontId="7" fillId="0" borderId="33" xfId="1" applyNumberFormat="1" applyFont="1" applyBorder="1" applyAlignment="1">
      <alignment horizontal="center" vertical="center" wrapText="1"/>
    </xf>
    <xf numFmtId="165" fontId="7" fillId="0" borderId="33" xfId="1" applyNumberFormat="1" applyFont="1" applyBorder="1" applyAlignment="1">
      <alignment horizontal="center" vertical="center" wrapText="1"/>
    </xf>
    <xf numFmtId="165" fontId="8" fillId="4" borderId="33" xfId="1" applyNumberFormat="1" applyFont="1" applyFill="1" applyBorder="1" applyAlignment="1">
      <alignment horizontal="center" vertical="center" wrapText="1"/>
    </xf>
    <xf numFmtId="165" fontId="3" fillId="5" borderId="33" xfId="1" applyNumberFormat="1" applyFont="1" applyFill="1" applyBorder="1" applyAlignment="1">
      <alignment horizontal="center" vertical="center" wrapText="1"/>
    </xf>
    <xf numFmtId="1" fontId="7" fillId="0" borderId="33" xfId="0" applyNumberFormat="1" applyFont="1" applyBorder="1" applyAlignment="1">
      <alignment horizontal="center" vertical="center" wrapText="1"/>
    </xf>
    <xf numFmtId="165" fontId="7" fillId="0" borderId="33" xfId="0" applyNumberFormat="1" applyFont="1" applyBorder="1" applyAlignment="1">
      <alignment horizontal="center" vertical="center" wrapText="1"/>
    </xf>
    <xf numFmtId="167" fontId="7" fillId="0" borderId="33" xfId="0" applyNumberFormat="1" applyFont="1" applyBorder="1" applyAlignment="1">
      <alignment horizontal="center" vertical="center" wrapText="1"/>
    </xf>
    <xf numFmtId="1" fontId="3" fillId="5" borderId="34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CURSO%20PROFESIONALES/EVALUACION%20DE%20ANTECEDENT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_Participacion"/>
      <sheetName val="PROCESOS"/>
      <sheetName val="CONSOLIDADO"/>
      <sheetName val="PLANTILLA"/>
      <sheetName val="GENERAR"/>
      <sheetName val="DATOS"/>
      <sheetName val="NÓMINA_PUNTAJES"/>
      <sheetName val="APELACIÓN"/>
      <sheetName val="RESULTADOS_DEFINITIVOS"/>
      <sheetName val="GRADOS 5"/>
      <sheetName val="PREPARA CARGA"/>
      <sheetName val="CARGA_SIRH"/>
      <sheetName val="PARAMETROS"/>
      <sheetName val="CORP + COD"/>
      <sheetName val="CRONOGRAMA"/>
    </sheetNames>
    <sheetDataSet>
      <sheetData sheetId="0"/>
      <sheetData sheetId="1"/>
      <sheetData sheetId="2">
        <row r="13">
          <cell r="C13" t="str">
            <v>RUN</v>
          </cell>
          <cell r="D13" t="str">
            <v>DV</v>
          </cell>
          <cell r="E13" t="str">
            <v>CORR</v>
          </cell>
          <cell r="F13" t="str">
            <v>NOMBRE FUNCIONARIO</v>
          </cell>
          <cell r="G13" t="str">
            <v>LEY</v>
          </cell>
          <cell r="H13" t="str">
            <v>C. JURÍDICA</v>
          </cell>
          <cell r="I13" t="str">
            <v>PLANTA</v>
          </cell>
          <cell r="J13" t="str">
            <v>HRS.</v>
          </cell>
          <cell r="K13" t="str">
            <v>G°</v>
          </cell>
          <cell r="L13" t="str">
            <v>TÍTULO PROFESIONAL</v>
          </cell>
          <cell r="M13" t="str">
            <v>AÑOS</v>
          </cell>
          <cell r="N13" t="str">
            <v>MESES</v>
          </cell>
          <cell r="O13" t="str">
            <v>DÍAS</v>
          </cell>
          <cell r="P13" t="str">
            <v>AÑOS</v>
          </cell>
          <cell r="Q13" t="str">
            <v>MESES</v>
          </cell>
          <cell r="R13" t="str">
            <v>DÍAS</v>
          </cell>
          <cell r="S13" t="str">
            <v>AÑOS</v>
          </cell>
          <cell r="T13" t="str">
            <v>MESES</v>
          </cell>
          <cell r="U13" t="str">
            <v>DÍAS</v>
          </cell>
          <cell r="V13" t="str">
            <v>HRS. PEDAG. CAPAC. PERT.</v>
          </cell>
          <cell r="W13" t="str">
            <v>AÑO 1</v>
          </cell>
          <cell r="X13" t="str">
            <v>NOTA 1</v>
          </cell>
          <cell r="Y13" t="str">
            <v>AÑO 2</v>
          </cell>
          <cell r="Z13" t="str">
            <v>NOTA 2</v>
          </cell>
          <cell r="AA13" t="str">
            <v>AÑO 3</v>
          </cell>
          <cell r="AB13" t="str">
            <v>NOTA 3</v>
          </cell>
          <cell r="AC13" t="str">
            <v>(Completar celdas en amarillo, según corresponda)</v>
          </cell>
          <cell r="AD13" t="str">
            <v>ADVERTENCIA DE REVISIÓN</v>
          </cell>
          <cell r="AE13" t="str">
            <v>PRESENTA CALIFICACIÓN DE OTRO SS</v>
          </cell>
          <cell r="AF13" t="str">
            <v>AÑOS POSIBLES DE CALIFICACIONES</v>
          </cell>
          <cell r="AG13" t="str">
            <v>AÑO 1</v>
          </cell>
          <cell r="AH13" t="str">
            <v>NOTA 1</v>
          </cell>
          <cell r="AI13" t="str">
            <v>AÑO 2</v>
          </cell>
          <cell r="AJ13" t="str">
            <v>NOTA 2</v>
          </cell>
          <cell r="AK13" t="str">
            <v>AÑO 3</v>
          </cell>
          <cell r="AL13" t="str">
            <v>NOTA 3</v>
          </cell>
          <cell r="AM13" t="str">
            <v>FECHA SESIÓN COMITÉ</v>
          </cell>
          <cell r="AN13" t="str">
            <v>OBSERVACIONES
COMITÉ DE SELECCIÓN</v>
          </cell>
          <cell r="AO13" t="str">
            <v>AÑOS</v>
          </cell>
          <cell r="AP13" t="str">
            <v>PUNTAJE SUBFAC.</v>
          </cell>
          <cell r="AQ13" t="str">
            <v>PJE PONDERADO</v>
          </cell>
          <cell r="AR13" t="str">
            <v>AÑOS</v>
          </cell>
        </row>
        <row r="16">
          <cell r="C16">
            <v>6098475</v>
          </cell>
          <cell r="D16">
            <v>1</v>
          </cell>
          <cell r="E16">
            <v>1</v>
          </cell>
          <cell r="F16" t="str">
            <v>ARIAS VILLAVICENCIO MORELIA DE LA CRUZ</v>
          </cell>
          <cell r="G16" t="str">
            <v>LEY 18.834</v>
          </cell>
          <cell r="H16" t="str">
            <v>TITULARES</v>
          </cell>
          <cell r="I16" t="str">
            <v>PROFESIONALES</v>
          </cell>
          <cell r="J16">
            <v>44</v>
          </cell>
          <cell r="K16">
            <v>6</v>
          </cell>
          <cell r="L16" t="str">
            <v>MATRONA</v>
          </cell>
          <cell r="M16">
            <v>47</v>
          </cell>
          <cell r="N16">
            <v>9</v>
          </cell>
          <cell r="O16">
            <v>22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529</v>
          </cell>
          <cell r="W16">
            <v>2016</v>
          </cell>
          <cell r="X16">
            <v>70</v>
          </cell>
          <cell r="Y16">
            <v>2015</v>
          </cell>
          <cell r="Z16">
            <v>70</v>
          </cell>
          <cell r="AA16">
            <v>2014</v>
          </cell>
          <cell r="AB16">
            <v>70</v>
          </cell>
          <cell r="AC16">
            <v>43105</v>
          </cell>
          <cell r="AD16" t="str">
            <v/>
          </cell>
          <cell r="AF16" t="str">
            <v/>
          </cell>
          <cell r="AM16">
            <v>43129</v>
          </cell>
          <cell r="AN16" t="str">
            <v>Sin observacion</v>
          </cell>
          <cell r="AO16">
            <v>48</v>
          </cell>
          <cell r="AP16">
            <v>200</v>
          </cell>
          <cell r="AQ16">
            <v>100</v>
          </cell>
          <cell r="AR16">
            <v>0</v>
          </cell>
          <cell r="AU16">
            <v>0</v>
          </cell>
          <cell r="AZ16">
            <v>529</v>
          </cell>
          <cell r="BC16">
            <v>70</v>
          </cell>
          <cell r="BD16">
            <v>70</v>
          </cell>
          <cell r="BE16">
            <v>70</v>
          </cell>
          <cell r="BP16" t="str">
            <v/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 t="str">
            <v/>
          </cell>
          <cell r="BX16">
            <v>1</v>
          </cell>
        </row>
        <row r="17">
          <cell r="C17">
            <v>7530659</v>
          </cell>
          <cell r="D17">
            <v>8</v>
          </cell>
          <cell r="E17">
            <v>1</v>
          </cell>
          <cell r="F17" t="str">
            <v>PEPE VICTORIANO PATRICIA SILVANA</v>
          </cell>
          <cell r="G17" t="str">
            <v>LEY 18.834</v>
          </cell>
          <cell r="H17" t="str">
            <v>TITULARES</v>
          </cell>
          <cell r="I17" t="str">
            <v>PROFESIONALES</v>
          </cell>
          <cell r="J17">
            <v>44</v>
          </cell>
          <cell r="K17">
            <v>6</v>
          </cell>
          <cell r="L17" t="str">
            <v>MATRONA</v>
          </cell>
          <cell r="M17">
            <v>28</v>
          </cell>
          <cell r="N17">
            <v>6</v>
          </cell>
          <cell r="O17">
            <v>29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383</v>
          </cell>
          <cell r="W17">
            <v>2016</v>
          </cell>
          <cell r="X17">
            <v>70</v>
          </cell>
          <cell r="Y17">
            <v>2015</v>
          </cell>
          <cell r="Z17">
            <v>70</v>
          </cell>
          <cell r="AA17">
            <v>2014</v>
          </cell>
          <cell r="AB17">
            <v>70</v>
          </cell>
          <cell r="AC17">
            <v>43105</v>
          </cell>
          <cell r="AD17" t="str">
            <v/>
          </cell>
          <cell r="AF17" t="str">
            <v/>
          </cell>
          <cell r="AM17">
            <v>43129</v>
          </cell>
          <cell r="AN17" t="str">
            <v>Sin observacion</v>
          </cell>
          <cell r="AO17">
            <v>29</v>
          </cell>
          <cell r="AP17">
            <v>150</v>
          </cell>
          <cell r="AQ17">
            <v>75</v>
          </cell>
          <cell r="AR17">
            <v>0</v>
          </cell>
          <cell r="AU17">
            <v>0</v>
          </cell>
          <cell r="AZ17">
            <v>383</v>
          </cell>
          <cell r="BC17">
            <v>70</v>
          </cell>
          <cell r="BD17">
            <v>70</v>
          </cell>
          <cell r="BE17">
            <v>70</v>
          </cell>
          <cell r="BP17" t="str">
            <v/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 t="str">
            <v/>
          </cell>
          <cell r="BX17">
            <v>2</v>
          </cell>
        </row>
        <row r="18">
          <cell r="C18">
            <v>6641752</v>
          </cell>
          <cell r="D18">
            <v>2</v>
          </cell>
          <cell r="E18">
            <v>1</v>
          </cell>
          <cell r="F18" t="str">
            <v>TORRES CRUZ ENRIQUE ARMANDO</v>
          </cell>
          <cell r="G18" t="str">
            <v>LEY 18.834</v>
          </cell>
          <cell r="H18" t="str">
            <v>TITULARES</v>
          </cell>
          <cell r="I18" t="str">
            <v>PROFESIONALES</v>
          </cell>
          <cell r="J18">
            <v>44</v>
          </cell>
          <cell r="K18">
            <v>7</v>
          </cell>
          <cell r="L18" t="str">
            <v>TECNOLOGO MEDICO</v>
          </cell>
          <cell r="M18">
            <v>36</v>
          </cell>
          <cell r="N18">
            <v>2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620</v>
          </cell>
          <cell r="W18">
            <v>2016</v>
          </cell>
          <cell r="X18">
            <v>70</v>
          </cell>
          <cell r="Y18">
            <v>2015</v>
          </cell>
          <cell r="Z18">
            <v>70</v>
          </cell>
          <cell r="AA18">
            <v>2014</v>
          </cell>
          <cell r="AB18">
            <v>70</v>
          </cell>
          <cell r="AC18">
            <v>43108</v>
          </cell>
          <cell r="AD18" t="str">
            <v/>
          </cell>
          <cell r="AF18" t="str">
            <v/>
          </cell>
          <cell r="AM18">
            <v>43129</v>
          </cell>
          <cell r="AN18" t="str">
            <v>Sin observacion</v>
          </cell>
          <cell r="AO18">
            <v>36</v>
          </cell>
          <cell r="AP18">
            <v>185</v>
          </cell>
          <cell r="AQ18">
            <v>92.5</v>
          </cell>
          <cell r="AR18">
            <v>0</v>
          </cell>
          <cell r="AU18">
            <v>0</v>
          </cell>
          <cell r="AZ18">
            <v>620</v>
          </cell>
          <cell r="BC18">
            <v>70</v>
          </cell>
          <cell r="BD18">
            <v>70</v>
          </cell>
          <cell r="BE18">
            <v>70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 t="str">
            <v/>
          </cell>
          <cell r="BX18">
            <v>3</v>
          </cell>
        </row>
        <row r="19">
          <cell r="C19">
            <v>5704513</v>
          </cell>
          <cell r="D19">
            <v>2</v>
          </cell>
          <cell r="E19">
            <v>1</v>
          </cell>
          <cell r="F19" t="str">
            <v>MONTECINOS CEPEDA ANA MARIA</v>
          </cell>
          <cell r="G19" t="str">
            <v>LEY 18.834</v>
          </cell>
          <cell r="H19" t="str">
            <v>TITULARES</v>
          </cell>
          <cell r="I19" t="str">
            <v>PROFESIONALES</v>
          </cell>
          <cell r="J19">
            <v>44</v>
          </cell>
          <cell r="K19">
            <v>8</v>
          </cell>
          <cell r="L19" t="str">
            <v>MATRONA</v>
          </cell>
          <cell r="M19">
            <v>41</v>
          </cell>
          <cell r="N19">
            <v>9</v>
          </cell>
          <cell r="O19">
            <v>26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362</v>
          </cell>
          <cell r="W19">
            <v>2016</v>
          </cell>
          <cell r="X19">
            <v>70</v>
          </cell>
          <cell r="Y19">
            <v>2015</v>
          </cell>
          <cell r="Z19">
            <v>70</v>
          </cell>
          <cell r="AA19">
            <v>2014</v>
          </cell>
          <cell r="AB19">
            <v>70</v>
          </cell>
          <cell r="AC19">
            <v>43102</v>
          </cell>
          <cell r="AD19" t="str">
            <v/>
          </cell>
          <cell r="AF19" t="str">
            <v/>
          </cell>
          <cell r="AM19">
            <v>43129</v>
          </cell>
          <cell r="AN19" t="str">
            <v>diferencia de 10 dias antigüedad, no afecta computo final</v>
          </cell>
          <cell r="AO19">
            <v>42</v>
          </cell>
          <cell r="AP19">
            <v>200</v>
          </cell>
          <cell r="AQ19">
            <v>100</v>
          </cell>
          <cell r="AR19">
            <v>0</v>
          </cell>
          <cell r="AU19">
            <v>0</v>
          </cell>
          <cell r="AZ19">
            <v>362</v>
          </cell>
          <cell r="BC19">
            <v>70</v>
          </cell>
          <cell r="BD19">
            <v>70</v>
          </cell>
          <cell r="BE19">
            <v>70</v>
          </cell>
          <cell r="BP19" t="str">
            <v>EMPATE</v>
          </cell>
          <cell r="BQ19">
            <v>70</v>
          </cell>
          <cell r="BR19">
            <v>41</v>
          </cell>
          <cell r="BS19">
            <v>9</v>
          </cell>
          <cell r="BT19">
            <v>26</v>
          </cell>
          <cell r="BU19" t="str">
            <v/>
          </cell>
          <cell r="BX19">
            <v>4</v>
          </cell>
        </row>
        <row r="20">
          <cell r="C20">
            <v>6460299</v>
          </cell>
          <cell r="D20">
            <v>3</v>
          </cell>
          <cell r="E20">
            <v>1</v>
          </cell>
          <cell r="F20" t="str">
            <v>LOBOS AVENDANO MARIO ALBERTO</v>
          </cell>
          <cell r="G20" t="str">
            <v>LEY 18.834</v>
          </cell>
          <cell r="H20" t="str">
            <v>TITULARES</v>
          </cell>
          <cell r="I20" t="str">
            <v>PROFESIONALES</v>
          </cell>
          <cell r="J20">
            <v>44</v>
          </cell>
          <cell r="K20">
            <v>8</v>
          </cell>
          <cell r="L20" t="str">
            <v>TECNOLOGO MEDICO</v>
          </cell>
          <cell r="M20">
            <v>40</v>
          </cell>
          <cell r="N20">
            <v>5</v>
          </cell>
          <cell r="O20">
            <v>15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187</v>
          </cell>
          <cell r="W20">
            <v>2016</v>
          </cell>
          <cell r="X20">
            <v>70</v>
          </cell>
          <cell r="Y20">
            <v>2015</v>
          </cell>
          <cell r="Z20">
            <v>70</v>
          </cell>
          <cell r="AA20">
            <v>2014</v>
          </cell>
          <cell r="AB20">
            <v>70</v>
          </cell>
          <cell r="AC20">
            <v>43105</v>
          </cell>
          <cell r="AD20" t="str">
            <v/>
          </cell>
          <cell r="AF20" t="str">
            <v/>
          </cell>
          <cell r="AM20">
            <v>43129</v>
          </cell>
          <cell r="AN20" t="str">
            <v>Sin observacion</v>
          </cell>
          <cell r="AO20">
            <v>40</v>
          </cell>
          <cell r="AP20">
            <v>200</v>
          </cell>
          <cell r="AQ20">
            <v>100</v>
          </cell>
          <cell r="AR20">
            <v>0</v>
          </cell>
          <cell r="AU20">
            <v>0</v>
          </cell>
          <cell r="AZ20">
            <v>187</v>
          </cell>
          <cell r="BC20">
            <v>70</v>
          </cell>
          <cell r="BD20">
            <v>70</v>
          </cell>
          <cell r="BE20">
            <v>70</v>
          </cell>
          <cell r="BP20" t="str">
            <v>EMPATE</v>
          </cell>
          <cell r="BQ20">
            <v>70</v>
          </cell>
          <cell r="BR20">
            <v>40</v>
          </cell>
          <cell r="BS20">
            <v>5</v>
          </cell>
          <cell r="BT20">
            <v>15</v>
          </cell>
          <cell r="BU20" t="str">
            <v/>
          </cell>
          <cell r="BX20">
            <v>5</v>
          </cell>
        </row>
        <row r="21">
          <cell r="C21">
            <v>7140509</v>
          </cell>
          <cell r="D21">
            <v>5</v>
          </cell>
          <cell r="E21">
            <v>1</v>
          </cell>
          <cell r="F21" t="str">
            <v>GALLARDO MOFRE DENISE ROSANA</v>
          </cell>
          <cell r="G21" t="str">
            <v>LEY 18.834</v>
          </cell>
          <cell r="H21" t="str">
            <v>TITULARES</v>
          </cell>
          <cell r="I21" t="str">
            <v>PROFESIONALES</v>
          </cell>
          <cell r="J21">
            <v>44</v>
          </cell>
          <cell r="K21">
            <v>8</v>
          </cell>
          <cell r="L21" t="str">
            <v>TECNOLOGO MEDICO</v>
          </cell>
          <cell r="M21">
            <v>37</v>
          </cell>
          <cell r="N21">
            <v>6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1018</v>
          </cell>
          <cell r="W21">
            <v>2016</v>
          </cell>
          <cell r="X21">
            <v>70</v>
          </cell>
          <cell r="Y21">
            <v>2015</v>
          </cell>
          <cell r="Z21">
            <v>70</v>
          </cell>
          <cell r="AA21">
            <v>2014</v>
          </cell>
          <cell r="AB21">
            <v>70</v>
          </cell>
          <cell r="AC21">
            <v>43104</v>
          </cell>
          <cell r="AD21" t="str">
            <v/>
          </cell>
          <cell r="AF21" t="str">
            <v/>
          </cell>
          <cell r="AM21">
            <v>43129</v>
          </cell>
          <cell r="AN21" t="str">
            <v>Sin observacion</v>
          </cell>
          <cell r="AO21">
            <v>37</v>
          </cell>
          <cell r="AP21">
            <v>190</v>
          </cell>
          <cell r="AQ21">
            <v>95</v>
          </cell>
          <cell r="AR21">
            <v>0</v>
          </cell>
          <cell r="AU21">
            <v>0</v>
          </cell>
          <cell r="AZ21">
            <v>1018</v>
          </cell>
          <cell r="BC21">
            <v>70</v>
          </cell>
          <cell r="BD21">
            <v>70</v>
          </cell>
          <cell r="BE21">
            <v>70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 t="str">
            <v/>
          </cell>
          <cell r="BX21">
            <v>6</v>
          </cell>
        </row>
        <row r="22">
          <cell r="C22">
            <v>7760991</v>
          </cell>
          <cell r="D22">
            <v>1</v>
          </cell>
          <cell r="E22">
            <v>1</v>
          </cell>
          <cell r="F22" t="str">
            <v>CRESPO CANCINO ALICIA DEL CARMEN</v>
          </cell>
          <cell r="G22" t="str">
            <v>LEY 18.834</v>
          </cell>
          <cell r="H22" t="str">
            <v>TITULARES</v>
          </cell>
          <cell r="I22" t="str">
            <v>PROFESIONALES</v>
          </cell>
          <cell r="J22">
            <v>44</v>
          </cell>
          <cell r="K22">
            <v>8</v>
          </cell>
          <cell r="L22" t="str">
            <v>TECNOLOGO MEDICO</v>
          </cell>
          <cell r="M22">
            <v>35</v>
          </cell>
          <cell r="N22">
            <v>11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570</v>
          </cell>
          <cell r="W22">
            <v>2016</v>
          </cell>
          <cell r="X22">
            <v>70</v>
          </cell>
          <cell r="Y22">
            <v>2015</v>
          </cell>
          <cell r="Z22">
            <v>70</v>
          </cell>
          <cell r="AA22">
            <v>2014</v>
          </cell>
          <cell r="AB22">
            <v>70</v>
          </cell>
          <cell r="AC22">
            <v>43103</v>
          </cell>
          <cell r="AD22" t="str">
            <v/>
          </cell>
          <cell r="AF22" t="str">
            <v/>
          </cell>
          <cell r="AM22">
            <v>43129</v>
          </cell>
          <cell r="AN22" t="str">
            <v>Sin observacion</v>
          </cell>
          <cell r="AO22">
            <v>36</v>
          </cell>
          <cell r="AP22">
            <v>185</v>
          </cell>
          <cell r="AQ22">
            <v>92.5</v>
          </cell>
          <cell r="AR22">
            <v>0</v>
          </cell>
          <cell r="AU22">
            <v>0</v>
          </cell>
          <cell r="AZ22">
            <v>570</v>
          </cell>
          <cell r="BC22">
            <v>70</v>
          </cell>
          <cell r="BD22">
            <v>70</v>
          </cell>
          <cell r="BE22">
            <v>70</v>
          </cell>
          <cell r="BP22" t="str">
            <v/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 t="str">
            <v/>
          </cell>
          <cell r="BX22">
            <v>7</v>
          </cell>
        </row>
        <row r="23">
          <cell r="C23">
            <v>6586354</v>
          </cell>
          <cell r="D23">
            <v>5</v>
          </cell>
          <cell r="E23">
            <v>1</v>
          </cell>
          <cell r="F23" t="str">
            <v>LUMIO PORTALES GABRIELA ROXANA</v>
          </cell>
          <cell r="G23" t="str">
            <v>LEY 18.834</v>
          </cell>
          <cell r="H23" t="str">
            <v>TITULARES</v>
          </cell>
          <cell r="I23" t="str">
            <v>PROFESIONALES</v>
          </cell>
          <cell r="J23">
            <v>44</v>
          </cell>
          <cell r="K23">
            <v>8</v>
          </cell>
          <cell r="L23" t="str">
            <v>MATRONA</v>
          </cell>
          <cell r="M23">
            <v>33</v>
          </cell>
          <cell r="N23">
            <v>7</v>
          </cell>
          <cell r="O23">
            <v>22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140</v>
          </cell>
          <cell r="W23">
            <v>2016</v>
          </cell>
          <cell r="X23">
            <v>70</v>
          </cell>
          <cell r="Y23">
            <v>2015</v>
          </cell>
          <cell r="Z23">
            <v>70</v>
          </cell>
          <cell r="AA23">
            <v>2014</v>
          </cell>
          <cell r="AB23">
            <v>70</v>
          </cell>
          <cell r="AC23">
            <v>43103</v>
          </cell>
          <cell r="AD23" t="str">
            <v/>
          </cell>
          <cell r="AF23" t="str">
            <v/>
          </cell>
          <cell r="AM23">
            <v>43129</v>
          </cell>
          <cell r="AN23" t="str">
            <v>Sin observacion</v>
          </cell>
          <cell r="AO23">
            <v>34</v>
          </cell>
          <cell r="AP23">
            <v>175</v>
          </cell>
          <cell r="AQ23">
            <v>87.5</v>
          </cell>
          <cell r="AR23">
            <v>0</v>
          </cell>
          <cell r="AU23">
            <v>0</v>
          </cell>
          <cell r="AZ23">
            <v>140</v>
          </cell>
          <cell r="BC23">
            <v>70</v>
          </cell>
          <cell r="BD23">
            <v>70</v>
          </cell>
          <cell r="BE23">
            <v>70</v>
          </cell>
          <cell r="BP23" t="str">
            <v>EMPATE</v>
          </cell>
          <cell r="BQ23">
            <v>70</v>
          </cell>
          <cell r="BR23">
            <v>33</v>
          </cell>
          <cell r="BS23">
            <v>7</v>
          </cell>
          <cell r="BT23">
            <v>22</v>
          </cell>
          <cell r="BU23" t="str">
            <v/>
          </cell>
          <cell r="BX23">
            <v>8</v>
          </cell>
        </row>
        <row r="24">
          <cell r="C24">
            <v>7752981</v>
          </cell>
          <cell r="D24">
            <v>0</v>
          </cell>
          <cell r="E24">
            <v>1</v>
          </cell>
          <cell r="F24" t="str">
            <v>QUISPE CHALLAPA ESTER ERNESTINA</v>
          </cell>
          <cell r="G24" t="str">
            <v>LEY 18.834</v>
          </cell>
          <cell r="H24" t="str">
            <v>TITULARES</v>
          </cell>
          <cell r="I24" t="str">
            <v>PROFESIONALES</v>
          </cell>
          <cell r="J24">
            <v>44</v>
          </cell>
          <cell r="K24">
            <v>8</v>
          </cell>
          <cell r="L24" t="str">
            <v>MATRONA</v>
          </cell>
          <cell r="M24">
            <v>33</v>
          </cell>
          <cell r="N24">
            <v>7</v>
          </cell>
          <cell r="O24">
            <v>15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492</v>
          </cell>
          <cell r="W24">
            <v>2016</v>
          </cell>
          <cell r="X24">
            <v>70</v>
          </cell>
          <cell r="Y24">
            <v>2015</v>
          </cell>
          <cell r="Z24">
            <v>70</v>
          </cell>
          <cell r="AA24">
            <v>2014</v>
          </cell>
          <cell r="AB24">
            <v>70</v>
          </cell>
          <cell r="AC24">
            <v>43105</v>
          </cell>
          <cell r="AD24" t="str">
            <v/>
          </cell>
          <cell r="AF24" t="str">
            <v/>
          </cell>
          <cell r="AM24">
            <v>43129</v>
          </cell>
          <cell r="AN24" t="str">
            <v>Horas ok, tiempo como Plan de expansión no corresponde, no se contabiliza</v>
          </cell>
          <cell r="AO24">
            <v>34</v>
          </cell>
          <cell r="AP24">
            <v>175</v>
          </cell>
          <cell r="AQ24">
            <v>87.5</v>
          </cell>
          <cell r="AR24">
            <v>0</v>
          </cell>
          <cell r="AU24">
            <v>0</v>
          </cell>
          <cell r="AZ24">
            <v>492</v>
          </cell>
          <cell r="BC24">
            <v>70</v>
          </cell>
          <cell r="BD24">
            <v>70</v>
          </cell>
          <cell r="BE24">
            <v>70</v>
          </cell>
          <cell r="BP24" t="str">
            <v>EMPATE</v>
          </cell>
          <cell r="BQ24">
            <v>70</v>
          </cell>
          <cell r="BR24">
            <v>33</v>
          </cell>
          <cell r="BS24">
            <v>7</v>
          </cell>
          <cell r="BT24">
            <v>15</v>
          </cell>
          <cell r="BU24" t="str">
            <v/>
          </cell>
          <cell r="BX24">
            <v>9</v>
          </cell>
        </row>
        <row r="25">
          <cell r="C25">
            <v>7215191</v>
          </cell>
          <cell r="D25">
            <v>7</v>
          </cell>
          <cell r="E25">
            <v>1</v>
          </cell>
          <cell r="F25" t="str">
            <v>ROJAS HUANCA ELBA IRIS</v>
          </cell>
          <cell r="G25" t="str">
            <v>LEY 18.834</v>
          </cell>
          <cell r="H25" t="str">
            <v>TITULARES</v>
          </cell>
          <cell r="I25" t="str">
            <v>PROFESIONALES</v>
          </cell>
          <cell r="J25">
            <v>44</v>
          </cell>
          <cell r="K25">
            <v>8</v>
          </cell>
          <cell r="L25" t="str">
            <v>ENFERMERA UNIVERSITARIA</v>
          </cell>
          <cell r="M25">
            <v>28</v>
          </cell>
          <cell r="N25">
            <v>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7</v>
          </cell>
          <cell r="T25">
            <v>0</v>
          </cell>
          <cell r="U25">
            <v>0</v>
          </cell>
          <cell r="V25">
            <v>1149</v>
          </cell>
          <cell r="W25">
            <v>2016</v>
          </cell>
          <cell r="X25">
            <v>70</v>
          </cell>
          <cell r="Y25">
            <v>2015</v>
          </cell>
          <cell r="Z25">
            <v>70</v>
          </cell>
          <cell r="AA25">
            <v>2014</v>
          </cell>
          <cell r="AB25">
            <v>70</v>
          </cell>
          <cell r="AC25">
            <v>43111</v>
          </cell>
          <cell r="AD25" t="str">
            <v/>
          </cell>
          <cell r="AF25" t="str">
            <v/>
          </cell>
          <cell r="AM25">
            <v>43129</v>
          </cell>
          <cell r="AN25" t="str">
            <v xml:space="preserve">Se computa periodo en ejercito </v>
          </cell>
          <cell r="AO25">
            <v>28</v>
          </cell>
          <cell r="AP25">
            <v>145</v>
          </cell>
          <cell r="AQ25">
            <v>72.5</v>
          </cell>
          <cell r="AR25">
            <v>0</v>
          </cell>
          <cell r="AU25">
            <v>7</v>
          </cell>
          <cell r="AZ25">
            <v>1149</v>
          </cell>
          <cell r="BC25">
            <v>70</v>
          </cell>
          <cell r="BD25">
            <v>70</v>
          </cell>
          <cell r="BE25">
            <v>70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 t="str">
            <v/>
          </cell>
          <cell r="BX25">
            <v>10</v>
          </cell>
        </row>
        <row r="26">
          <cell r="C26">
            <v>13332481</v>
          </cell>
          <cell r="D26" t="str">
            <v>K</v>
          </cell>
          <cell r="E26">
            <v>1</v>
          </cell>
          <cell r="F26" t="str">
            <v>VALENCIA SEVERINO RODRIGO FRANCO</v>
          </cell>
          <cell r="G26" t="str">
            <v>LEY 18.834</v>
          </cell>
          <cell r="H26" t="str">
            <v>TITULARES</v>
          </cell>
          <cell r="I26" t="str">
            <v>PROFESIONALES</v>
          </cell>
          <cell r="J26">
            <v>44</v>
          </cell>
          <cell r="K26">
            <v>8</v>
          </cell>
          <cell r="L26" t="str">
            <v>ENFERMERA/O-MATRON/A</v>
          </cell>
          <cell r="M26">
            <v>19</v>
          </cell>
          <cell r="N26">
            <v>11</v>
          </cell>
          <cell r="O26">
            <v>0</v>
          </cell>
          <cell r="P26">
            <v>2</v>
          </cell>
          <cell r="Q26">
            <v>8</v>
          </cell>
          <cell r="R26">
            <v>14</v>
          </cell>
          <cell r="S26">
            <v>0</v>
          </cell>
          <cell r="T26">
            <v>0</v>
          </cell>
          <cell r="U26">
            <v>0</v>
          </cell>
          <cell r="V26">
            <v>534</v>
          </cell>
          <cell r="W26">
            <v>2016</v>
          </cell>
          <cell r="X26">
            <v>70</v>
          </cell>
          <cell r="Y26">
            <v>2015</v>
          </cell>
          <cell r="Z26">
            <v>70</v>
          </cell>
          <cell r="AA26">
            <v>2014</v>
          </cell>
          <cell r="AB26">
            <v>70</v>
          </cell>
          <cell r="AC26">
            <v>43109</v>
          </cell>
          <cell r="AD26" t="str">
            <v/>
          </cell>
          <cell r="AF26" t="str">
            <v/>
          </cell>
          <cell r="AM26">
            <v>43129</v>
          </cell>
          <cell r="AN26" t="str">
            <v>Sin observacion</v>
          </cell>
          <cell r="AO26">
            <v>20</v>
          </cell>
          <cell r="AP26">
            <v>105</v>
          </cell>
          <cell r="AQ26">
            <v>52.5</v>
          </cell>
          <cell r="AR26">
            <v>3</v>
          </cell>
          <cell r="AU26">
            <v>0</v>
          </cell>
          <cell r="AZ26">
            <v>534</v>
          </cell>
          <cell r="BC26">
            <v>70</v>
          </cell>
          <cell r="BD26">
            <v>70</v>
          </cell>
          <cell r="BE26">
            <v>70</v>
          </cell>
          <cell r="BP26" t="str">
            <v/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 t="str">
            <v/>
          </cell>
          <cell r="BX26">
            <v>11</v>
          </cell>
        </row>
        <row r="27">
          <cell r="C27">
            <v>10738676</v>
          </cell>
          <cell r="D27">
            <v>9</v>
          </cell>
          <cell r="E27">
            <v>1</v>
          </cell>
          <cell r="F27" t="str">
            <v>MUNOZ ALBARO CECILIA DEL CARMEN</v>
          </cell>
          <cell r="G27" t="str">
            <v>LEY 18.834</v>
          </cell>
          <cell r="H27" t="str">
            <v>TITULARES</v>
          </cell>
          <cell r="I27" t="str">
            <v>PROFESIONALES</v>
          </cell>
          <cell r="J27">
            <v>44</v>
          </cell>
          <cell r="K27">
            <v>8</v>
          </cell>
          <cell r="L27" t="str">
            <v>INGENIERO DE EJECUCION</v>
          </cell>
          <cell r="M27">
            <v>13</v>
          </cell>
          <cell r="N27">
            <v>6</v>
          </cell>
          <cell r="O27">
            <v>16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420</v>
          </cell>
          <cell r="W27">
            <v>2016</v>
          </cell>
          <cell r="X27">
            <v>70</v>
          </cell>
          <cell r="Y27">
            <v>2015</v>
          </cell>
          <cell r="Z27">
            <v>70</v>
          </cell>
          <cell r="AA27">
            <v>2014</v>
          </cell>
          <cell r="AB27">
            <v>70</v>
          </cell>
          <cell r="AC27">
            <v>43112</v>
          </cell>
          <cell r="AD27" t="str">
            <v/>
          </cell>
          <cell r="AF27" t="str">
            <v/>
          </cell>
          <cell r="AM27">
            <v>43129</v>
          </cell>
          <cell r="AN27" t="str">
            <v>Sin observacion</v>
          </cell>
          <cell r="AO27">
            <v>14</v>
          </cell>
          <cell r="AP27">
            <v>75</v>
          </cell>
          <cell r="AQ27">
            <v>37.5</v>
          </cell>
          <cell r="AR27">
            <v>0</v>
          </cell>
          <cell r="AU27">
            <v>0</v>
          </cell>
          <cell r="AZ27">
            <v>420</v>
          </cell>
          <cell r="BC27">
            <v>70</v>
          </cell>
          <cell r="BD27">
            <v>70</v>
          </cell>
          <cell r="BE27">
            <v>70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 t="str">
            <v/>
          </cell>
          <cell r="BX27">
            <v>12</v>
          </cell>
        </row>
        <row r="28">
          <cell r="C28">
            <v>6660766</v>
          </cell>
          <cell r="D28">
            <v>6</v>
          </cell>
          <cell r="E28">
            <v>1</v>
          </cell>
          <cell r="F28" t="str">
            <v>RAMIREZ ALFARO MANUEL FERNANDO</v>
          </cell>
          <cell r="G28" t="str">
            <v>LEY 18.834</v>
          </cell>
          <cell r="H28" t="str">
            <v>TITULARES</v>
          </cell>
          <cell r="I28" t="str">
            <v>PROFESIONALES</v>
          </cell>
          <cell r="J28">
            <v>44</v>
          </cell>
          <cell r="K28">
            <v>9</v>
          </cell>
          <cell r="L28" t="str">
            <v>NUTRICIONISTA</v>
          </cell>
          <cell r="M28">
            <v>40</v>
          </cell>
          <cell r="N28">
            <v>5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825</v>
          </cell>
          <cell r="W28">
            <v>2016</v>
          </cell>
          <cell r="X28">
            <v>70</v>
          </cell>
          <cell r="Y28">
            <v>2015</v>
          </cell>
          <cell r="Z28">
            <v>70</v>
          </cell>
          <cell r="AA28">
            <v>2014</v>
          </cell>
          <cell r="AB28">
            <v>70</v>
          </cell>
          <cell r="AC28">
            <v>43105</v>
          </cell>
          <cell r="AD28" t="str">
            <v/>
          </cell>
          <cell r="AF28" t="str">
            <v/>
          </cell>
          <cell r="AM28">
            <v>43129</v>
          </cell>
          <cell r="AN28" t="str">
            <v>Sin observacion</v>
          </cell>
          <cell r="AO28">
            <v>40</v>
          </cell>
          <cell r="AP28">
            <v>200</v>
          </cell>
          <cell r="AQ28">
            <v>100</v>
          </cell>
          <cell r="AR28">
            <v>0</v>
          </cell>
          <cell r="AU28">
            <v>0</v>
          </cell>
          <cell r="AZ28">
            <v>825</v>
          </cell>
          <cell r="BC28">
            <v>70</v>
          </cell>
          <cell r="BD28">
            <v>70</v>
          </cell>
          <cell r="BE28">
            <v>70</v>
          </cell>
          <cell r="BP28" t="str">
            <v>EMPATE</v>
          </cell>
          <cell r="BQ28">
            <v>70</v>
          </cell>
          <cell r="BR28">
            <v>40</v>
          </cell>
          <cell r="BS28">
            <v>5</v>
          </cell>
          <cell r="BT28">
            <v>0</v>
          </cell>
          <cell r="BU28" t="str">
            <v/>
          </cell>
          <cell r="BX28">
            <v>13</v>
          </cell>
        </row>
        <row r="29">
          <cell r="C29">
            <v>6784144</v>
          </cell>
          <cell r="D29">
            <v>1</v>
          </cell>
          <cell r="E29">
            <v>1</v>
          </cell>
          <cell r="F29" t="str">
            <v>AGUIRRE GONZALEZ EDUARDO ALFREDO</v>
          </cell>
          <cell r="G29" t="str">
            <v>LEY 18.834</v>
          </cell>
          <cell r="H29" t="str">
            <v>TITULARES</v>
          </cell>
          <cell r="I29" t="str">
            <v>PROFESIONALES</v>
          </cell>
          <cell r="J29">
            <v>44</v>
          </cell>
          <cell r="K29">
            <v>9</v>
          </cell>
          <cell r="L29" t="str">
            <v>TECNOLOGO MEDICO</v>
          </cell>
          <cell r="M29">
            <v>40</v>
          </cell>
          <cell r="N29">
            <v>4</v>
          </cell>
          <cell r="O29">
            <v>15</v>
          </cell>
          <cell r="P29">
            <v>1</v>
          </cell>
          <cell r="Q29">
            <v>9</v>
          </cell>
          <cell r="R29">
            <v>14</v>
          </cell>
          <cell r="S29">
            <v>0</v>
          </cell>
          <cell r="T29">
            <v>0</v>
          </cell>
          <cell r="U29">
            <v>0</v>
          </cell>
          <cell r="V29">
            <v>211</v>
          </cell>
          <cell r="W29">
            <v>2016</v>
          </cell>
          <cell r="X29">
            <v>70</v>
          </cell>
          <cell r="Y29">
            <v>2015</v>
          </cell>
          <cell r="Z29">
            <v>70</v>
          </cell>
          <cell r="AA29">
            <v>2014</v>
          </cell>
          <cell r="AB29">
            <v>70</v>
          </cell>
          <cell r="AC29">
            <v>43105</v>
          </cell>
          <cell r="AD29" t="str">
            <v/>
          </cell>
          <cell r="AF29" t="str">
            <v/>
          </cell>
          <cell r="AM29">
            <v>43129</v>
          </cell>
          <cell r="AN29" t="str">
            <v>Sin observacion</v>
          </cell>
          <cell r="AO29">
            <v>40</v>
          </cell>
          <cell r="AP29">
            <v>200</v>
          </cell>
          <cell r="AQ29">
            <v>100</v>
          </cell>
          <cell r="AR29">
            <v>2</v>
          </cell>
          <cell r="AU29">
            <v>0</v>
          </cell>
          <cell r="AZ29">
            <v>211</v>
          </cell>
          <cell r="BC29">
            <v>70</v>
          </cell>
          <cell r="BD29">
            <v>70</v>
          </cell>
          <cell r="BE29">
            <v>70</v>
          </cell>
          <cell r="BP29" t="str">
            <v>EMPATE</v>
          </cell>
          <cell r="BQ29">
            <v>70</v>
          </cell>
          <cell r="BR29">
            <v>40</v>
          </cell>
          <cell r="BS29">
            <v>4</v>
          </cell>
          <cell r="BT29">
            <v>15</v>
          </cell>
          <cell r="BU29" t="str">
            <v/>
          </cell>
          <cell r="BX29">
            <v>14</v>
          </cell>
        </row>
        <row r="30">
          <cell r="C30">
            <v>6888697</v>
          </cell>
          <cell r="D30" t="str">
            <v>K</v>
          </cell>
          <cell r="E30">
            <v>1</v>
          </cell>
          <cell r="F30" t="str">
            <v>CESPEDES SEGOVIA ELCIRA MERCEDES</v>
          </cell>
          <cell r="G30" t="str">
            <v>LEY 18.834</v>
          </cell>
          <cell r="H30" t="str">
            <v>TITULARES</v>
          </cell>
          <cell r="I30" t="str">
            <v>PROFESIONALES</v>
          </cell>
          <cell r="J30">
            <v>44</v>
          </cell>
          <cell r="K30">
            <v>9</v>
          </cell>
          <cell r="L30" t="str">
            <v>TECNOLOGO MEDICO</v>
          </cell>
          <cell r="M30">
            <v>35</v>
          </cell>
          <cell r="N30">
            <v>7</v>
          </cell>
          <cell r="O30">
            <v>24</v>
          </cell>
          <cell r="P30">
            <v>0</v>
          </cell>
          <cell r="Q30">
            <v>9</v>
          </cell>
          <cell r="R30">
            <v>15</v>
          </cell>
          <cell r="S30">
            <v>0</v>
          </cell>
          <cell r="T30">
            <v>0</v>
          </cell>
          <cell r="U30">
            <v>0</v>
          </cell>
          <cell r="V30">
            <v>807</v>
          </cell>
          <cell r="W30">
            <v>2016</v>
          </cell>
          <cell r="X30">
            <v>70</v>
          </cell>
          <cell r="Y30">
            <v>2015</v>
          </cell>
          <cell r="Z30">
            <v>70</v>
          </cell>
          <cell r="AA30">
            <v>2014</v>
          </cell>
          <cell r="AB30">
            <v>70</v>
          </cell>
          <cell r="AC30">
            <v>43110</v>
          </cell>
          <cell r="AD30" t="str">
            <v/>
          </cell>
          <cell r="AF30" t="str">
            <v/>
          </cell>
          <cell r="AM30">
            <v>43129</v>
          </cell>
          <cell r="AN30" t="str">
            <v>Sin observacion</v>
          </cell>
          <cell r="AO30">
            <v>36</v>
          </cell>
          <cell r="AP30">
            <v>185</v>
          </cell>
          <cell r="AQ30">
            <v>92.5</v>
          </cell>
          <cell r="AR30">
            <v>1</v>
          </cell>
          <cell r="AU30">
            <v>0</v>
          </cell>
          <cell r="AZ30">
            <v>807</v>
          </cell>
          <cell r="BC30">
            <v>70</v>
          </cell>
          <cell r="BD30">
            <v>70</v>
          </cell>
          <cell r="BE30">
            <v>70</v>
          </cell>
          <cell r="BP30" t="str">
            <v/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 t="str">
            <v/>
          </cell>
          <cell r="BX30">
            <v>15</v>
          </cell>
        </row>
        <row r="31">
          <cell r="C31">
            <v>6502296</v>
          </cell>
          <cell r="D31">
            <v>6</v>
          </cell>
          <cell r="E31">
            <v>1</v>
          </cell>
          <cell r="F31" t="str">
            <v>MONTECINOS CEPEDA ROSA MARIA</v>
          </cell>
          <cell r="G31" t="str">
            <v>LEY 18.834</v>
          </cell>
          <cell r="H31" t="str">
            <v>TITULARES</v>
          </cell>
          <cell r="I31" t="str">
            <v>PROFESIONALES</v>
          </cell>
          <cell r="J31">
            <v>44</v>
          </cell>
          <cell r="K31">
            <v>9</v>
          </cell>
          <cell r="L31" t="str">
            <v>MATRONA</v>
          </cell>
          <cell r="M31">
            <v>36</v>
          </cell>
          <cell r="N31">
            <v>3</v>
          </cell>
          <cell r="O31">
            <v>24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474</v>
          </cell>
          <cell r="W31">
            <v>2016</v>
          </cell>
          <cell r="X31">
            <v>70</v>
          </cell>
          <cell r="Y31">
            <v>2015</v>
          </cell>
          <cell r="Z31">
            <v>70</v>
          </cell>
          <cell r="AA31">
            <v>2014</v>
          </cell>
          <cell r="AB31">
            <v>70</v>
          </cell>
          <cell r="AC31">
            <v>43103</v>
          </cell>
          <cell r="AD31" t="str">
            <v/>
          </cell>
          <cell r="AF31" t="str">
            <v/>
          </cell>
          <cell r="AM31">
            <v>43129</v>
          </cell>
          <cell r="AN31" t="str">
            <v>Sin observacion</v>
          </cell>
          <cell r="AO31">
            <v>36</v>
          </cell>
          <cell r="AP31">
            <v>185</v>
          </cell>
          <cell r="AQ31">
            <v>92.5</v>
          </cell>
          <cell r="AR31">
            <v>0</v>
          </cell>
          <cell r="AU31">
            <v>0</v>
          </cell>
          <cell r="AZ31">
            <v>474</v>
          </cell>
          <cell r="BC31">
            <v>70</v>
          </cell>
          <cell r="BD31">
            <v>70</v>
          </cell>
          <cell r="BE31">
            <v>70</v>
          </cell>
          <cell r="BP31" t="str">
            <v/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 t="str">
            <v/>
          </cell>
          <cell r="BX31">
            <v>16</v>
          </cell>
        </row>
        <row r="32">
          <cell r="C32">
            <v>7492083</v>
          </cell>
          <cell r="D32">
            <v>7</v>
          </cell>
          <cell r="E32">
            <v>1</v>
          </cell>
          <cell r="F32" t="str">
            <v>REGENTE RUEDA PATRICIA ILIA</v>
          </cell>
          <cell r="G32" t="str">
            <v>LEY 18.834</v>
          </cell>
          <cell r="H32" t="str">
            <v>TITULARES</v>
          </cell>
          <cell r="I32" t="str">
            <v>PROFESIONALES</v>
          </cell>
          <cell r="J32">
            <v>44</v>
          </cell>
          <cell r="K32">
            <v>9</v>
          </cell>
          <cell r="L32" t="str">
            <v>TECNOLOGO MEDICO</v>
          </cell>
          <cell r="M32">
            <v>29</v>
          </cell>
          <cell r="N32">
            <v>5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783</v>
          </cell>
          <cell r="W32">
            <v>2016</v>
          </cell>
          <cell r="X32">
            <v>70</v>
          </cell>
          <cell r="Y32">
            <v>2015</v>
          </cell>
          <cell r="Z32">
            <v>70</v>
          </cell>
          <cell r="AA32">
            <v>2014</v>
          </cell>
          <cell r="AB32">
            <v>70</v>
          </cell>
          <cell r="AC32">
            <v>43105</v>
          </cell>
          <cell r="AD32" t="str">
            <v/>
          </cell>
          <cell r="AF32" t="str">
            <v/>
          </cell>
          <cell r="AM32">
            <v>43129</v>
          </cell>
          <cell r="AN32" t="str">
            <v>Sin observacion</v>
          </cell>
          <cell r="AO32">
            <v>29</v>
          </cell>
          <cell r="AP32">
            <v>150</v>
          </cell>
          <cell r="AQ32">
            <v>75</v>
          </cell>
          <cell r="AR32">
            <v>0</v>
          </cell>
          <cell r="AU32">
            <v>0</v>
          </cell>
          <cell r="AZ32">
            <v>783</v>
          </cell>
          <cell r="BC32">
            <v>70</v>
          </cell>
          <cell r="BD32">
            <v>70</v>
          </cell>
          <cell r="BE32">
            <v>70</v>
          </cell>
          <cell r="BP32" t="str">
            <v/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 t="str">
            <v/>
          </cell>
          <cell r="BX32">
            <v>17</v>
          </cell>
        </row>
        <row r="33">
          <cell r="C33">
            <v>7068621</v>
          </cell>
          <cell r="D33" t="str">
            <v>K</v>
          </cell>
          <cell r="E33">
            <v>1</v>
          </cell>
          <cell r="F33" t="str">
            <v>ALFARO CORDOVA SYLVIA ANA</v>
          </cell>
          <cell r="G33" t="str">
            <v>LEY 18.834</v>
          </cell>
          <cell r="H33" t="str">
            <v>TITULARES</v>
          </cell>
          <cell r="I33" t="str">
            <v>PROFESIONALES</v>
          </cell>
          <cell r="J33">
            <v>44</v>
          </cell>
          <cell r="K33">
            <v>9</v>
          </cell>
          <cell r="L33" t="str">
            <v>MATRONA</v>
          </cell>
          <cell r="M33">
            <v>27</v>
          </cell>
          <cell r="N33">
            <v>11</v>
          </cell>
          <cell r="O33">
            <v>19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502</v>
          </cell>
          <cell r="W33">
            <v>2016</v>
          </cell>
          <cell r="X33">
            <v>70</v>
          </cell>
          <cell r="Y33">
            <v>2015</v>
          </cell>
          <cell r="Z33">
            <v>70</v>
          </cell>
          <cell r="AA33">
            <v>2014</v>
          </cell>
          <cell r="AB33">
            <v>70</v>
          </cell>
          <cell r="AC33">
            <v>43110</v>
          </cell>
          <cell r="AD33" t="str">
            <v/>
          </cell>
          <cell r="AF33" t="str">
            <v/>
          </cell>
          <cell r="AM33">
            <v>43129</v>
          </cell>
          <cell r="AN33" t="str">
            <v>Sin observacion</v>
          </cell>
          <cell r="AO33">
            <v>28</v>
          </cell>
          <cell r="AP33">
            <v>145</v>
          </cell>
          <cell r="AQ33">
            <v>72.5</v>
          </cell>
          <cell r="AR33">
            <v>0</v>
          </cell>
          <cell r="AU33">
            <v>0</v>
          </cell>
          <cell r="AZ33">
            <v>502</v>
          </cell>
          <cell r="BC33">
            <v>70</v>
          </cell>
          <cell r="BD33">
            <v>70</v>
          </cell>
          <cell r="BE33">
            <v>70</v>
          </cell>
          <cell r="BP33" t="str">
            <v/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 t="str">
            <v/>
          </cell>
          <cell r="BX33">
            <v>18</v>
          </cell>
        </row>
        <row r="34">
          <cell r="C34">
            <v>10028801</v>
          </cell>
          <cell r="D34" t="str">
            <v>K</v>
          </cell>
          <cell r="E34">
            <v>1</v>
          </cell>
          <cell r="F34" t="str">
            <v>CENTELLAS JAIME ZARINA NAYARIT</v>
          </cell>
          <cell r="G34" t="str">
            <v>LEY 18.834</v>
          </cell>
          <cell r="H34" t="str">
            <v>TITULARES</v>
          </cell>
          <cell r="I34" t="str">
            <v>PROFESIONALES</v>
          </cell>
          <cell r="J34">
            <v>44</v>
          </cell>
          <cell r="K34">
            <v>9</v>
          </cell>
          <cell r="L34" t="str">
            <v>KINESIOLOGO</v>
          </cell>
          <cell r="M34">
            <v>26</v>
          </cell>
          <cell r="N34">
            <v>11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615</v>
          </cell>
          <cell r="W34">
            <v>2016</v>
          </cell>
          <cell r="X34">
            <v>70</v>
          </cell>
          <cell r="Y34">
            <v>2015</v>
          </cell>
          <cell r="Z34">
            <v>70</v>
          </cell>
          <cell r="AA34">
            <v>2014</v>
          </cell>
          <cell r="AB34">
            <v>70</v>
          </cell>
          <cell r="AC34">
            <v>43110</v>
          </cell>
          <cell r="AD34" t="str">
            <v/>
          </cell>
          <cell r="AF34" t="str">
            <v/>
          </cell>
          <cell r="AM34">
            <v>43129</v>
          </cell>
          <cell r="AN34" t="str">
            <v>Tiempo Codigo del trabajo no se computa.</v>
          </cell>
          <cell r="AO34">
            <v>27</v>
          </cell>
          <cell r="AP34">
            <v>140</v>
          </cell>
          <cell r="AQ34">
            <v>70</v>
          </cell>
          <cell r="AR34">
            <v>0</v>
          </cell>
          <cell r="AU34">
            <v>0</v>
          </cell>
          <cell r="AZ34">
            <v>615</v>
          </cell>
          <cell r="BC34">
            <v>70</v>
          </cell>
          <cell r="BD34">
            <v>70</v>
          </cell>
          <cell r="BE34">
            <v>70</v>
          </cell>
          <cell r="BP34" t="str">
            <v/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 t="str">
            <v/>
          </cell>
          <cell r="BX34">
            <v>19</v>
          </cell>
        </row>
        <row r="35">
          <cell r="C35">
            <v>10543623</v>
          </cell>
          <cell r="D35">
            <v>8</v>
          </cell>
          <cell r="E35">
            <v>1</v>
          </cell>
          <cell r="F35" t="str">
            <v>SILVA LAM AMOY LIN</v>
          </cell>
          <cell r="G35" t="str">
            <v>LEY 18.834</v>
          </cell>
          <cell r="H35" t="str">
            <v>TITULARES</v>
          </cell>
          <cell r="I35" t="str">
            <v>PROFESIONALES</v>
          </cell>
          <cell r="J35">
            <v>44</v>
          </cell>
          <cell r="K35">
            <v>9</v>
          </cell>
          <cell r="L35" t="str">
            <v>MATRONA</v>
          </cell>
          <cell r="M35">
            <v>24</v>
          </cell>
          <cell r="N35">
            <v>9</v>
          </cell>
          <cell r="O35">
            <v>12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534</v>
          </cell>
          <cell r="W35">
            <v>2016</v>
          </cell>
          <cell r="X35">
            <v>70</v>
          </cell>
          <cell r="Y35">
            <v>2015</v>
          </cell>
          <cell r="Z35">
            <v>70</v>
          </cell>
          <cell r="AA35">
            <v>2014</v>
          </cell>
          <cell r="AB35">
            <v>70</v>
          </cell>
          <cell r="AC35">
            <v>43105</v>
          </cell>
          <cell r="AD35" t="str">
            <v/>
          </cell>
          <cell r="AF35" t="str">
            <v/>
          </cell>
          <cell r="AM35">
            <v>43129</v>
          </cell>
          <cell r="AN35" t="str">
            <v>Sin observacion</v>
          </cell>
          <cell r="AO35">
            <v>25</v>
          </cell>
          <cell r="AP35">
            <v>130</v>
          </cell>
          <cell r="AQ35">
            <v>65</v>
          </cell>
          <cell r="AR35">
            <v>0</v>
          </cell>
          <cell r="AU35">
            <v>0</v>
          </cell>
          <cell r="AZ35">
            <v>534</v>
          </cell>
          <cell r="BC35">
            <v>70</v>
          </cell>
          <cell r="BD35">
            <v>70</v>
          </cell>
          <cell r="BE35">
            <v>70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 t="str">
            <v/>
          </cell>
          <cell r="BX35">
            <v>20</v>
          </cell>
        </row>
        <row r="36">
          <cell r="C36">
            <v>10249628</v>
          </cell>
          <cell r="D36">
            <v>0</v>
          </cell>
          <cell r="E36">
            <v>1</v>
          </cell>
          <cell r="F36" t="str">
            <v>GALVEZ NILO ROXANA ELIZABETH</v>
          </cell>
          <cell r="G36" t="str">
            <v>LEY 18.834</v>
          </cell>
          <cell r="H36" t="str">
            <v>TITULARES</v>
          </cell>
          <cell r="I36" t="str">
            <v>PROFESIONALES</v>
          </cell>
          <cell r="J36">
            <v>44</v>
          </cell>
          <cell r="K36">
            <v>9</v>
          </cell>
          <cell r="L36" t="str">
            <v>MATRONA</v>
          </cell>
          <cell r="M36">
            <v>17</v>
          </cell>
          <cell r="N36">
            <v>2</v>
          </cell>
          <cell r="O36">
            <v>29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253</v>
          </cell>
          <cell r="W36">
            <v>2016</v>
          </cell>
          <cell r="X36">
            <v>70</v>
          </cell>
          <cell r="Y36">
            <v>2015</v>
          </cell>
          <cell r="Z36">
            <v>70</v>
          </cell>
          <cell r="AA36">
            <v>2014</v>
          </cell>
          <cell r="AB36">
            <v>70</v>
          </cell>
          <cell r="AC36">
            <v>43110</v>
          </cell>
          <cell r="AD36" t="str">
            <v/>
          </cell>
          <cell r="AF36" t="str">
            <v/>
          </cell>
          <cell r="AM36">
            <v>43129</v>
          </cell>
          <cell r="AN36" t="str">
            <v>Sin observacion</v>
          </cell>
          <cell r="AO36">
            <v>17</v>
          </cell>
          <cell r="AP36">
            <v>90</v>
          </cell>
          <cell r="AQ36">
            <v>45</v>
          </cell>
          <cell r="AR36">
            <v>0</v>
          </cell>
          <cell r="AU36">
            <v>0</v>
          </cell>
          <cell r="AZ36">
            <v>253</v>
          </cell>
          <cell r="BC36">
            <v>70</v>
          </cell>
          <cell r="BD36">
            <v>70</v>
          </cell>
          <cell r="BE36">
            <v>70</v>
          </cell>
          <cell r="BP36" t="str">
            <v/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 t="str">
            <v/>
          </cell>
          <cell r="BX36">
            <v>21</v>
          </cell>
        </row>
        <row r="37">
          <cell r="C37">
            <v>7795237</v>
          </cell>
          <cell r="D37">
            <v>3</v>
          </cell>
          <cell r="E37">
            <v>1</v>
          </cell>
          <cell r="F37" t="str">
            <v>ROJAS ARANCIBIA FRESIA EMMA</v>
          </cell>
          <cell r="G37" t="str">
            <v>LEY 18.834</v>
          </cell>
          <cell r="H37" t="str">
            <v>TITULARES</v>
          </cell>
          <cell r="I37" t="str">
            <v>PROFESIONALES</v>
          </cell>
          <cell r="J37">
            <v>44</v>
          </cell>
          <cell r="K37">
            <v>10</v>
          </cell>
          <cell r="L37" t="str">
            <v>ENFERMERA UNIVERSITARIA</v>
          </cell>
          <cell r="M37">
            <v>37</v>
          </cell>
          <cell r="N37">
            <v>9</v>
          </cell>
          <cell r="O37">
            <v>28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852</v>
          </cell>
          <cell r="W37">
            <v>2016</v>
          </cell>
          <cell r="X37">
            <v>70</v>
          </cell>
          <cell r="Y37">
            <v>2015</v>
          </cell>
          <cell r="Z37">
            <v>70</v>
          </cell>
          <cell r="AA37">
            <v>2014</v>
          </cell>
          <cell r="AB37">
            <v>70</v>
          </cell>
          <cell r="AC37">
            <v>43111</v>
          </cell>
          <cell r="AD37" t="str">
            <v/>
          </cell>
          <cell r="AF37" t="str">
            <v/>
          </cell>
          <cell r="AM37">
            <v>43129</v>
          </cell>
          <cell r="AN37" t="str">
            <v>Sin observacion</v>
          </cell>
          <cell r="AO37">
            <v>38</v>
          </cell>
          <cell r="AP37">
            <v>195</v>
          </cell>
          <cell r="AQ37">
            <v>97.5</v>
          </cell>
          <cell r="AR37">
            <v>0</v>
          </cell>
          <cell r="AU37">
            <v>0</v>
          </cell>
          <cell r="AZ37">
            <v>852</v>
          </cell>
          <cell r="BC37">
            <v>70</v>
          </cell>
          <cell r="BD37">
            <v>70</v>
          </cell>
          <cell r="BE37">
            <v>70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 t="str">
            <v/>
          </cell>
          <cell r="BX37">
            <v>22</v>
          </cell>
        </row>
        <row r="38">
          <cell r="C38">
            <v>6606063</v>
          </cell>
          <cell r="D38">
            <v>2</v>
          </cell>
          <cell r="E38">
            <v>1</v>
          </cell>
          <cell r="F38" t="str">
            <v>PEREZ ROJAS GABRIELA DE LAS MARIAS</v>
          </cell>
          <cell r="G38" t="str">
            <v>LEY 18.834</v>
          </cell>
          <cell r="H38" t="str">
            <v>TITULARES</v>
          </cell>
          <cell r="I38" t="str">
            <v>PROFESIONALES</v>
          </cell>
          <cell r="J38">
            <v>44</v>
          </cell>
          <cell r="K38">
            <v>10</v>
          </cell>
          <cell r="L38" t="str">
            <v>TECNOLOGO MEDICO</v>
          </cell>
          <cell r="M38">
            <v>26</v>
          </cell>
          <cell r="N38">
            <v>11</v>
          </cell>
          <cell r="O38">
            <v>28</v>
          </cell>
          <cell r="P38">
            <v>3</v>
          </cell>
          <cell r="Q38">
            <v>2</v>
          </cell>
          <cell r="R38">
            <v>21</v>
          </cell>
          <cell r="S38">
            <v>0</v>
          </cell>
          <cell r="T38">
            <v>0</v>
          </cell>
          <cell r="U38">
            <v>0</v>
          </cell>
          <cell r="V38">
            <v>683</v>
          </cell>
          <cell r="W38">
            <v>2016</v>
          </cell>
          <cell r="X38">
            <v>70</v>
          </cell>
          <cell r="Y38">
            <v>2015</v>
          </cell>
          <cell r="Z38">
            <v>70</v>
          </cell>
          <cell r="AA38">
            <v>2014</v>
          </cell>
          <cell r="AB38">
            <v>70</v>
          </cell>
          <cell r="AC38">
            <v>43105</v>
          </cell>
          <cell r="AD38" t="str">
            <v/>
          </cell>
          <cell r="AF38" t="str">
            <v/>
          </cell>
          <cell r="AM38">
            <v>43129</v>
          </cell>
          <cell r="AN38" t="str">
            <v>Sin observacion</v>
          </cell>
          <cell r="AO38">
            <v>27</v>
          </cell>
          <cell r="AP38">
            <v>140</v>
          </cell>
          <cell r="AQ38">
            <v>70</v>
          </cell>
          <cell r="AR38">
            <v>3</v>
          </cell>
          <cell r="AU38">
            <v>0</v>
          </cell>
          <cell r="AZ38">
            <v>683</v>
          </cell>
          <cell r="BC38">
            <v>70</v>
          </cell>
          <cell r="BD38">
            <v>70</v>
          </cell>
          <cell r="BE38">
            <v>70</v>
          </cell>
          <cell r="BP38" t="str">
            <v/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 t="str">
            <v/>
          </cell>
          <cell r="BX38">
            <v>23</v>
          </cell>
        </row>
        <row r="39">
          <cell r="C39">
            <v>7278076</v>
          </cell>
          <cell r="D39">
            <v>0</v>
          </cell>
          <cell r="E39">
            <v>1</v>
          </cell>
          <cell r="F39" t="str">
            <v>YANULAQUE ESPEJO JULIA MARGARITA</v>
          </cell>
          <cell r="G39" t="str">
            <v>LEY 18.834</v>
          </cell>
          <cell r="H39" t="str">
            <v>TITULARES</v>
          </cell>
          <cell r="I39" t="str">
            <v>PROFESIONALES</v>
          </cell>
          <cell r="J39">
            <v>44</v>
          </cell>
          <cell r="K39">
            <v>10</v>
          </cell>
          <cell r="L39" t="str">
            <v>MATRONA</v>
          </cell>
          <cell r="M39">
            <v>29</v>
          </cell>
          <cell r="N39">
            <v>6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256</v>
          </cell>
          <cell r="W39">
            <v>2016</v>
          </cell>
          <cell r="X39">
            <v>70</v>
          </cell>
          <cell r="Y39">
            <v>2015</v>
          </cell>
          <cell r="Z39">
            <v>70</v>
          </cell>
          <cell r="AA39">
            <v>2014</v>
          </cell>
          <cell r="AB39">
            <v>70</v>
          </cell>
          <cell r="AC39">
            <v>43110</v>
          </cell>
          <cell r="AD39" t="str">
            <v/>
          </cell>
          <cell r="AF39" t="str">
            <v/>
          </cell>
          <cell r="AM39">
            <v>43130</v>
          </cell>
          <cell r="AO39">
            <v>29</v>
          </cell>
          <cell r="AP39">
            <v>150</v>
          </cell>
          <cell r="AQ39">
            <v>75</v>
          </cell>
          <cell r="AR39">
            <v>0</v>
          </cell>
          <cell r="AU39">
            <v>0</v>
          </cell>
          <cell r="AZ39">
            <v>256</v>
          </cell>
          <cell r="BC39">
            <v>70</v>
          </cell>
          <cell r="BD39">
            <v>70</v>
          </cell>
          <cell r="BE39">
            <v>70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 t="str">
            <v/>
          </cell>
          <cell r="BX39">
            <v>24</v>
          </cell>
        </row>
        <row r="40">
          <cell r="C40">
            <v>9788842</v>
          </cell>
          <cell r="D40">
            <v>6</v>
          </cell>
          <cell r="E40">
            <v>1</v>
          </cell>
          <cell r="F40" t="str">
            <v>CAUSA PAREDES GIOVANNA DANISKA</v>
          </cell>
          <cell r="G40" t="str">
            <v>LEY 18.834</v>
          </cell>
          <cell r="H40" t="str">
            <v>TITULARES</v>
          </cell>
          <cell r="I40" t="str">
            <v>PROFESIONALES</v>
          </cell>
          <cell r="J40">
            <v>44</v>
          </cell>
          <cell r="K40">
            <v>10</v>
          </cell>
          <cell r="L40" t="str">
            <v>MATRONA</v>
          </cell>
          <cell r="M40">
            <v>24</v>
          </cell>
          <cell r="N40">
            <v>11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457</v>
          </cell>
          <cell r="W40">
            <v>2016</v>
          </cell>
          <cell r="X40">
            <v>70</v>
          </cell>
          <cell r="Y40">
            <v>2015</v>
          </cell>
          <cell r="Z40">
            <v>70</v>
          </cell>
          <cell r="AA40">
            <v>2014</v>
          </cell>
          <cell r="AB40">
            <v>70</v>
          </cell>
          <cell r="AC40">
            <v>43112</v>
          </cell>
          <cell r="AD40" t="str">
            <v/>
          </cell>
          <cell r="AF40" t="str">
            <v/>
          </cell>
          <cell r="AM40">
            <v>43129</v>
          </cell>
          <cell r="AN40" t="str">
            <v>Meses pagados por imprevisto no son considerados por contraloria, y de sumar, no afectan el resultado final</v>
          </cell>
          <cell r="AO40">
            <v>25</v>
          </cell>
          <cell r="AP40">
            <v>130</v>
          </cell>
          <cell r="AQ40">
            <v>65</v>
          </cell>
          <cell r="AR40">
            <v>0</v>
          </cell>
          <cell r="AU40">
            <v>0</v>
          </cell>
          <cell r="AZ40">
            <v>457</v>
          </cell>
          <cell r="BC40">
            <v>70</v>
          </cell>
          <cell r="BD40">
            <v>70</v>
          </cell>
          <cell r="BE40">
            <v>70</v>
          </cell>
          <cell r="BP40" t="str">
            <v/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 t="str">
            <v/>
          </cell>
          <cell r="BX40">
            <v>25</v>
          </cell>
        </row>
        <row r="41">
          <cell r="C41">
            <v>11611319</v>
          </cell>
          <cell r="D41">
            <v>8</v>
          </cell>
          <cell r="E41">
            <v>1</v>
          </cell>
          <cell r="F41" t="str">
            <v>ARGANDOÑA PACCI YENNY EMILIA</v>
          </cell>
          <cell r="G41" t="str">
            <v>LEY 18.834</v>
          </cell>
          <cell r="H41" t="str">
            <v>TITULARES</v>
          </cell>
          <cell r="I41" t="str">
            <v>PROFESIONALES</v>
          </cell>
          <cell r="J41">
            <v>44</v>
          </cell>
          <cell r="K41">
            <v>10</v>
          </cell>
          <cell r="L41" t="str">
            <v>ENFERMERA UNIVERSITARIA</v>
          </cell>
          <cell r="M41">
            <v>11</v>
          </cell>
          <cell r="N41">
            <v>10</v>
          </cell>
          <cell r="O41">
            <v>15</v>
          </cell>
          <cell r="P41">
            <v>6</v>
          </cell>
          <cell r="Q41">
            <v>2</v>
          </cell>
          <cell r="R41">
            <v>15</v>
          </cell>
          <cell r="S41">
            <v>0</v>
          </cell>
          <cell r="T41">
            <v>0</v>
          </cell>
          <cell r="U41">
            <v>0</v>
          </cell>
          <cell r="V41">
            <v>625</v>
          </cell>
          <cell r="W41">
            <v>2016</v>
          </cell>
          <cell r="X41">
            <v>70</v>
          </cell>
          <cell r="Y41">
            <v>2015</v>
          </cell>
          <cell r="Z41">
            <v>69</v>
          </cell>
          <cell r="AA41">
            <v>2014</v>
          </cell>
          <cell r="AB41">
            <v>68</v>
          </cell>
          <cell r="AC41">
            <v>43109</v>
          </cell>
          <cell r="AD41" t="str">
            <v/>
          </cell>
          <cell r="AF41" t="str">
            <v/>
          </cell>
          <cell r="AM41">
            <v>43129</v>
          </cell>
          <cell r="AN41" t="str">
            <v>Sin observacion</v>
          </cell>
          <cell r="AO41">
            <v>12</v>
          </cell>
          <cell r="AP41">
            <v>65</v>
          </cell>
          <cell r="AQ41">
            <v>32.5</v>
          </cell>
          <cell r="AR41">
            <v>6</v>
          </cell>
          <cell r="AU41">
            <v>0</v>
          </cell>
          <cell r="AZ41">
            <v>625</v>
          </cell>
          <cell r="BC41">
            <v>70</v>
          </cell>
          <cell r="BD41">
            <v>69</v>
          </cell>
          <cell r="BE41">
            <v>68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 t="str">
            <v/>
          </cell>
          <cell r="BX41">
            <v>26</v>
          </cell>
        </row>
        <row r="42">
          <cell r="C42">
            <v>9349729</v>
          </cell>
          <cell r="D42">
            <v>5</v>
          </cell>
          <cell r="E42">
            <v>1</v>
          </cell>
          <cell r="F42" t="str">
            <v>ROMERO CAQUEO MICHEL</v>
          </cell>
          <cell r="G42" t="str">
            <v>LEY 18.834</v>
          </cell>
          <cell r="H42" t="str">
            <v>TITULARES</v>
          </cell>
          <cell r="I42" t="str">
            <v>PROFESIONALES</v>
          </cell>
          <cell r="J42">
            <v>44</v>
          </cell>
          <cell r="K42">
            <v>11</v>
          </cell>
          <cell r="L42" t="str">
            <v>MATRONA</v>
          </cell>
          <cell r="M42">
            <v>27</v>
          </cell>
          <cell r="N42">
            <v>5</v>
          </cell>
          <cell r="O42">
            <v>29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725</v>
          </cell>
          <cell r="W42">
            <v>2016</v>
          </cell>
          <cell r="X42">
            <v>70</v>
          </cell>
          <cell r="Y42">
            <v>2015</v>
          </cell>
          <cell r="Z42">
            <v>70</v>
          </cell>
          <cell r="AA42">
            <v>2014</v>
          </cell>
          <cell r="AB42">
            <v>70</v>
          </cell>
          <cell r="AC42">
            <v>43112</v>
          </cell>
          <cell r="AD42" t="str">
            <v/>
          </cell>
          <cell r="AF42" t="str">
            <v/>
          </cell>
          <cell r="AM42">
            <v>43129</v>
          </cell>
          <cell r="AN42" t="str">
            <v>Sin observacion</v>
          </cell>
          <cell r="AO42">
            <v>27</v>
          </cell>
          <cell r="AP42">
            <v>140</v>
          </cell>
          <cell r="AQ42">
            <v>70</v>
          </cell>
          <cell r="AR42">
            <v>0</v>
          </cell>
          <cell r="AU42">
            <v>0</v>
          </cell>
          <cell r="AZ42">
            <v>725</v>
          </cell>
          <cell r="BC42">
            <v>70</v>
          </cell>
          <cell r="BD42">
            <v>70</v>
          </cell>
          <cell r="BE42">
            <v>70</v>
          </cell>
          <cell r="BP42" t="str">
            <v>EMPATE</v>
          </cell>
          <cell r="BQ42">
            <v>70</v>
          </cell>
          <cell r="BR42">
            <v>27</v>
          </cell>
          <cell r="BS42">
            <v>5</v>
          </cell>
          <cell r="BT42">
            <v>29</v>
          </cell>
          <cell r="BU42" t="str">
            <v/>
          </cell>
          <cell r="BX42">
            <v>27</v>
          </cell>
        </row>
        <row r="43">
          <cell r="C43">
            <v>9414982</v>
          </cell>
          <cell r="D43">
            <v>7</v>
          </cell>
          <cell r="E43">
            <v>1</v>
          </cell>
          <cell r="F43" t="str">
            <v>PALMA CATALAN MARCELA ISABEL</v>
          </cell>
          <cell r="G43" t="str">
            <v>LEY 18.834</v>
          </cell>
          <cell r="H43" t="str">
            <v>TITULARES</v>
          </cell>
          <cell r="I43" t="str">
            <v>PROFESIONALES</v>
          </cell>
          <cell r="J43">
            <v>44</v>
          </cell>
          <cell r="K43">
            <v>11</v>
          </cell>
          <cell r="L43" t="str">
            <v>MATRONA</v>
          </cell>
          <cell r="M43">
            <v>26</v>
          </cell>
          <cell r="N43">
            <v>11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726</v>
          </cell>
          <cell r="W43">
            <v>2016</v>
          </cell>
          <cell r="X43">
            <v>70</v>
          </cell>
          <cell r="Y43">
            <v>2015</v>
          </cell>
          <cell r="Z43">
            <v>70</v>
          </cell>
          <cell r="AA43">
            <v>2014</v>
          </cell>
          <cell r="AB43">
            <v>70</v>
          </cell>
          <cell r="AC43">
            <v>43108</v>
          </cell>
          <cell r="AD43" t="str">
            <v/>
          </cell>
          <cell r="AF43" t="str">
            <v/>
          </cell>
          <cell r="AM43">
            <v>43129</v>
          </cell>
          <cell r="AN43" t="str">
            <v>Sin observacion</v>
          </cell>
          <cell r="AO43">
            <v>27</v>
          </cell>
          <cell r="AP43">
            <v>140</v>
          </cell>
          <cell r="AQ43">
            <v>70</v>
          </cell>
          <cell r="AR43">
            <v>0</v>
          </cell>
          <cell r="AU43">
            <v>0</v>
          </cell>
          <cell r="AZ43">
            <v>726</v>
          </cell>
          <cell r="BC43">
            <v>70</v>
          </cell>
          <cell r="BD43">
            <v>70</v>
          </cell>
          <cell r="BE43">
            <v>70</v>
          </cell>
          <cell r="BP43" t="str">
            <v>EMPATE</v>
          </cell>
          <cell r="BQ43">
            <v>70</v>
          </cell>
          <cell r="BR43">
            <v>26</v>
          </cell>
          <cell r="BS43">
            <v>11</v>
          </cell>
          <cell r="BT43">
            <v>0</v>
          </cell>
          <cell r="BU43" t="str">
            <v/>
          </cell>
          <cell r="BX43">
            <v>28</v>
          </cell>
        </row>
        <row r="44">
          <cell r="C44">
            <v>7357112</v>
          </cell>
          <cell r="D44" t="str">
            <v>K</v>
          </cell>
          <cell r="E44">
            <v>1</v>
          </cell>
          <cell r="F44" t="str">
            <v>MUNDACA JERALDO CLORINDA DEL CARMEN</v>
          </cell>
          <cell r="G44" t="str">
            <v>LEY 18.834</v>
          </cell>
          <cell r="H44" t="str">
            <v>TITULARES</v>
          </cell>
          <cell r="I44" t="str">
            <v>PROFESIONALES</v>
          </cell>
          <cell r="J44">
            <v>44</v>
          </cell>
          <cell r="K44">
            <v>11</v>
          </cell>
          <cell r="L44" t="str">
            <v>ENFERMERA UNIVERSITARIA</v>
          </cell>
          <cell r="M44">
            <v>18</v>
          </cell>
          <cell r="N44">
            <v>9</v>
          </cell>
          <cell r="O44">
            <v>15</v>
          </cell>
          <cell r="P44">
            <v>8</v>
          </cell>
          <cell r="Q44">
            <v>2</v>
          </cell>
          <cell r="R44">
            <v>11</v>
          </cell>
          <cell r="S44">
            <v>0</v>
          </cell>
          <cell r="T44">
            <v>0</v>
          </cell>
          <cell r="U44">
            <v>0</v>
          </cell>
          <cell r="V44">
            <v>421</v>
          </cell>
          <cell r="W44">
            <v>2016</v>
          </cell>
          <cell r="X44">
            <v>70</v>
          </cell>
          <cell r="Y44">
            <v>2015</v>
          </cell>
          <cell r="Z44">
            <v>70</v>
          </cell>
          <cell r="AA44">
            <v>2014</v>
          </cell>
          <cell r="AB44">
            <v>70</v>
          </cell>
          <cell r="AC44">
            <v>43110</v>
          </cell>
          <cell r="AD44" t="str">
            <v/>
          </cell>
          <cell r="AF44" t="str">
            <v/>
          </cell>
          <cell r="AM44">
            <v>43129</v>
          </cell>
          <cell r="AN44" t="str">
            <v>Sin observacion</v>
          </cell>
          <cell r="AO44">
            <v>19</v>
          </cell>
          <cell r="AP44">
            <v>100</v>
          </cell>
          <cell r="AQ44">
            <v>50</v>
          </cell>
          <cell r="AR44">
            <v>8</v>
          </cell>
          <cell r="AU44">
            <v>0</v>
          </cell>
          <cell r="AZ44">
            <v>421</v>
          </cell>
          <cell r="BC44">
            <v>70</v>
          </cell>
          <cell r="BD44">
            <v>70</v>
          </cell>
          <cell r="BE44">
            <v>70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 t="str">
            <v/>
          </cell>
          <cell r="BX44">
            <v>29</v>
          </cell>
        </row>
        <row r="45">
          <cell r="C45">
            <v>12610585</v>
          </cell>
          <cell r="D45">
            <v>1</v>
          </cell>
          <cell r="E45">
            <v>1</v>
          </cell>
          <cell r="F45" t="str">
            <v>RIVERA PEREZ MARIBEL ALICIA</v>
          </cell>
          <cell r="G45" t="str">
            <v>LEY 18.834</v>
          </cell>
          <cell r="H45" t="str">
            <v>TITULARES</v>
          </cell>
          <cell r="I45" t="str">
            <v>PROFESIONALES</v>
          </cell>
          <cell r="J45">
            <v>44</v>
          </cell>
          <cell r="K45">
            <v>11</v>
          </cell>
          <cell r="L45" t="str">
            <v>ENFERMERA UNIVERSITARIA</v>
          </cell>
          <cell r="M45">
            <v>15</v>
          </cell>
          <cell r="N45">
            <v>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1444</v>
          </cell>
          <cell r="W45">
            <v>2016</v>
          </cell>
          <cell r="X45">
            <v>70</v>
          </cell>
          <cell r="Y45">
            <v>2015</v>
          </cell>
          <cell r="Z45">
            <v>70</v>
          </cell>
          <cell r="AA45">
            <v>2014</v>
          </cell>
          <cell r="AB45">
            <v>70</v>
          </cell>
          <cell r="AC45">
            <v>43111</v>
          </cell>
          <cell r="AD45" t="str">
            <v/>
          </cell>
          <cell r="AF45" t="str">
            <v/>
          </cell>
          <cell r="AM45">
            <v>43129</v>
          </cell>
          <cell r="AN45" t="str">
            <v>Sin observacion</v>
          </cell>
          <cell r="AO45">
            <v>16</v>
          </cell>
          <cell r="AP45">
            <v>85</v>
          </cell>
          <cell r="AQ45">
            <v>42.5</v>
          </cell>
          <cell r="AR45">
            <v>0</v>
          </cell>
          <cell r="AU45">
            <v>0</v>
          </cell>
          <cell r="AZ45">
            <v>1444</v>
          </cell>
          <cell r="BC45">
            <v>70</v>
          </cell>
          <cell r="BD45">
            <v>70</v>
          </cell>
          <cell r="BE45">
            <v>70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 t="str">
            <v/>
          </cell>
          <cell r="BX45">
            <v>30</v>
          </cell>
        </row>
        <row r="46">
          <cell r="C46">
            <v>12078255</v>
          </cell>
          <cell r="D46" t="str">
            <v>K</v>
          </cell>
          <cell r="E46">
            <v>1</v>
          </cell>
          <cell r="F46" t="str">
            <v>SORIANO BARRAZA RODRIGO ANTONIO</v>
          </cell>
          <cell r="G46" t="str">
            <v>LEY 18.834</v>
          </cell>
          <cell r="H46" t="str">
            <v>TITULARES</v>
          </cell>
          <cell r="I46" t="str">
            <v>PROFESIONALES</v>
          </cell>
          <cell r="J46">
            <v>44</v>
          </cell>
          <cell r="K46">
            <v>11</v>
          </cell>
          <cell r="L46" t="str">
            <v>INGENIERO DE EJECUCION</v>
          </cell>
          <cell r="M46">
            <v>13</v>
          </cell>
          <cell r="N46">
            <v>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261</v>
          </cell>
          <cell r="W46">
            <v>2016</v>
          </cell>
          <cell r="X46">
            <v>70</v>
          </cell>
          <cell r="Y46">
            <v>2015</v>
          </cell>
          <cell r="Z46">
            <v>70</v>
          </cell>
          <cell r="AA46">
            <v>2014</v>
          </cell>
          <cell r="AB46">
            <v>70</v>
          </cell>
          <cell r="AC46">
            <v>43105</v>
          </cell>
          <cell r="AD46" t="str">
            <v/>
          </cell>
          <cell r="AF46" t="str">
            <v/>
          </cell>
          <cell r="AM46">
            <v>43129</v>
          </cell>
          <cell r="AN46" t="str">
            <v>Sin observacion</v>
          </cell>
          <cell r="AO46">
            <v>14</v>
          </cell>
          <cell r="AP46">
            <v>75</v>
          </cell>
          <cell r="AQ46">
            <v>37.5</v>
          </cell>
          <cell r="AR46">
            <v>0</v>
          </cell>
          <cell r="AU46">
            <v>0</v>
          </cell>
          <cell r="AZ46">
            <v>261</v>
          </cell>
          <cell r="BC46">
            <v>70</v>
          </cell>
          <cell r="BD46">
            <v>70</v>
          </cell>
          <cell r="BE46">
            <v>70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 t="str">
            <v/>
          </cell>
          <cell r="BX46">
            <v>31</v>
          </cell>
        </row>
        <row r="47">
          <cell r="C47">
            <v>12194437</v>
          </cell>
          <cell r="D47">
            <v>5</v>
          </cell>
          <cell r="E47">
            <v>1</v>
          </cell>
          <cell r="F47" t="str">
            <v>FIGUEROA LUMAN YASNA LEONOR</v>
          </cell>
          <cell r="G47" t="str">
            <v>LEY 18.834</v>
          </cell>
          <cell r="H47" t="str">
            <v>TITULARES</v>
          </cell>
          <cell r="I47" t="str">
            <v>PROFESIONALES</v>
          </cell>
          <cell r="J47">
            <v>44</v>
          </cell>
          <cell r="K47">
            <v>11</v>
          </cell>
          <cell r="L47" t="str">
            <v>ASISTENTE SOCIAL</v>
          </cell>
          <cell r="M47">
            <v>13</v>
          </cell>
          <cell r="N47">
            <v>6</v>
          </cell>
          <cell r="O47">
            <v>14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220</v>
          </cell>
          <cell r="W47">
            <v>2016</v>
          </cell>
          <cell r="X47">
            <v>66</v>
          </cell>
          <cell r="Y47">
            <v>2015</v>
          </cell>
          <cell r="Z47">
            <v>70</v>
          </cell>
          <cell r="AA47">
            <v>2014</v>
          </cell>
          <cell r="AB47">
            <v>69</v>
          </cell>
          <cell r="AC47">
            <v>43111</v>
          </cell>
          <cell r="AD47" t="str">
            <v/>
          </cell>
          <cell r="AF47" t="str">
            <v/>
          </cell>
          <cell r="AM47">
            <v>43129</v>
          </cell>
          <cell r="AN47" t="str">
            <v>Sin observacion</v>
          </cell>
          <cell r="AO47">
            <v>14</v>
          </cell>
          <cell r="AP47">
            <v>75</v>
          </cell>
          <cell r="AQ47">
            <v>37.5</v>
          </cell>
          <cell r="AR47">
            <v>0</v>
          </cell>
          <cell r="AU47">
            <v>0</v>
          </cell>
          <cell r="AZ47">
            <v>220</v>
          </cell>
          <cell r="BC47">
            <v>66</v>
          </cell>
          <cell r="BD47">
            <v>70</v>
          </cell>
          <cell r="BE47">
            <v>69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 t="str">
            <v/>
          </cell>
          <cell r="BX47">
            <v>32</v>
          </cell>
        </row>
        <row r="48">
          <cell r="C48">
            <v>9413255</v>
          </cell>
          <cell r="D48" t="str">
            <v>K</v>
          </cell>
          <cell r="E48">
            <v>1</v>
          </cell>
          <cell r="F48" t="str">
            <v>LARRAGUIBEL BENAVIDES CARLOS ALBERTO</v>
          </cell>
          <cell r="G48" t="str">
            <v>LEY 18.834</v>
          </cell>
          <cell r="H48" t="str">
            <v>TITULARES</v>
          </cell>
          <cell r="I48" t="str">
            <v>PROFESIONALES</v>
          </cell>
          <cell r="J48">
            <v>44</v>
          </cell>
          <cell r="K48">
            <v>11</v>
          </cell>
          <cell r="L48" t="str">
            <v>INGENIERO DE EJECUCION</v>
          </cell>
          <cell r="M48">
            <v>7</v>
          </cell>
          <cell r="N48">
            <v>10</v>
          </cell>
          <cell r="O48">
            <v>26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401</v>
          </cell>
          <cell r="W48">
            <v>2016</v>
          </cell>
          <cell r="X48">
            <v>70</v>
          </cell>
          <cell r="Y48">
            <v>2015</v>
          </cell>
          <cell r="Z48">
            <v>70</v>
          </cell>
          <cell r="AA48">
            <v>2014</v>
          </cell>
          <cell r="AB48">
            <v>70</v>
          </cell>
          <cell r="AC48">
            <v>43109</v>
          </cell>
          <cell r="AD48" t="str">
            <v/>
          </cell>
          <cell r="AF48" t="str">
            <v/>
          </cell>
          <cell r="AM48">
            <v>43129</v>
          </cell>
          <cell r="AN48" t="str">
            <v>Sin observacion</v>
          </cell>
          <cell r="AO48">
            <v>8</v>
          </cell>
          <cell r="AP48">
            <v>45</v>
          </cell>
          <cell r="AQ48">
            <v>22.5</v>
          </cell>
          <cell r="AR48">
            <v>0</v>
          </cell>
          <cell r="AU48">
            <v>0</v>
          </cell>
          <cell r="AZ48">
            <v>401</v>
          </cell>
          <cell r="BC48">
            <v>70</v>
          </cell>
          <cell r="BD48">
            <v>70</v>
          </cell>
          <cell r="BE48">
            <v>70</v>
          </cell>
          <cell r="BP48" t="str">
            <v/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 t="str">
            <v/>
          </cell>
          <cell r="BX48">
            <v>33</v>
          </cell>
        </row>
        <row r="49">
          <cell r="C49">
            <v>9063573</v>
          </cell>
          <cell r="D49">
            <v>5</v>
          </cell>
          <cell r="E49">
            <v>1</v>
          </cell>
          <cell r="F49" t="str">
            <v>CAQUEO MORALES PATRICIA CECILIA</v>
          </cell>
          <cell r="G49" t="str">
            <v>LEY 18.834</v>
          </cell>
          <cell r="H49" t="str">
            <v>TITULARES</v>
          </cell>
          <cell r="I49" t="str">
            <v>PROFESIONALES</v>
          </cell>
          <cell r="J49">
            <v>44</v>
          </cell>
          <cell r="K49">
            <v>12</v>
          </cell>
          <cell r="L49" t="str">
            <v>TECNOLOGO MEDICO</v>
          </cell>
          <cell r="M49">
            <v>30</v>
          </cell>
          <cell r="N49">
            <v>9</v>
          </cell>
          <cell r="O49">
            <v>28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315</v>
          </cell>
          <cell r="W49">
            <v>2016</v>
          </cell>
          <cell r="X49">
            <v>70</v>
          </cell>
          <cell r="Y49">
            <v>2015</v>
          </cell>
          <cell r="Z49">
            <v>70</v>
          </cell>
          <cell r="AA49">
            <v>2014</v>
          </cell>
          <cell r="AB49">
            <v>70</v>
          </cell>
          <cell r="AC49">
            <v>43108</v>
          </cell>
          <cell r="AD49" t="str">
            <v/>
          </cell>
          <cell r="AF49" t="str">
            <v/>
          </cell>
          <cell r="AM49">
            <v>43129</v>
          </cell>
          <cell r="AN49" t="str">
            <v>Sin observacion</v>
          </cell>
          <cell r="AO49">
            <v>31</v>
          </cell>
          <cell r="AP49">
            <v>160</v>
          </cell>
          <cell r="AQ49">
            <v>80</v>
          </cell>
          <cell r="AR49">
            <v>0</v>
          </cell>
          <cell r="AU49">
            <v>0</v>
          </cell>
          <cell r="AZ49">
            <v>315</v>
          </cell>
          <cell r="BC49">
            <v>70</v>
          </cell>
          <cell r="BD49">
            <v>70</v>
          </cell>
          <cell r="BE49">
            <v>70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 t="str">
            <v/>
          </cell>
          <cell r="BX49">
            <v>34</v>
          </cell>
        </row>
        <row r="50">
          <cell r="C50">
            <v>8800078</v>
          </cell>
          <cell r="D50">
            <v>1</v>
          </cell>
          <cell r="E50">
            <v>1</v>
          </cell>
          <cell r="F50" t="str">
            <v>GOMEZ CORTES CORINA DEL CARMEN</v>
          </cell>
          <cell r="G50" t="str">
            <v>LEY 18.834</v>
          </cell>
          <cell r="H50" t="str">
            <v>TITULARES</v>
          </cell>
          <cell r="I50" t="str">
            <v>PROFESIONALES</v>
          </cell>
          <cell r="J50">
            <v>44</v>
          </cell>
          <cell r="K50">
            <v>12</v>
          </cell>
          <cell r="L50" t="str">
            <v>EDUCADORA DE PARVULOS</v>
          </cell>
          <cell r="M50">
            <v>21</v>
          </cell>
          <cell r="N50">
            <v>11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230</v>
          </cell>
          <cell r="W50">
            <v>2016</v>
          </cell>
          <cell r="X50">
            <v>70</v>
          </cell>
          <cell r="Y50">
            <v>2015</v>
          </cell>
          <cell r="Z50">
            <v>70</v>
          </cell>
          <cell r="AA50">
            <v>2014</v>
          </cell>
          <cell r="AB50">
            <v>70</v>
          </cell>
          <cell r="AC50">
            <v>43104</v>
          </cell>
          <cell r="AD50" t="str">
            <v/>
          </cell>
          <cell r="AF50" t="str">
            <v/>
          </cell>
          <cell r="AM50">
            <v>43129</v>
          </cell>
          <cell r="AN50" t="str">
            <v>Sin observacion</v>
          </cell>
          <cell r="AO50">
            <v>22</v>
          </cell>
          <cell r="AP50">
            <v>115</v>
          </cell>
          <cell r="AQ50">
            <v>57.5</v>
          </cell>
          <cell r="AR50">
            <v>0</v>
          </cell>
          <cell r="AU50">
            <v>0</v>
          </cell>
          <cell r="AZ50">
            <v>230</v>
          </cell>
          <cell r="BC50">
            <v>70</v>
          </cell>
          <cell r="BD50">
            <v>70</v>
          </cell>
          <cell r="BE50">
            <v>70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 t="str">
            <v/>
          </cell>
          <cell r="BX50">
            <v>35</v>
          </cell>
        </row>
        <row r="51">
          <cell r="C51">
            <v>10375801</v>
          </cell>
          <cell r="D51">
            <v>7</v>
          </cell>
          <cell r="E51">
            <v>1</v>
          </cell>
          <cell r="F51" t="str">
            <v>VASQUEZ PALTA MARJORIE ISABEL</v>
          </cell>
          <cell r="G51" t="str">
            <v>LEY 18.834</v>
          </cell>
          <cell r="H51" t="str">
            <v>TITULARES</v>
          </cell>
          <cell r="I51" t="str">
            <v>PROFESIONALES</v>
          </cell>
          <cell r="J51">
            <v>44</v>
          </cell>
          <cell r="K51">
            <v>12</v>
          </cell>
          <cell r="L51" t="str">
            <v>TECNOLOGO MEDICO</v>
          </cell>
          <cell r="M51">
            <v>14</v>
          </cell>
          <cell r="N51">
            <v>1</v>
          </cell>
          <cell r="O51">
            <v>17</v>
          </cell>
          <cell r="P51">
            <v>0</v>
          </cell>
          <cell r="Q51">
            <v>2</v>
          </cell>
          <cell r="R51">
            <v>8</v>
          </cell>
          <cell r="S51">
            <v>0</v>
          </cell>
          <cell r="T51">
            <v>0</v>
          </cell>
          <cell r="U51">
            <v>0</v>
          </cell>
          <cell r="V51">
            <v>868</v>
          </cell>
          <cell r="W51">
            <v>2016</v>
          </cell>
          <cell r="X51">
            <v>70</v>
          </cell>
          <cell r="Y51">
            <v>2015</v>
          </cell>
          <cell r="Z51">
            <v>70</v>
          </cell>
          <cell r="AA51">
            <v>2014</v>
          </cell>
          <cell r="AB51">
            <v>70</v>
          </cell>
          <cell r="AC51">
            <v>43105</v>
          </cell>
          <cell r="AD51" t="str">
            <v/>
          </cell>
          <cell r="AF51" t="str">
            <v/>
          </cell>
          <cell r="AM51">
            <v>43129</v>
          </cell>
          <cell r="AN51" t="str">
            <v>Sin observacion</v>
          </cell>
          <cell r="AO51">
            <v>14</v>
          </cell>
          <cell r="AP51">
            <v>75</v>
          </cell>
          <cell r="AQ51">
            <v>37.5</v>
          </cell>
          <cell r="AR51">
            <v>0</v>
          </cell>
          <cell r="AU51">
            <v>0</v>
          </cell>
          <cell r="AZ51">
            <v>868</v>
          </cell>
          <cell r="BC51">
            <v>70</v>
          </cell>
          <cell r="BD51">
            <v>70</v>
          </cell>
          <cell r="BE51">
            <v>70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 t="str">
            <v/>
          </cell>
          <cell r="BX51">
            <v>36</v>
          </cell>
        </row>
        <row r="52">
          <cell r="C52">
            <v>9522050</v>
          </cell>
          <cell r="D52">
            <v>9</v>
          </cell>
          <cell r="E52">
            <v>1</v>
          </cell>
          <cell r="F52" t="str">
            <v>HEREDIA MORALES SILVIA ISABEL</v>
          </cell>
          <cell r="G52" t="str">
            <v>LEY 18.834</v>
          </cell>
          <cell r="H52" t="str">
            <v>TITULARES</v>
          </cell>
          <cell r="I52" t="str">
            <v>PROFESIONALES</v>
          </cell>
          <cell r="J52">
            <v>44</v>
          </cell>
          <cell r="K52">
            <v>13</v>
          </cell>
          <cell r="L52" t="str">
            <v>MATRONA</v>
          </cell>
          <cell r="M52">
            <v>24</v>
          </cell>
          <cell r="N52">
            <v>5</v>
          </cell>
          <cell r="O52">
            <v>20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632</v>
          </cell>
          <cell r="W52">
            <v>2016</v>
          </cell>
          <cell r="X52">
            <v>70</v>
          </cell>
          <cell r="Y52">
            <v>2015</v>
          </cell>
          <cell r="Z52">
            <v>70</v>
          </cell>
          <cell r="AA52">
            <v>2014</v>
          </cell>
          <cell r="AB52">
            <v>70</v>
          </cell>
          <cell r="AC52">
            <v>43105</v>
          </cell>
          <cell r="AD52" t="str">
            <v/>
          </cell>
          <cell r="AF52" t="str">
            <v/>
          </cell>
          <cell r="AM52">
            <v>43129</v>
          </cell>
          <cell r="AN52" t="str">
            <v>Sin observacion</v>
          </cell>
          <cell r="AO52">
            <v>24</v>
          </cell>
          <cell r="AP52">
            <v>125</v>
          </cell>
          <cell r="AQ52">
            <v>62.5</v>
          </cell>
          <cell r="AR52">
            <v>0</v>
          </cell>
          <cell r="AU52">
            <v>0</v>
          </cell>
          <cell r="AZ52">
            <v>632</v>
          </cell>
          <cell r="BC52">
            <v>70</v>
          </cell>
          <cell r="BD52">
            <v>70</v>
          </cell>
          <cell r="BE52">
            <v>70</v>
          </cell>
          <cell r="BP52" t="str">
            <v/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 t="str">
            <v/>
          </cell>
          <cell r="BX52">
            <v>37</v>
          </cell>
        </row>
        <row r="53">
          <cell r="C53">
            <v>10644056</v>
          </cell>
          <cell r="D53">
            <v>5</v>
          </cell>
          <cell r="E53">
            <v>1</v>
          </cell>
          <cell r="F53" t="str">
            <v>GASPAR MAKRAY ILONKA ANA</v>
          </cell>
          <cell r="G53" t="str">
            <v>LEY 18.834</v>
          </cell>
          <cell r="H53" t="str">
            <v>TITULARES</v>
          </cell>
          <cell r="I53" t="str">
            <v>PROFESIONALES</v>
          </cell>
          <cell r="J53">
            <v>44</v>
          </cell>
          <cell r="K53">
            <v>13</v>
          </cell>
          <cell r="L53" t="str">
            <v>TECNOLOGO MEDICO</v>
          </cell>
          <cell r="M53">
            <v>21</v>
          </cell>
          <cell r="N53">
            <v>6</v>
          </cell>
          <cell r="O53">
            <v>3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198</v>
          </cell>
          <cell r="W53">
            <v>2016</v>
          </cell>
          <cell r="X53">
            <v>70</v>
          </cell>
          <cell r="Y53">
            <v>2015</v>
          </cell>
          <cell r="Z53">
            <v>70</v>
          </cell>
          <cell r="AA53">
            <v>2014</v>
          </cell>
          <cell r="AB53">
            <v>70</v>
          </cell>
          <cell r="AC53">
            <v>43110</v>
          </cell>
          <cell r="AD53" t="str">
            <v/>
          </cell>
          <cell r="AF53" t="str">
            <v/>
          </cell>
          <cell r="AM53">
            <v>43129</v>
          </cell>
          <cell r="AN53" t="str">
            <v>Sin observacion</v>
          </cell>
          <cell r="AO53">
            <v>22</v>
          </cell>
          <cell r="AP53">
            <v>115</v>
          </cell>
          <cell r="AQ53">
            <v>57.5</v>
          </cell>
          <cell r="AR53">
            <v>0</v>
          </cell>
          <cell r="AU53">
            <v>0</v>
          </cell>
          <cell r="AZ53">
            <v>198</v>
          </cell>
          <cell r="BC53">
            <v>70</v>
          </cell>
          <cell r="BD53">
            <v>70</v>
          </cell>
          <cell r="BE53">
            <v>70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 t="str">
            <v/>
          </cell>
          <cell r="BX53">
            <v>38</v>
          </cell>
        </row>
        <row r="54">
          <cell r="C54">
            <v>7218384</v>
          </cell>
          <cell r="D54">
            <v>3</v>
          </cell>
          <cell r="E54">
            <v>1</v>
          </cell>
          <cell r="F54" t="str">
            <v>GALLARDO GONZALEZ MARITZA LOURDES</v>
          </cell>
          <cell r="G54" t="str">
            <v>LEY 18.834</v>
          </cell>
          <cell r="H54" t="str">
            <v>TITULARES</v>
          </cell>
          <cell r="I54" t="str">
            <v>PROFESIONALES</v>
          </cell>
          <cell r="J54">
            <v>44</v>
          </cell>
          <cell r="K54">
            <v>13</v>
          </cell>
          <cell r="L54" t="str">
            <v>ASISTENTE SOCIAL</v>
          </cell>
          <cell r="M54">
            <v>14</v>
          </cell>
          <cell r="N54">
            <v>6</v>
          </cell>
          <cell r="O54">
            <v>21</v>
          </cell>
          <cell r="P54">
            <v>0</v>
          </cell>
          <cell r="Q54">
            <v>0</v>
          </cell>
          <cell r="R54">
            <v>0</v>
          </cell>
          <cell r="S54">
            <v>7</v>
          </cell>
          <cell r="T54">
            <v>10</v>
          </cell>
          <cell r="U54">
            <v>9</v>
          </cell>
          <cell r="V54">
            <v>479</v>
          </cell>
          <cell r="W54">
            <v>2016</v>
          </cell>
          <cell r="X54">
            <v>68</v>
          </cell>
          <cell r="Y54">
            <v>2015</v>
          </cell>
          <cell r="Z54">
            <v>69</v>
          </cell>
          <cell r="AA54">
            <v>2014</v>
          </cell>
          <cell r="AB54">
            <v>69</v>
          </cell>
          <cell r="AC54">
            <v>43110</v>
          </cell>
          <cell r="AD54" t="str">
            <v/>
          </cell>
          <cell r="AF54" t="str">
            <v/>
          </cell>
          <cell r="AM54">
            <v>43129</v>
          </cell>
          <cell r="AN54" t="str">
            <v>Sin observacion</v>
          </cell>
          <cell r="AO54">
            <v>15</v>
          </cell>
          <cell r="AP54">
            <v>80</v>
          </cell>
          <cell r="AQ54">
            <v>40</v>
          </cell>
          <cell r="AR54">
            <v>0</v>
          </cell>
          <cell r="AU54">
            <v>8</v>
          </cell>
          <cell r="AZ54">
            <v>479</v>
          </cell>
          <cell r="BC54">
            <v>68</v>
          </cell>
          <cell r="BD54">
            <v>69</v>
          </cell>
          <cell r="BE54">
            <v>69</v>
          </cell>
          <cell r="BP54" t="str">
            <v/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 t="str">
            <v/>
          </cell>
          <cell r="BX54">
            <v>39</v>
          </cell>
        </row>
        <row r="55">
          <cell r="C55">
            <v>10613721</v>
          </cell>
          <cell r="D55">
            <v>8</v>
          </cell>
          <cell r="E55">
            <v>1</v>
          </cell>
          <cell r="F55" t="str">
            <v>LEE CAPORATA MAYLING HORTENSIA</v>
          </cell>
          <cell r="G55" t="str">
            <v>LEY 18.834</v>
          </cell>
          <cell r="H55" t="str">
            <v>TITULARES</v>
          </cell>
          <cell r="I55" t="str">
            <v>PROFESIONALES</v>
          </cell>
          <cell r="J55">
            <v>44</v>
          </cell>
          <cell r="K55">
            <v>13</v>
          </cell>
          <cell r="L55" t="str">
            <v>MATRONA</v>
          </cell>
          <cell r="M55">
            <v>18</v>
          </cell>
          <cell r="N55">
            <v>0</v>
          </cell>
          <cell r="O55">
            <v>2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943</v>
          </cell>
          <cell r="W55">
            <v>2016</v>
          </cell>
          <cell r="X55">
            <v>70</v>
          </cell>
          <cell r="Y55">
            <v>2015</v>
          </cell>
          <cell r="Z55">
            <v>70</v>
          </cell>
          <cell r="AA55">
            <v>2014</v>
          </cell>
          <cell r="AB55">
            <v>70</v>
          </cell>
          <cell r="AC55">
            <v>43105</v>
          </cell>
          <cell r="AD55" t="str">
            <v/>
          </cell>
          <cell r="AF55" t="str">
            <v/>
          </cell>
          <cell r="AM55">
            <v>43129</v>
          </cell>
          <cell r="AN55" t="str">
            <v>Sin observacion</v>
          </cell>
          <cell r="AO55">
            <v>18</v>
          </cell>
          <cell r="AP55">
            <v>95</v>
          </cell>
          <cell r="AQ55">
            <v>47.5</v>
          </cell>
          <cell r="AR55">
            <v>0</v>
          </cell>
          <cell r="AU55">
            <v>0</v>
          </cell>
          <cell r="AZ55">
            <v>943</v>
          </cell>
          <cell r="BC55">
            <v>70</v>
          </cell>
          <cell r="BD55">
            <v>70</v>
          </cell>
          <cell r="BE55">
            <v>70</v>
          </cell>
          <cell r="BP55" t="str">
            <v/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 t="str">
            <v/>
          </cell>
          <cell r="BX55">
            <v>40</v>
          </cell>
        </row>
        <row r="56">
          <cell r="C56">
            <v>8286755</v>
          </cell>
          <cell r="D56">
            <v>4</v>
          </cell>
          <cell r="E56">
            <v>1</v>
          </cell>
          <cell r="F56" t="str">
            <v>MUÑOZ CARRASCO CLARA LUZ</v>
          </cell>
          <cell r="G56" t="str">
            <v>LEY 18.834</v>
          </cell>
          <cell r="H56" t="str">
            <v>TITULARES</v>
          </cell>
          <cell r="I56" t="str">
            <v>PROFESIONALES</v>
          </cell>
          <cell r="J56">
            <v>44</v>
          </cell>
          <cell r="K56">
            <v>13</v>
          </cell>
          <cell r="L56" t="str">
            <v>INGENIERO DE EJECUCION</v>
          </cell>
          <cell r="M56">
            <v>16</v>
          </cell>
          <cell r="N56">
            <v>6</v>
          </cell>
          <cell r="O56">
            <v>23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902</v>
          </cell>
          <cell r="W56">
            <v>2016</v>
          </cell>
          <cell r="X56">
            <v>70</v>
          </cell>
          <cell r="Y56">
            <v>2015</v>
          </cell>
          <cell r="Z56">
            <v>70</v>
          </cell>
          <cell r="AA56">
            <v>2014</v>
          </cell>
          <cell r="AB56">
            <v>70</v>
          </cell>
          <cell r="AC56">
            <v>43110</v>
          </cell>
          <cell r="AD56" t="str">
            <v/>
          </cell>
          <cell r="AF56" t="str">
            <v/>
          </cell>
          <cell r="AM56">
            <v>43129</v>
          </cell>
          <cell r="AN56" t="str">
            <v>Sin observacion</v>
          </cell>
          <cell r="AO56">
            <v>17</v>
          </cell>
          <cell r="AP56">
            <v>90</v>
          </cell>
          <cell r="AQ56">
            <v>45</v>
          </cell>
          <cell r="AR56">
            <v>0</v>
          </cell>
          <cell r="AU56">
            <v>0</v>
          </cell>
          <cell r="AZ56">
            <v>902</v>
          </cell>
          <cell r="BC56">
            <v>70</v>
          </cell>
          <cell r="BD56">
            <v>70</v>
          </cell>
          <cell r="BE56">
            <v>70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 t="str">
            <v/>
          </cell>
          <cell r="BX56">
            <v>41</v>
          </cell>
        </row>
        <row r="57">
          <cell r="C57">
            <v>10848764</v>
          </cell>
          <cell r="D57" t="str">
            <v>K</v>
          </cell>
          <cell r="E57">
            <v>1</v>
          </cell>
          <cell r="F57" t="str">
            <v>SILVA MARTINEZ JESSIKA MASSIEL</v>
          </cell>
          <cell r="G57" t="str">
            <v>LEY 18.834</v>
          </cell>
          <cell r="H57" t="str">
            <v>TITULARES</v>
          </cell>
          <cell r="I57" t="str">
            <v>PROFESIONALES</v>
          </cell>
          <cell r="J57">
            <v>44</v>
          </cell>
          <cell r="K57">
            <v>13</v>
          </cell>
          <cell r="L57" t="str">
            <v>MATRONA</v>
          </cell>
          <cell r="M57">
            <v>13</v>
          </cell>
          <cell r="N57">
            <v>11</v>
          </cell>
          <cell r="O57">
            <v>12</v>
          </cell>
          <cell r="P57">
            <v>3</v>
          </cell>
          <cell r="Q57">
            <v>6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862</v>
          </cell>
          <cell r="W57">
            <v>2016</v>
          </cell>
          <cell r="X57">
            <v>70</v>
          </cell>
          <cell r="Y57">
            <v>2015</v>
          </cell>
          <cell r="Z57">
            <v>70</v>
          </cell>
          <cell r="AA57">
            <v>2014</v>
          </cell>
          <cell r="AB57">
            <v>70</v>
          </cell>
          <cell r="AC57">
            <v>43102</v>
          </cell>
          <cell r="AD57" t="str">
            <v/>
          </cell>
          <cell r="AF57" t="str">
            <v/>
          </cell>
          <cell r="AM57">
            <v>43129</v>
          </cell>
          <cell r="AN57" t="str">
            <v>Sin observacion</v>
          </cell>
          <cell r="AO57">
            <v>14</v>
          </cell>
          <cell r="AP57">
            <v>75</v>
          </cell>
          <cell r="AQ57">
            <v>37.5</v>
          </cell>
          <cell r="AR57">
            <v>3</v>
          </cell>
          <cell r="AU57">
            <v>0</v>
          </cell>
          <cell r="AZ57">
            <v>862</v>
          </cell>
          <cell r="BC57">
            <v>70</v>
          </cell>
          <cell r="BD57">
            <v>70</v>
          </cell>
          <cell r="BE57">
            <v>70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 t="str">
            <v/>
          </cell>
          <cell r="BX57">
            <v>42</v>
          </cell>
        </row>
        <row r="58">
          <cell r="C58">
            <v>10335614</v>
          </cell>
          <cell r="D58">
            <v>8</v>
          </cell>
          <cell r="E58">
            <v>1</v>
          </cell>
          <cell r="F58" t="str">
            <v>GONZALEZ FLORES NINOSKA ANGELICA</v>
          </cell>
          <cell r="G58" t="str">
            <v>LEY 18.834</v>
          </cell>
          <cell r="H58" t="str">
            <v>TITULARES</v>
          </cell>
          <cell r="I58" t="str">
            <v>PROFESIONALES</v>
          </cell>
          <cell r="J58">
            <v>44</v>
          </cell>
          <cell r="K58">
            <v>13</v>
          </cell>
          <cell r="L58" t="str">
            <v>ENFERMERA UNIVERSITARIA</v>
          </cell>
          <cell r="M58">
            <v>16</v>
          </cell>
          <cell r="N58">
            <v>0</v>
          </cell>
          <cell r="O58">
            <v>23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1248</v>
          </cell>
          <cell r="W58">
            <v>2016</v>
          </cell>
          <cell r="X58">
            <v>70</v>
          </cell>
          <cell r="Y58">
            <v>2015</v>
          </cell>
          <cell r="Z58">
            <v>70</v>
          </cell>
          <cell r="AA58">
            <v>2014</v>
          </cell>
          <cell r="AB58">
            <v>70</v>
          </cell>
          <cell r="AC58">
            <v>43110</v>
          </cell>
          <cell r="AD58" t="str">
            <v/>
          </cell>
          <cell r="AF58" t="str">
            <v/>
          </cell>
          <cell r="AM58">
            <v>43129</v>
          </cell>
          <cell r="AN58" t="str">
            <v>Sin observacion</v>
          </cell>
          <cell r="AO58">
            <v>16</v>
          </cell>
          <cell r="AP58">
            <v>85</v>
          </cell>
          <cell r="AQ58">
            <v>42.5</v>
          </cell>
          <cell r="AR58">
            <v>0</v>
          </cell>
          <cell r="AU58">
            <v>0</v>
          </cell>
          <cell r="AZ58">
            <v>1248</v>
          </cell>
          <cell r="BC58">
            <v>70</v>
          </cell>
          <cell r="BD58">
            <v>70</v>
          </cell>
          <cell r="BE58">
            <v>70</v>
          </cell>
          <cell r="BP58" t="str">
            <v/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 t="str">
            <v/>
          </cell>
          <cell r="BX58">
            <v>43</v>
          </cell>
        </row>
        <row r="59">
          <cell r="C59">
            <v>9777336</v>
          </cell>
          <cell r="D59" t="str">
            <v>K</v>
          </cell>
          <cell r="E59">
            <v>1</v>
          </cell>
          <cell r="F59" t="str">
            <v>CANALES RIQUELME ANA LUZMIRA</v>
          </cell>
          <cell r="G59" t="str">
            <v>LEY 18.834</v>
          </cell>
          <cell r="H59" t="str">
            <v>TITULARES</v>
          </cell>
          <cell r="I59" t="str">
            <v>PROFESIONALES</v>
          </cell>
          <cell r="J59">
            <v>44</v>
          </cell>
          <cell r="K59">
            <v>13</v>
          </cell>
          <cell r="L59" t="str">
            <v>MATRONA</v>
          </cell>
          <cell r="M59">
            <v>14</v>
          </cell>
          <cell r="N59">
            <v>10</v>
          </cell>
          <cell r="O59">
            <v>19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863</v>
          </cell>
          <cell r="W59">
            <v>2016</v>
          </cell>
          <cell r="X59">
            <v>70</v>
          </cell>
          <cell r="Y59">
            <v>2015</v>
          </cell>
          <cell r="Z59">
            <v>70</v>
          </cell>
          <cell r="AA59">
            <v>2014</v>
          </cell>
          <cell r="AB59">
            <v>70</v>
          </cell>
          <cell r="AC59">
            <v>43102</v>
          </cell>
          <cell r="AD59" t="str">
            <v/>
          </cell>
          <cell r="AF59" t="str">
            <v/>
          </cell>
          <cell r="AM59">
            <v>43129</v>
          </cell>
          <cell r="AN59" t="str">
            <v>Sin observacion</v>
          </cell>
          <cell r="AO59">
            <v>15</v>
          </cell>
          <cell r="AP59">
            <v>80</v>
          </cell>
          <cell r="AQ59">
            <v>40</v>
          </cell>
          <cell r="AR59">
            <v>0</v>
          </cell>
          <cell r="AU59">
            <v>0</v>
          </cell>
          <cell r="AZ59">
            <v>863</v>
          </cell>
          <cell r="BC59">
            <v>70</v>
          </cell>
          <cell r="BD59">
            <v>70</v>
          </cell>
          <cell r="BE59">
            <v>70</v>
          </cell>
          <cell r="BP59" t="str">
            <v/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 t="str">
            <v/>
          </cell>
          <cell r="BX59">
            <v>44</v>
          </cell>
        </row>
        <row r="60">
          <cell r="C60">
            <v>10948415</v>
          </cell>
          <cell r="D60">
            <v>6</v>
          </cell>
          <cell r="E60">
            <v>1</v>
          </cell>
          <cell r="F60" t="str">
            <v>MALUENDA GALLEGUILLOS SILVANA HORTENCIA</v>
          </cell>
          <cell r="G60" t="str">
            <v>LEY 18.834</v>
          </cell>
          <cell r="H60" t="str">
            <v>TITULARES</v>
          </cell>
          <cell r="I60" t="str">
            <v>PROFESIONALES</v>
          </cell>
          <cell r="J60">
            <v>44</v>
          </cell>
          <cell r="K60">
            <v>13</v>
          </cell>
          <cell r="L60" t="str">
            <v>MATRONA</v>
          </cell>
          <cell r="M60">
            <v>12</v>
          </cell>
          <cell r="N60">
            <v>0</v>
          </cell>
          <cell r="O60">
            <v>10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687</v>
          </cell>
          <cell r="W60">
            <v>2016</v>
          </cell>
          <cell r="X60">
            <v>70</v>
          </cell>
          <cell r="Y60">
            <v>2015</v>
          </cell>
          <cell r="Z60">
            <v>70</v>
          </cell>
          <cell r="AA60">
            <v>2014</v>
          </cell>
          <cell r="AB60">
            <v>70</v>
          </cell>
          <cell r="AC60">
            <v>43108</v>
          </cell>
          <cell r="AD60" t="str">
            <v/>
          </cell>
          <cell r="AF60" t="str">
            <v/>
          </cell>
          <cell r="AM60">
            <v>43129</v>
          </cell>
          <cell r="AN60" t="str">
            <v>Sin observacion</v>
          </cell>
          <cell r="AO60">
            <v>12</v>
          </cell>
          <cell r="AP60">
            <v>65</v>
          </cell>
          <cell r="AQ60">
            <v>32.5</v>
          </cell>
          <cell r="AR60">
            <v>0</v>
          </cell>
          <cell r="AU60">
            <v>0</v>
          </cell>
          <cell r="AZ60">
            <v>687</v>
          </cell>
          <cell r="BC60">
            <v>70</v>
          </cell>
          <cell r="BD60">
            <v>70</v>
          </cell>
          <cell r="BE60">
            <v>70</v>
          </cell>
          <cell r="BP60" t="str">
            <v/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 t="str">
            <v/>
          </cell>
          <cell r="BX60">
            <v>45</v>
          </cell>
        </row>
        <row r="61">
          <cell r="C61">
            <v>8051784</v>
          </cell>
          <cell r="D61" t="str">
            <v>K</v>
          </cell>
          <cell r="E61">
            <v>1</v>
          </cell>
          <cell r="F61" t="str">
            <v>RAMOS ALEGRIA RUBEN OSVALDO</v>
          </cell>
          <cell r="G61" t="str">
            <v>LEY 18.834</v>
          </cell>
          <cell r="H61" t="str">
            <v>TITULARES</v>
          </cell>
          <cell r="I61" t="str">
            <v>PROFESIONALES</v>
          </cell>
          <cell r="J61">
            <v>44</v>
          </cell>
          <cell r="K61">
            <v>13</v>
          </cell>
          <cell r="L61" t="str">
            <v>INGENIERO DE EJECUCION</v>
          </cell>
          <cell r="M61">
            <v>9</v>
          </cell>
          <cell r="N61">
            <v>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529</v>
          </cell>
          <cell r="W61">
            <v>2016</v>
          </cell>
          <cell r="X61">
            <v>70</v>
          </cell>
          <cell r="Y61">
            <v>2015</v>
          </cell>
          <cell r="Z61">
            <v>70</v>
          </cell>
          <cell r="AA61">
            <v>2014</v>
          </cell>
          <cell r="AB61">
            <v>70</v>
          </cell>
          <cell r="AC61">
            <v>43109</v>
          </cell>
          <cell r="AD61" t="str">
            <v/>
          </cell>
          <cell r="AF61" t="str">
            <v/>
          </cell>
          <cell r="AM61">
            <v>43129</v>
          </cell>
          <cell r="AN61" t="str">
            <v>Sin observacion</v>
          </cell>
          <cell r="AO61">
            <v>10</v>
          </cell>
          <cell r="AP61">
            <v>55</v>
          </cell>
          <cell r="AQ61">
            <v>27.5</v>
          </cell>
          <cell r="AR61">
            <v>0</v>
          </cell>
          <cell r="AU61">
            <v>0</v>
          </cell>
          <cell r="AZ61">
            <v>529</v>
          </cell>
          <cell r="BC61">
            <v>70</v>
          </cell>
          <cell r="BD61">
            <v>70</v>
          </cell>
          <cell r="BE61">
            <v>70</v>
          </cell>
          <cell r="BP61" t="str">
            <v>EMPATE</v>
          </cell>
          <cell r="BQ61">
            <v>70</v>
          </cell>
          <cell r="BR61">
            <v>9</v>
          </cell>
          <cell r="BS61">
            <v>7</v>
          </cell>
          <cell r="BT61">
            <v>0</v>
          </cell>
          <cell r="BU61" t="str">
            <v>SI</v>
          </cell>
          <cell r="BV61" t="str">
            <v>Antigüedad total como funcionario</v>
          </cell>
          <cell r="BW61">
            <v>1</v>
          </cell>
          <cell r="BX61">
            <v>46</v>
          </cell>
        </row>
        <row r="62">
          <cell r="C62">
            <v>10508407</v>
          </cell>
          <cell r="D62">
            <v>2</v>
          </cell>
          <cell r="E62">
            <v>1</v>
          </cell>
          <cell r="F62" t="str">
            <v>GARCIA GONZALEZ JULY ADELA</v>
          </cell>
          <cell r="G62" t="str">
            <v>LEY 18.834</v>
          </cell>
          <cell r="H62" t="str">
            <v>TITULARES</v>
          </cell>
          <cell r="I62" t="str">
            <v>PROFESIONALES</v>
          </cell>
          <cell r="J62">
            <v>44</v>
          </cell>
          <cell r="K62">
            <v>13</v>
          </cell>
          <cell r="L62" t="str">
            <v>INGENIERO COMERCIAL</v>
          </cell>
          <cell r="M62">
            <v>9</v>
          </cell>
          <cell r="N62">
            <v>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421</v>
          </cell>
          <cell r="W62">
            <v>2016</v>
          </cell>
          <cell r="X62">
            <v>70</v>
          </cell>
          <cell r="Y62">
            <v>2015</v>
          </cell>
          <cell r="Z62">
            <v>70</v>
          </cell>
          <cell r="AA62">
            <v>2014</v>
          </cell>
          <cell r="AB62">
            <v>70</v>
          </cell>
          <cell r="AC62">
            <v>43109</v>
          </cell>
          <cell r="AD62" t="str">
            <v/>
          </cell>
          <cell r="AF62" t="str">
            <v/>
          </cell>
          <cell r="AM62">
            <v>43129</v>
          </cell>
          <cell r="AN62" t="str">
            <v>Sin observacion</v>
          </cell>
          <cell r="AO62">
            <v>10</v>
          </cell>
          <cell r="AP62">
            <v>55</v>
          </cell>
          <cell r="AQ62">
            <v>27.5</v>
          </cell>
          <cell r="AR62">
            <v>0</v>
          </cell>
          <cell r="AU62">
            <v>0</v>
          </cell>
          <cell r="AZ62">
            <v>421</v>
          </cell>
          <cell r="BC62">
            <v>70</v>
          </cell>
          <cell r="BD62">
            <v>70</v>
          </cell>
          <cell r="BE62">
            <v>70</v>
          </cell>
          <cell r="BP62" t="str">
            <v>EMPATE</v>
          </cell>
          <cell r="BQ62">
            <v>70</v>
          </cell>
          <cell r="BR62">
            <v>9</v>
          </cell>
          <cell r="BS62">
            <v>7</v>
          </cell>
          <cell r="BT62">
            <v>0</v>
          </cell>
          <cell r="BU62" t="str">
            <v>SI</v>
          </cell>
          <cell r="BV62" t="str">
            <v>Antigüedad total como funcionario</v>
          </cell>
          <cell r="BW62">
            <v>2</v>
          </cell>
          <cell r="BX62">
            <v>47</v>
          </cell>
        </row>
        <row r="63">
          <cell r="C63">
            <v>15007689</v>
          </cell>
          <cell r="D63">
            <v>7</v>
          </cell>
          <cell r="E63">
            <v>1</v>
          </cell>
          <cell r="F63" t="str">
            <v>RODRIGUEZ VARGAS VALESKA ANDREA</v>
          </cell>
          <cell r="G63" t="str">
            <v>LEY 18.834</v>
          </cell>
          <cell r="H63" t="str">
            <v>TITULARES</v>
          </cell>
          <cell r="I63" t="str">
            <v>PROFESIONALES</v>
          </cell>
          <cell r="J63">
            <v>44</v>
          </cell>
          <cell r="K63">
            <v>13</v>
          </cell>
          <cell r="L63" t="str">
            <v>TECNOLOGO MEDICO</v>
          </cell>
          <cell r="M63">
            <v>9</v>
          </cell>
          <cell r="N63">
            <v>3</v>
          </cell>
          <cell r="O63">
            <v>12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1171</v>
          </cell>
          <cell r="W63">
            <v>2016</v>
          </cell>
          <cell r="X63">
            <v>70</v>
          </cell>
          <cell r="Y63">
            <v>2015</v>
          </cell>
          <cell r="Z63">
            <v>70</v>
          </cell>
          <cell r="AA63">
            <v>2014</v>
          </cell>
          <cell r="AB63">
            <v>70</v>
          </cell>
          <cell r="AC63">
            <v>43105</v>
          </cell>
          <cell r="AD63" t="str">
            <v/>
          </cell>
          <cell r="AF63" t="str">
            <v/>
          </cell>
          <cell r="AM63">
            <v>43129</v>
          </cell>
          <cell r="AN63" t="str">
            <v>Sin observacion</v>
          </cell>
          <cell r="AO63">
            <v>9</v>
          </cell>
          <cell r="AP63">
            <v>50</v>
          </cell>
          <cell r="AQ63">
            <v>25</v>
          </cell>
          <cell r="AR63">
            <v>0</v>
          </cell>
          <cell r="AU63">
            <v>0</v>
          </cell>
          <cell r="AZ63">
            <v>1171</v>
          </cell>
          <cell r="BC63">
            <v>70</v>
          </cell>
          <cell r="BD63">
            <v>70</v>
          </cell>
          <cell r="BE63">
            <v>70</v>
          </cell>
          <cell r="BP63" t="str">
            <v>EMPATE</v>
          </cell>
          <cell r="BQ63">
            <v>70</v>
          </cell>
          <cell r="BR63">
            <v>9</v>
          </cell>
          <cell r="BS63">
            <v>3</v>
          </cell>
          <cell r="BT63">
            <v>12</v>
          </cell>
          <cell r="BU63" t="str">
            <v/>
          </cell>
          <cell r="BX63">
            <v>48</v>
          </cell>
        </row>
        <row r="64">
          <cell r="C64">
            <v>15599754</v>
          </cell>
          <cell r="D64">
            <v>0</v>
          </cell>
          <cell r="E64">
            <v>1</v>
          </cell>
          <cell r="F64" t="str">
            <v>SALGADO PRIETO MARCOS RICARDO</v>
          </cell>
          <cell r="G64" t="str">
            <v>LEY 18.834</v>
          </cell>
          <cell r="H64" t="str">
            <v>TITULARES</v>
          </cell>
          <cell r="I64" t="str">
            <v>PROFESIONALES</v>
          </cell>
          <cell r="J64">
            <v>44</v>
          </cell>
          <cell r="K64">
            <v>13</v>
          </cell>
          <cell r="L64" t="str">
            <v>TECNOLOGO MEDICO</v>
          </cell>
          <cell r="M64">
            <v>8</v>
          </cell>
          <cell r="N64">
            <v>7</v>
          </cell>
          <cell r="O64">
            <v>20</v>
          </cell>
          <cell r="P64">
            <v>0</v>
          </cell>
          <cell r="Q64">
            <v>0</v>
          </cell>
          <cell r="R64">
            <v>11</v>
          </cell>
          <cell r="S64">
            <v>0</v>
          </cell>
          <cell r="T64">
            <v>0</v>
          </cell>
          <cell r="U64">
            <v>0</v>
          </cell>
          <cell r="V64">
            <v>1007</v>
          </cell>
          <cell r="W64">
            <v>2016</v>
          </cell>
          <cell r="X64">
            <v>70</v>
          </cell>
          <cell r="Y64">
            <v>2015</v>
          </cell>
          <cell r="Z64">
            <v>70</v>
          </cell>
          <cell r="AA64">
            <v>2014</v>
          </cell>
          <cell r="AB64">
            <v>70</v>
          </cell>
          <cell r="AC64">
            <v>43109</v>
          </cell>
          <cell r="AD64" t="str">
            <v/>
          </cell>
          <cell r="AF64" t="str">
            <v/>
          </cell>
          <cell r="AM64">
            <v>43129</v>
          </cell>
          <cell r="AN64" t="str">
            <v>Sin observacion</v>
          </cell>
          <cell r="AO64">
            <v>9</v>
          </cell>
          <cell r="AP64">
            <v>50</v>
          </cell>
          <cell r="AQ64">
            <v>25</v>
          </cell>
          <cell r="AR64">
            <v>0</v>
          </cell>
          <cell r="AU64">
            <v>0</v>
          </cell>
          <cell r="AZ64">
            <v>1007</v>
          </cell>
          <cell r="BC64">
            <v>70</v>
          </cell>
          <cell r="BD64">
            <v>70</v>
          </cell>
          <cell r="BE64">
            <v>70</v>
          </cell>
          <cell r="BP64" t="str">
            <v>EMPATE</v>
          </cell>
          <cell r="BQ64">
            <v>70</v>
          </cell>
          <cell r="BR64">
            <v>8</v>
          </cell>
          <cell r="BS64">
            <v>7</v>
          </cell>
          <cell r="BT64">
            <v>20</v>
          </cell>
          <cell r="BU64" t="str">
            <v/>
          </cell>
          <cell r="BX64">
            <v>49</v>
          </cell>
        </row>
        <row r="65">
          <cell r="C65">
            <v>12834675</v>
          </cell>
          <cell r="D65">
            <v>9</v>
          </cell>
          <cell r="E65">
            <v>1</v>
          </cell>
          <cell r="F65" t="str">
            <v>PARDO OSSANDON PAMELA ROSSANA</v>
          </cell>
          <cell r="G65" t="str">
            <v>LEY 18.834</v>
          </cell>
          <cell r="H65" t="str">
            <v>TITULARES</v>
          </cell>
          <cell r="I65" t="str">
            <v>PROFESIONALES</v>
          </cell>
          <cell r="J65">
            <v>44</v>
          </cell>
          <cell r="K65">
            <v>13</v>
          </cell>
          <cell r="L65" t="str">
            <v>CONTADOR AUDITOR</v>
          </cell>
          <cell r="M65">
            <v>7</v>
          </cell>
          <cell r="N65">
            <v>10</v>
          </cell>
          <cell r="O65">
            <v>26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360</v>
          </cell>
          <cell r="W65">
            <v>2016</v>
          </cell>
          <cell r="X65">
            <v>70</v>
          </cell>
          <cell r="Y65">
            <v>2015</v>
          </cell>
          <cell r="Z65">
            <v>70</v>
          </cell>
          <cell r="AA65">
            <v>2014</v>
          </cell>
          <cell r="AB65">
            <v>70</v>
          </cell>
          <cell r="AC65">
            <v>43109</v>
          </cell>
          <cell r="AD65" t="str">
            <v/>
          </cell>
          <cell r="AF65" t="str">
            <v/>
          </cell>
          <cell r="AM65">
            <v>43129</v>
          </cell>
          <cell r="AN65" t="str">
            <v>Sin observacion</v>
          </cell>
          <cell r="AO65">
            <v>8</v>
          </cell>
          <cell r="AP65">
            <v>45</v>
          </cell>
          <cell r="AQ65">
            <v>22.5</v>
          </cell>
          <cell r="AR65">
            <v>0</v>
          </cell>
          <cell r="AU65">
            <v>0</v>
          </cell>
          <cell r="AZ65">
            <v>360</v>
          </cell>
          <cell r="BC65">
            <v>70</v>
          </cell>
          <cell r="BD65">
            <v>70</v>
          </cell>
          <cell r="BE65">
            <v>70</v>
          </cell>
          <cell r="BP65" t="str">
            <v>EMPATE</v>
          </cell>
          <cell r="BQ65">
            <v>70</v>
          </cell>
          <cell r="BR65">
            <v>7</v>
          </cell>
          <cell r="BS65">
            <v>10</v>
          </cell>
          <cell r="BT65">
            <v>26</v>
          </cell>
          <cell r="BU65" t="str">
            <v/>
          </cell>
          <cell r="BX65">
            <v>50</v>
          </cell>
        </row>
        <row r="66">
          <cell r="C66">
            <v>15962774</v>
          </cell>
          <cell r="D66">
            <v>8</v>
          </cell>
          <cell r="E66">
            <v>1</v>
          </cell>
          <cell r="F66" t="str">
            <v>ALBORNOZ CANCINO FELIPE ESTEBAN</v>
          </cell>
          <cell r="G66" t="str">
            <v>LEY 18.834</v>
          </cell>
          <cell r="H66" t="str">
            <v>TITULARES</v>
          </cell>
          <cell r="I66" t="str">
            <v>PROFESIONALES</v>
          </cell>
          <cell r="J66">
            <v>44</v>
          </cell>
          <cell r="K66">
            <v>13</v>
          </cell>
          <cell r="L66" t="str">
            <v>ENFERMERA UNIVERSITARIA</v>
          </cell>
          <cell r="M66">
            <v>7</v>
          </cell>
          <cell r="N66">
            <v>6</v>
          </cell>
          <cell r="O66">
            <v>19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710</v>
          </cell>
          <cell r="W66">
            <v>2016</v>
          </cell>
          <cell r="X66">
            <v>70</v>
          </cell>
          <cell r="Y66">
            <v>2015</v>
          </cell>
          <cell r="Z66">
            <v>70</v>
          </cell>
          <cell r="AA66">
            <v>2014</v>
          </cell>
          <cell r="AB66">
            <v>70</v>
          </cell>
          <cell r="AC66">
            <v>43110</v>
          </cell>
          <cell r="AD66" t="str">
            <v/>
          </cell>
          <cell r="AF66" t="str">
            <v/>
          </cell>
          <cell r="AM66">
            <v>43129</v>
          </cell>
          <cell r="AN66" t="str">
            <v>Sin observacion</v>
          </cell>
          <cell r="AO66">
            <v>8</v>
          </cell>
          <cell r="AP66">
            <v>45</v>
          </cell>
          <cell r="AQ66">
            <v>22.5</v>
          </cell>
          <cell r="AR66">
            <v>0</v>
          </cell>
          <cell r="AU66">
            <v>0</v>
          </cell>
          <cell r="AZ66">
            <v>710</v>
          </cell>
          <cell r="BC66">
            <v>70</v>
          </cell>
          <cell r="BD66">
            <v>70</v>
          </cell>
          <cell r="BE66">
            <v>70</v>
          </cell>
          <cell r="BP66" t="str">
            <v>EMPATE</v>
          </cell>
          <cell r="BQ66">
            <v>70</v>
          </cell>
          <cell r="BR66">
            <v>7</v>
          </cell>
          <cell r="BS66">
            <v>6</v>
          </cell>
          <cell r="BT66">
            <v>19</v>
          </cell>
          <cell r="BU66" t="str">
            <v/>
          </cell>
          <cell r="BX66">
            <v>51</v>
          </cell>
        </row>
        <row r="67">
          <cell r="C67">
            <v>7149006</v>
          </cell>
          <cell r="D67">
            <v>8</v>
          </cell>
          <cell r="E67">
            <v>1</v>
          </cell>
          <cell r="F67" t="str">
            <v>DIAZ ORELLANA SAMUEL CUSTODIO</v>
          </cell>
          <cell r="G67" t="str">
            <v>LEY 18.834</v>
          </cell>
          <cell r="H67" t="str">
            <v>TITULARES</v>
          </cell>
          <cell r="I67" t="str">
            <v>PROFESIONALES</v>
          </cell>
          <cell r="J67">
            <v>44</v>
          </cell>
          <cell r="K67">
            <v>14</v>
          </cell>
          <cell r="L67" t="str">
            <v>KINESIOLOGO</v>
          </cell>
          <cell r="M67">
            <v>26</v>
          </cell>
          <cell r="N67">
            <v>11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362</v>
          </cell>
          <cell r="W67">
            <v>2016</v>
          </cell>
          <cell r="X67">
            <v>68</v>
          </cell>
          <cell r="Y67">
            <v>2015</v>
          </cell>
          <cell r="Z67">
            <v>68</v>
          </cell>
          <cell r="AA67">
            <v>2014</v>
          </cell>
          <cell r="AB67">
            <v>68</v>
          </cell>
          <cell r="AC67">
            <v>43111</v>
          </cell>
          <cell r="AD67" t="str">
            <v/>
          </cell>
          <cell r="AF67" t="str">
            <v/>
          </cell>
          <cell r="AM67">
            <v>43129</v>
          </cell>
          <cell r="AN67" t="str">
            <v>Sin observacion</v>
          </cell>
          <cell r="AO67">
            <v>27</v>
          </cell>
          <cell r="AP67">
            <v>140</v>
          </cell>
          <cell r="AQ67">
            <v>70</v>
          </cell>
          <cell r="AR67">
            <v>0</v>
          </cell>
          <cell r="AU67">
            <v>0</v>
          </cell>
          <cell r="AZ67">
            <v>362</v>
          </cell>
          <cell r="BC67">
            <v>68</v>
          </cell>
          <cell r="BD67">
            <v>68</v>
          </cell>
          <cell r="BE67">
            <v>68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 t="str">
            <v/>
          </cell>
          <cell r="BX67">
            <v>52</v>
          </cell>
        </row>
        <row r="68">
          <cell r="C68">
            <v>9138597</v>
          </cell>
          <cell r="D68" t="str">
            <v>K</v>
          </cell>
          <cell r="E68">
            <v>1</v>
          </cell>
          <cell r="F68" t="str">
            <v>NAVEA ROJAS MARIO ALEJANDRO</v>
          </cell>
          <cell r="G68" t="str">
            <v>LEY 18.834</v>
          </cell>
          <cell r="H68" t="str">
            <v>TITULARES</v>
          </cell>
          <cell r="I68" t="str">
            <v>PROFESIONALES</v>
          </cell>
          <cell r="J68">
            <v>44</v>
          </cell>
          <cell r="K68">
            <v>14</v>
          </cell>
          <cell r="L68" t="str">
            <v>TECNOLOGO MEDICO</v>
          </cell>
          <cell r="M68">
            <v>25</v>
          </cell>
          <cell r="N68">
            <v>2</v>
          </cell>
          <cell r="O68">
            <v>14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162</v>
          </cell>
          <cell r="W68">
            <v>2016</v>
          </cell>
          <cell r="X68">
            <v>70</v>
          </cell>
          <cell r="Y68">
            <v>2015</v>
          </cell>
          <cell r="Z68">
            <v>70</v>
          </cell>
          <cell r="AA68">
            <v>2014</v>
          </cell>
          <cell r="AB68">
            <v>70</v>
          </cell>
          <cell r="AC68">
            <v>43105</v>
          </cell>
          <cell r="AD68" t="str">
            <v/>
          </cell>
          <cell r="AF68" t="str">
            <v/>
          </cell>
          <cell r="AM68">
            <v>43129</v>
          </cell>
          <cell r="AN68" t="str">
            <v>Sin observacion</v>
          </cell>
          <cell r="AO68">
            <v>25</v>
          </cell>
          <cell r="AP68">
            <v>130</v>
          </cell>
          <cell r="AQ68">
            <v>65</v>
          </cell>
          <cell r="AR68">
            <v>0</v>
          </cell>
          <cell r="AU68">
            <v>0</v>
          </cell>
          <cell r="AZ68">
            <v>162</v>
          </cell>
          <cell r="BC68">
            <v>70</v>
          </cell>
          <cell r="BD68">
            <v>70</v>
          </cell>
          <cell r="BE68">
            <v>70</v>
          </cell>
          <cell r="BP68" t="str">
            <v/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 t="str">
            <v/>
          </cell>
          <cell r="BX68">
            <v>53</v>
          </cell>
        </row>
        <row r="69">
          <cell r="C69">
            <v>10245784</v>
          </cell>
          <cell r="D69">
            <v>6</v>
          </cell>
          <cell r="E69">
            <v>1</v>
          </cell>
          <cell r="F69" t="str">
            <v>MILLALONCO DIAZ ELIANA NOEMI</v>
          </cell>
          <cell r="G69" t="str">
            <v>LEY 18.834</v>
          </cell>
          <cell r="H69" t="str">
            <v>TITULARES</v>
          </cell>
          <cell r="I69" t="str">
            <v>PROFESIONALES</v>
          </cell>
          <cell r="J69">
            <v>44</v>
          </cell>
          <cell r="K69">
            <v>14</v>
          </cell>
          <cell r="L69" t="str">
            <v>MATRONA</v>
          </cell>
          <cell r="M69">
            <v>20</v>
          </cell>
          <cell r="N69">
            <v>6</v>
          </cell>
          <cell r="O69">
            <v>20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213</v>
          </cell>
          <cell r="W69">
            <v>2016</v>
          </cell>
          <cell r="X69">
            <v>70</v>
          </cell>
          <cell r="Y69">
            <v>2013</v>
          </cell>
          <cell r="Z69">
            <v>70</v>
          </cell>
          <cell r="AA69">
            <v>2012</v>
          </cell>
          <cell r="AB69">
            <v>70</v>
          </cell>
          <cell r="AC69">
            <v>43103</v>
          </cell>
          <cell r="AD69" t="str">
            <v>SI</v>
          </cell>
          <cell r="AE69" t="str">
            <v>NO</v>
          </cell>
          <cell r="AF69" t="str">
            <v/>
          </cell>
          <cell r="AM69">
            <v>43129</v>
          </cell>
          <cell r="AN69" t="str">
            <v>Sin observacion</v>
          </cell>
          <cell r="AO69">
            <v>21</v>
          </cell>
          <cell r="AP69">
            <v>110</v>
          </cell>
          <cell r="AQ69">
            <v>55</v>
          </cell>
          <cell r="AR69">
            <v>0</v>
          </cell>
          <cell r="AU69">
            <v>0</v>
          </cell>
          <cell r="AZ69">
            <v>213</v>
          </cell>
          <cell r="BC69">
            <v>70</v>
          </cell>
          <cell r="BD69">
            <v>70</v>
          </cell>
          <cell r="BE69">
            <v>70</v>
          </cell>
          <cell r="BP69" t="str">
            <v/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 t="str">
            <v/>
          </cell>
          <cell r="BX69">
            <v>54</v>
          </cell>
        </row>
        <row r="70">
          <cell r="C70">
            <v>10426520</v>
          </cell>
          <cell r="D70">
            <v>0</v>
          </cell>
          <cell r="E70">
            <v>1</v>
          </cell>
          <cell r="F70" t="str">
            <v>HERRERA GUERRERO LILIAN CARMEN</v>
          </cell>
          <cell r="G70" t="str">
            <v>LEY 18.834</v>
          </cell>
          <cell r="H70" t="str">
            <v>TITULARES</v>
          </cell>
          <cell r="I70" t="str">
            <v>PROFESIONALES</v>
          </cell>
          <cell r="J70">
            <v>44</v>
          </cell>
          <cell r="K70">
            <v>14</v>
          </cell>
          <cell r="L70" t="str">
            <v>TECNOLOGO MEDICO</v>
          </cell>
          <cell r="M70">
            <v>15</v>
          </cell>
          <cell r="N70">
            <v>10</v>
          </cell>
          <cell r="O70">
            <v>0</v>
          </cell>
          <cell r="P70">
            <v>7</v>
          </cell>
          <cell r="Q70">
            <v>1</v>
          </cell>
          <cell r="R70">
            <v>27</v>
          </cell>
          <cell r="S70">
            <v>0</v>
          </cell>
          <cell r="T70">
            <v>0</v>
          </cell>
          <cell r="U70">
            <v>0</v>
          </cell>
          <cell r="V70">
            <v>756</v>
          </cell>
          <cell r="W70">
            <v>2016</v>
          </cell>
          <cell r="X70">
            <v>70</v>
          </cell>
          <cell r="Y70">
            <v>2015</v>
          </cell>
          <cell r="Z70">
            <v>70</v>
          </cell>
          <cell r="AA70">
            <v>2014</v>
          </cell>
          <cell r="AB70">
            <v>70</v>
          </cell>
          <cell r="AC70">
            <v>43109</v>
          </cell>
          <cell r="AD70" t="str">
            <v/>
          </cell>
          <cell r="AF70" t="str">
            <v/>
          </cell>
          <cell r="AM70">
            <v>43129</v>
          </cell>
          <cell r="AN70" t="str">
            <v>Sin observacion</v>
          </cell>
          <cell r="AO70">
            <v>16</v>
          </cell>
          <cell r="AP70">
            <v>85</v>
          </cell>
          <cell r="AQ70">
            <v>42.5</v>
          </cell>
          <cell r="AR70">
            <v>7</v>
          </cell>
          <cell r="AU70">
            <v>0</v>
          </cell>
          <cell r="AZ70">
            <v>756</v>
          </cell>
          <cell r="BC70">
            <v>70</v>
          </cell>
          <cell r="BD70">
            <v>70</v>
          </cell>
          <cell r="BE70">
            <v>70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 t="str">
            <v/>
          </cell>
          <cell r="BX70">
            <v>55</v>
          </cell>
        </row>
        <row r="71">
          <cell r="C71">
            <v>12210983</v>
          </cell>
          <cell r="D71">
            <v>6</v>
          </cell>
          <cell r="E71">
            <v>1</v>
          </cell>
          <cell r="F71" t="str">
            <v>MAMANI JIMENEZ CECILIA PATRICIA</v>
          </cell>
          <cell r="G71" t="str">
            <v>LEY 18.834</v>
          </cell>
          <cell r="H71" t="str">
            <v>TITULARES</v>
          </cell>
          <cell r="I71" t="str">
            <v>PROFESIONALES</v>
          </cell>
          <cell r="J71">
            <v>44</v>
          </cell>
          <cell r="K71">
            <v>14</v>
          </cell>
          <cell r="L71" t="str">
            <v>ENFERMERA UNIVERSITARIA</v>
          </cell>
          <cell r="M71">
            <v>18</v>
          </cell>
          <cell r="N71">
            <v>3</v>
          </cell>
          <cell r="O71">
            <v>15</v>
          </cell>
          <cell r="P71">
            <v>1</v>
          </cell>
          <cell r="Q71">
            <v>4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412</v>
          </cell>
          <cell r="W71">
            <v>2016</v>
          </cell>
          <cell r="X71">
            <v>70</v>
          </cell>
          <cell r="Y71">
            <v>2015</v>
          </cell>
          <cell r="Z71">
            <v>69</v>
          </cell>
          <cell r="AA71">
            <v>2014</v>
          </cell>
          <cell r="AB71">
            <v>68</v>
          </cell>
          <cell r="AC71">
            <v>43110</v>
          </cell>
          <cell r="AD71" t="str">
            <v/>
          </cell>
          <cell r="AF71" t="str">
            <v/>
          </cell>
          <cell r="AM71">
            <v>43129</v>
          </cell>
          <cell r="AN71" t="str">
            <v>Sin observacion</v>
          </cell>
          <cell r="AO71">
            <v>18</v>
          </cell>
          <cell r="AP71">
            <v>95</v>
          </cell>
          <cell r="AQ71">
            <v>47.5</v>
          </cell>
          <cell r="AR71">
            <v>1</v>
          </cell>
          <cell r="AU71">
            <v>0</v>
          </cell>
          <cell r="AZ71">
            <v>412</v>
          </cell>
          <cell r="BC71">
            <v>70</v>
          </cell>
          <cell r="BD71">
            <v>69</v>
          </cell>
          <cell r="BE71">
            <v>68</v>
          </cell>
          <cell r="BP71" t="str">
            <v>EMPATE</v>
          </cell>
          <cell r="BQ71">
            <v>70</v>
          </cell>
          <cell r="BR71">
            <v>18</v>
          </cell>
          <cell r="BS71">
            <v>3</v>
          </cell>
          <cell r="BT71">
            <v>15</v>
          </cell>
          <cell r="BU71" t="str">
            <v/>
          </cell>
          <cell r="BX71">
            <v>56</v>
          </cell>
        </row>
        <row r="72">
          <cell r="C72">
            <v>10229564</v>
          </cell>
          <cell r="D72">
            <v>1</v>
          </cell>
          <cell r="E72">
            <v>1</v>
          </cell>
          <cell r="F72" t="str">
            <v>ALVAREZ COLLAO EUGENIA LAS MERCEDES</v>
          </cell>
          <cell r="G72" t="str">
            <v>LEY 18.834</v>
          </cell>
          <cell r="H72" t="str">
            <v>TITULARES</v>
          </cell>
          <cell r="I72" t="str">
            <v>PROFESIONALES</v>
          </cell>
          <cell r="J72">
            <v>44</v>
          </cell>
          <cell r="K72">
            <v>14</v>
          </cell>
          <cell r="L72" t="str">
            <v>ENFERMERA/O-MATRON/A</v>
          </cell>
          <cell r="M72">
            <v>15</v>
          </cell>
          <cell r="N72">
            <v>4</v>
          </cell>
          <cell r="O72">
            <v>15</v>
          </cell>
          <cell r="P72">
            <v>3</v>
          </cell>
          <cell r="Q72">
            <v>10</v>
          </cell>
          <cell r="R72">
            <v>5</v>
          </cell>
          <cell r="S72">
            <v>0</v>
          </cell>
          <cell r="T72">
            <v>0</v>
          </cell>
          <cell r="U72">
            <v>0</v>
          </cell>
          <cell r="V72">
            <v>292</v>
          </cell>
          <cell r="W72">
            <v>2016</v>
          </cell>
          <cell r="X72">
            <v>70</v>
          </cell>
          <cell r="Y72">
            <v>2015</v>
          </cell>
          <cell r="Z72">
            <v>70</v>
          </cell>
          <cell r="AA72">
            <v>2014</v>
          </cell>
          <cell r="AB72">
            <v>70</v>
          </cell>
          <cell r="AC72">
            <v>43111</v>
          </cell>
          <cell r="AD72" t="str">
            <v/>
          </cell>
          <cell r="AF72" t="str">
            <v/>
          </cell>
          <cell r="AM72">
            <v>43129</v>
          </cell>
          <cell r="AN72" t="str">
            <v>Sin observacion</v>
          </cell>
          <cell r="AO72">
            <v>15</v>
          </cell>
          <cell r="AP72">
            <v>80</v>
          </cell>
          <cell r="AQ72">
            <v>40</v>
          </cell>
          <cell r="AR72">
            <v>4</v>
          </cell>
          <cell r="AU72">
            <v>0</v>
          </cell>
          <cell r="AZ72">
            <v>292</v>
          </cell>
          <cell r="BC72">
            <v>70</v>
          </cell>
          <cell r="BD72">
            <v>70</v>
          </cell>
          <cell r="BE72">
            <v>70</v>
          </cell>
          <cell r="BP72" t="str">
            <v>EMPATE</v>
          </cell>
          <cell r="BQ72">
            <v>70</v>
          </cell>
          <cell r="BR72">
            <v>15</v>
          </cell>
          <cell r="BS72">
            <v>4</v>
          </cell>
          <cell r="BT72">
            <v>15</v>
          </cell>
          <cell r="BU72" t="str">
            <v/>
          </cell>
          <cell r="BX72">
            <v>57</v>
          </cell>
        </row>
        <row r="73">
          <cell r="C73">
            <v>12210647</v>
          </cell>
          <cell r="D73">
            <v>0</v>
          </cell>
          <cell r="E73">
            <v>1</v>
          </cell>
          <cell r="F73" t="str">
            <v>ARAYA GUERRA LESLIA LORENA</v>
          </cell>
          <cell r="G73" t="str">
            <v>LEY 18.834</v>
          </cell>
          <cell r="H73" t="str">
            <v>TITULARES</v>
          </cell>
          <cell r="I73" t="str">
            <v>PROFESIONALES</v>
          </cell>
          <cell r="J73">
            <v>44</v>
          </cell>
          <cell r="K73">
            <v>14</v>
          </cell>
          <cell r="L73" t="str">
            <v>ENFERMERA UNIVERSITARIA</v>
          </cell>
          <cell r="M73">
            <v>17</v>
          </cell>
          <cell r="N73">
            <v>5</v>
          </cell>
          <cell r="O73">
            <v>15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784</v>
          </cell>
          <cell r="W73">
            <v>2016</v>
          </cell>
          <cell r="X73">
            <v>70</v>
          </cell>
          <cell r="Y73">
            <v>2015</v>
          </cell>
          <cell r="Z73">
            <v>70</v>
          </cell>
          <cell r="AA73">
            <v>2014</v>
          </cell>
          <cell r="AB73">
            <v>70</v>
          </cell>
          <cell r="AC73">
            <v>43110</v>
          </cell>
          <cell r="AD73" t="str">
            <v/>
          </cell>
          <cell r="AF73" t="str">
            <v/>
          </cell>
          <cell r="AM73">
            <v>43129</v>
          </cell>
          <cell r="AN73" t="str">
            <v>Sin observacion</v>
          </cell>
          <cell r="AO73">
            <v>17</v>
          </cell>
          <cell r="AP73">
            <v>90</v>
          </cell>
          <cell r="AQ73">
            <v>45</v>
          </cell>
          <cell r="AR73">
            <v>0</v>
          </cell>
          <cell r="AU73">
            <v>0</v>
          </cell>
          <cell r="AZ73">
            <v>784</v>
          </cell>
          <cell r="BC73">
            <v>70</v>
          </cell>
          <cell r="BD73">
            <v>70</v>
          </cell>
          <cell r="BE73">
            <v>70</v>
          </cell>
          <cell r="BP73" t="str">
            <v>EMPATE</v>
          </cell>
          <cell r="BQ73">
            <v>70</v>
          </cell>
          <cell r="BR73">
            <v>17</v>
          </cell>
          <cell r="BS73">
            <v>5</v>
          </cell>
          <cell r="BT73">
            <v>15</v>
          </cell>
          <cell r="BU73" t="str">
            <v/>
          </cell>
          <cell r="BX73">
            <v>58</v>
          </cell>
        </row>
        <row r="74">
          <cell r="C74">
            <v>9943179</v>
          </cell>
          <cell r="D74">
            <v>2</v>
          </cell>
          <cell r="E74">
            <v>1</v>
          </cell>
          <cell r="F74" t="str">
            <v>HIDALGO SOFJER PAOLA ANDREA</v>
          </cell>
          <cell r="G74" t="str">
            <v>LEY 18.834</v>
          </cell>
          <cell r="H74" t="str">
            <v>TITULARES</v>
          </cell>
          <cell r="I74" t="str">
            <v>PROFESIONALES</v>
          </cell>
          <cell r="J74">
            <v>44</v>
          </cell>
          <cell r="K74">
            <v>14</v>
          </cell>
          <cell r="L74" t="str">
            <v>MATRONA</v>
          </cell>
          <cell r="M74">
            <v>17</v>
          </cell>
          <cell r="N74">
            <v>0</v>
          </cell>
          <cell r="O74">
            <v>14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477</v>
          </cell>
          <cell r="W74">
            <v>2016</v>
          </cell>
          <cell r="X74">
            <v>70</v>
          </cell>
          <cell r="Y74">
            <v>2015</v>
          </cell>
          <cell r="Z74">
            <v>70</v>
          </cell>
          <cell r="AA74">
            <v>2014</v>
          </cell>
          <cell r="AB74">
            <v>70</v>
          </cell>
          <cell r="AC74">
            <v>43103</v>
          </cell>
          <cell r="AD74" t="str">
            <v/>
          </cell>
          <cell r="AF74" t="str">
            <v/>
          </cell>
          <cell r="AM74">
            <v>43129</v>
          </cell>
          <cell r="AN74" t="str">
            <v>Sin observacion</v>
          </cell>
          <cell r="AO74">
            <v>17</v>
          </cell>
          <cell r="AP74">
            <v>90</v>
          </cell>
          <cell r="AQ74">
            <v>45</v>
          </cell>
          <cell r="AR74">
            <v>0</v>
          </cell>
          <cell r="AU74">
            <v>0</v>
          </cell>
          <cell r="AZ74">
            <v>477</v>
          </cell>
          <cell r="BC74">
            <v>70</v>
          </cell>
          <cell r="BD74">
            <v>70</v>
          </cell>
          <cell r="BE74">
            <v>70</v>
          </cell>
          <cell r="BP74" t="str">
            <v>EMPATE</v>
          </cell>
          <cell r="BQ74">
            <v>70</v>
          </cell>
          <cell r="BR74">
            <v>17</v>
          </cell>
          <cell r="BS74">
            <v>0</v>
          </cell>
          <cell r="BT74">
            <v>14</v>
          </cell>
          <cell r="BU74" t="str">
            <v/>
          </cell>
          <cell r="BX74">
            <v>59</v>
          </cell>
        </row>
        <row r="75">
          <cell r="C75">
            <v>10280426</v>
          </cell>
          <cell r="D75">
            <v>0</v>
          </cell>
          <cell r="E75">
            <v>1</v>
          </cell>
          <cell r="F75" t="str">
            <v>VASQUEZ CHOQUE GLADYS SOLEDAD</v>
          </cell>
          <cell r="G75" t="str">
            <v>LEY 18.834</v>
          </cell>
          <cell r="H75" t="str">
            <v>TITULARES</v>
          </cell>
          <cell r="I75" t="str">
            <v>PROFESIONALES</v>
          </cell>
          <cell r="J75">
            <v>44</v>
          </cell>
          <cell r="K75">
            <v>14</v>
          </cell>
          <cell r="L75" t="str">
            <v>INGENIERO DE EJECUCION</v>
          </cell>
          <cell r="M75">
            <v>17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395</v>
          </cell>
          <cell r="W75">
            <v>2016</v>
          </cell>
          <cell r="X75">
            <v>70</v>
          </cell>
          <cell r="Y75">
            <v>2015</v>
          </cell>
          <cell r="Z75">
            <v>69</v>
          </cell>
          <cell r="AA75">
            <v>2014</v>
          </cell>
          <cell r="AB75">
            <v>70</v>
          </cell>
          <cell r="AC75">
            <v>43111</v>
          </cell>
          <cell r="AD75" t="str">
            <v/>
          </cell>
          <cell r="AF75" t="str">
            <v/>
          </cell>
          <cell r="AM75">
            <v>43129</v>
          </cell>
          <cell r="AN75" t="str">
            <v>Diferencia 29 dias de antiguedad no afecta computo final</v>
          </cell>
          <cell r="AO75">
            <v>17</v>
          </cell>
          <cell r="AP75">
            <v>90</v>
          </cell>
          <cell r="AQ75">
            <v>45</v>
          </cell>
          <cell r="AR75">
            <v>0</v>
          </cell>
          <cell r="AU75">
            <v>0</v>
          </cell>
          <cell r="AZ75">
            <v>395</v>
          </cell>
          <cell r="BC75">
            <v>70</v>
          </cell>
          <cell r="BD75">
            <v>69</v>
          </cell>
          <cell r="BE75">
            <v>70</v>
          </cell>
          <cell r="BP75" t="str">
            <v>EMPATE</v>
          </cell>
          <cell r="BQ75">
            <v>70</v>
          </cell>
          <cell r="BR75">
            <v>17</v>
          </cell>
          <cell r="BS75">
            <v>0</v>
          </cell>
          <cell r="BT75">
            <v>0</v>
          </cell>
          <cell r="BU75" t="str">
            <v/>
          </cell>
          <cell r="BX75">
            <v>60</v>
          </cell>
        </row>
        <row r="76">
          <cell r="C76">
            <v>12372502</v>
          </cell>
          <cell r="D76">
            <v>6</v>
          </cell>
          <cell r="E76">
            <v>1</v>
          </cell>
          <cell r="F76" t="str">
            <v>HASBUN CASTILLO MARIANELLA PAOLA</v>
          </cell>
          <cell r="G76" t="str">
            <v>LEY 18.834</v>
          </cell>
          <cell r="H76" t="str">
            <v>TITULARES</v>
          </cell>
          <cell r="I76" t="str">
            <v>PROFESIONALES</v>
          </cell>
          <cell r="J76">
            <v>44</v>
          </cell>
          <cell r="K76">
            <v>14</v>
          </cell>
          <cell r="L76" t="str">
            <v>EDUCADORA DE PARVULOS</v>
          </cell>
          <cell r="M76">
            <v>16</v>
          </cell>
          <cell r="N76">
            <v>11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117</v>
          </cell>
          <cell r="W76">
            <v>2016</v>
          </cell>
          <cell r="X76">
            <v>70</v>
          </cell>
          <cell r="Y76">
            <v>2015</v>
          </cell>
          <cell r="Z76">
            <v>70</v>
          </cell>
          <cell r="AA76">
            <v>2014</v>
          </cell>
          <cell r="AB76">
            <v>70</v>
          </cell>
          <cell r="AC76">
            <v>43104</v>
          </cell>
          <cell r="AD76" t="str">
            <v/>
          </cell>
          <cell r="AF76" t="str">
            <v/>
          </cell>
          <cell r="AM76">
            <v>43129</v>
          </cell>
          <cell r="AN76" t="str">
            <v>Sin observacion</v>
          </cell>
          <cell r="AO76">
            <v>17</v>
          </cell>
          <cell r="AP76">
            <v>90</v>
          </cell>
          <cell r="AQ76">
            <v>45</v>
          </cell>
          <cell r="AR76">
            <v>0</v>
          </cell>
          <cell r="AU76">
            <v>0</v>
          </cell>
          <cell r="AZ76">
            <v>117</v>
          </cell>
          <cell r="BC76">
            <v>70</v>
          </cell>
          <cell r="BD76">
            <v>70</v>
          </cell>
          <cell r="BE76">
            <v>70</v>
          </cell>
          <cell r="BP76" t="str">
            <v>EMPATE</v>
          </cell>
          <cell r="BQ76">
            <v>70</v>
          </cell>
          <cell r="BR76">
            <v>16</v>
          </cell>
          <cell r="BS76">
            <v>11</v>
          </cell>
          <cell r="BT76">
            <v>0</v>
          </cell>
          <cell r="BU76" t="str">
            <v/>
          </cell>
          <cell r="BX76">
            <v>61</v>
          </cell>
        </row>
        <row r="77">
          <cell r="C77">
            <v>12613594</v>
          </cell>
          <cell r="D77">
            <v>7</v>
          </cell>
          <cell r="E77">
            <v>1</v>
          </cell>
          <cell r="F77" t="str">
            <v>PACHECO SWANECK ROSA DEL CARMEN</v>
          </cell>
          <cell r="G77" t="str">
            <v>LEY 18.834</v>
          </cell>
          <cell r="H77" t="str">
            <v>TITULARES</v>
          </cell>
          <cell r="I77" t="str">
            <v>PROFESIONALES</v>
          </cell>
          <cell r="J77">
            <v>44</v>
          </cell>
          <cell r="K77">
            <v>14</v>
          </cell>
          <cell r="L77" t="str">
            <v>ENFERMERA UNIVERSITARIA</v>
          </cell>
          <cell r="M77">
            <v>16</v>
          </cell>
          <cell r="N77">
            <v>7</v>
          </cell>
          <cell r="O77">
            <v>28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308</v>
          </cell>
          <cell r="W77">
            <v>2016</v>
          </cell>
          <cell r="X77">
            <v>70</v>
          </cell>
          <cell r="Y77">
            <v>2015</v>
          </cell>
          <cell r="Z77">
            <v>70</v>
          </cell>
          <cell r="AA77">
            <v>2014</v>
          </cell>
          <cell r="AB77">
            <v>70</v>
          </cell>
          <cell r="AC77">
            <v>43109</v>
          </cell>
          <cell r="AD77" t="str">
            <v/>
          </cell>
          <cell r="AF77" t="str">
            <v/>
          </cell>
          <cell r="AM77">
            <v>43129</v>
          </cell>
          <cell r="AN77" t="str">
            <v>Sin observacion</v>
          </cell>
          <cell r="AO77">
            <v>17</v>
          </cell>
          <cell r="AP77">
            <v>90</v>
          </cell>
          <cell r="AQ77">
            <v>45</v>
          </cell>
          <cell r="AR77">
            <v>0</v>
          </cell>
          <cell r="AU77">
            <v>0</v>
          </cell>
          <cell r="AZ77">
            <v>308</v>
          </cell>
          <cell r="BC77">
            <v>70</v>
          </cell>
          <cell r="BD77">
            <v>70</v>
          </cell>
          <cell r="BE77">
            <v>70</v>
          </cell>
          <cell r="BP77" t="str">
            <v>EMPATE</v>
          </cell>
          <cell r="BQ77">
            <v>70</v>
          </cell>
          <cell r="BR77">
            <v>16</v>
          </cell>
          <cell r="BS77">
            <v>7</v>
          </cell>
          <cell r="BT77">
            <v>28</v>
          </cell>
          <cell r="BU77" t="str">
            <v/>
          </cell>
          <cell r="BX77">
            <v>62</v>
          </cell>
        </row>
        <row r="78">
          <cell r="C78">
            <v>10412448</v>
          </cell>
          <cell r="D78">
            <v>8</v>
          </cell>
          <cell r="E78">
            <v>1</v>
          </cell>
          <cell r="F78" t="str">
            <v>KARL JERALDO JACQUELINE MARIA</v>
          </cell>
          <cell r="G78" t="str">
            <v>LEY 18.834</v>
          </cell>
          <cell r="H78" t="str">
            <v>TITULARES</v>
          </cell>
          <cell r="I78" t="str">
            <v>PROFESIONALES</v>
          </cell>
          <cell r="J78">
            <v>44</v>
          </cell>
          <cell r="K78">
            <v>14</v>
          </cell>
          <cell r="L78" t="str">
            <v>NUTRICIONISTA</v>
          </cell>
          <cell r="M78">
            <v>11</v>
          </cell>
          <cell r="N78">
            <v>10</v>
          </cell>
          <cell r="O78">
            <v>15</v>
          </cell>
          <cell r="P78">
            <v>7</v>
          </cell>
          <cell r="Q78">
            <v>0</v>
          </cell>
          <cell r="R78">
            <v>14</v>
          </cell>
          <cell r="S78">
            <v>0</v>
          </cell>
          <cell r="T78">
            <v>0</v>
          </cell>
          <cell r="U78">
            <v>0</v>
          </cell>
          <cell r="V78">
            <v>786</v>
          </cell>
          <cell r="W78">
            <v>2016</v>
          </cell>
          <cell r="X78">
            <v>70</v>
          </cell>
          <cell r="Y78">
            <v>2015</v>
          </cell>
          <cell r="Z78">
            <v>70</v>
          </cell>
          <cell r="AA78">
            <v>2014</v>
          </cell>
          <cell r="AB78">
            <v>70</v>
          </cell>
          <cell r="AC78">
            <v>43104</v>
          </cell>
          <cell r="AD78" t="str">
            <v/>
          </cell>
          <cell r="AF78" t="str">
            <v/>
          </cell>
          <cell r="AM78">
            <v>43129</v>
          </cell>
          <cell r="AN78" t="str">
            <v>Sin observacion</v>
          </cell>
          <cell r="AO78">
            <v>12</v>
          </cell>
          <cell r="AP78">
            <v>65</v>
          </cell>
          <cell r="AQ78">
            <v>32.5</v>
          </cell>
          <cell r="AR78">
            <v>7</v>
          </cell>
          <cell r="AU78">
            <v>0</v>
          </cell>
          <cell r="AZ78">
            <v>786</v>
          </cell>
          <cell r="BC78">
            <v>70</v>
          </cell>
          <cell r="BD78">
            <v>70</v>
          </cell>
          <cell r="BE78">
            <v>70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 t="str">
            <v/>
          </cell>
          <cell r="BX78">
            <v>63</v>
          </cell>
        </row>
        <row r="79">
          <cell r="C79">
            <v>12610162</v>
          </cell>
          <cell r="D79">
            <v>7</v>
          </cell>
          <cell r="E79">
            <v>1</v>
          </cell>
          <cell r="F79" t="str">
            <v>MAMANI JIMENEZ YESENIA ANDREA</v>
          </cell>
          <cell r="G79" t="str">
            <v>LEY 18.834</v>
          </cell>
          <cell r="H79" t="str">
            <v>TITULARES</v>
          </cell>
          <cell r="I79" t="str">
            <v>PROFESIONALES</v>
          </cell>
          <cell r="J79">
            <v>44</v>
          </cell>
          <cell r="K79">
            <v>14</v>
          </cell>
          <cell r="L79" t="str">
            <v>ENFERMERA UNIVERSITARIA</v>
          </cell>
          <cell r="M79">
            <v>15</v>
          </cell>
          <cell r="N79">
            <v>1</v>
          </cell>
          <cell r="O79">
            <v>28</v>
          </cell>
          <cell r="P79">
            <v>0</v>
          </cell>
          <cell r="Q79">
            <v>4</v>
          </cell>
          <cell r="R79">
            <v>20</v>
          </cell>
          <cell r="S79">
            <v>0</v>
          </cell>
          <cell r="T79">
            <v>0</v>
          </cell>
          <cell r="U79">
            <v>0</v>
          </cell>
          <cell r="V79">
            <v>907</v>
          </cell>
          <cell r="W79">
            <v>2016</v>
          </cell>
          <cell r="X79">
            <v>70</v>
          </cell>
          <cell r="Y79">
            <v>2015</v>
          </cell>
          <cell r="Z79">
            <v>70</v>
          </cell>
          <cell r="AA79">
            <v>2014</v>
          </cell>
          <cell r="AB79">
            <v>70</v>
          </cell>
          <cell r="AC79">
            <v>43103</v>
          </cell>
          <cell r="AD79" t="str">
            <v/>
          </cell>
          <cell r="AF79" t="str">
            <v/>
          </cell>
          <cell r="AM79">
            <v>43129</v>
          </cell>
          <cell r="AN79" t="str">
            <v>Sin observacion</v>
          </cell>
          <cell r="AO79">
            <v>15</v>
          </cell>
          <cell r="AP79">
            <v>80</v>
          </cell>
          <cell r="AQ79">
            <v>40</v>
          </cell>
          <cell r="AR79">
            <v>0</v>
          </cell>
          <cell r="AU79">
            <v>0</v>
          </cell>
          <cell r="AZ79">
            <v>907</v>
          </cell>
          <cell r="BC79">
            <v>70</v>
          </cell>
          <cell r="BD79">
            <v>70</v>
          </cell>
          <cell r="BE79">
            <v>70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 t="str">
            <v/>
          </cell>
          <cell r="BX79">
            <v>64</v>
          </cell>
        </row>
        <row r="80">
          <cell r="C80">
            <v>6273848</v>
          </cell>
          <cell r="D80">
            <v>0</v>
          </cell>
          <cell r="E80">
            <v>1</v>
          </cell>
          <cell r="F80" t="str">
            <v>CONOMAN QUINONES JUAN DOMINGO</v>
          </cell>
          <cell r="G80" t="str">
            <v>LEY 18.834</v>
          </cell>
          <cell r="H80" t="str">
            <v>TITULARES</v>
          </cell>
          <cell r="I80" t="str">
            <v>PROFESIONALES</v>
          </cell>
          <cell r="J80">
            <v>44</v>
          </cell>
          <cell r="K80">
            <v>14</v>
          </cell>
          <cell r="L80" t="str">
            <v>INGENIERO DE EJECUCION</v>
          </cell>
          <cell r="M80">
            <v>13</v>
          </cell>
          <cell r="N80">
            <v>9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266</v>
          </cell>
          <cell r="W80">
            <v>2016</v>
          </cell>
          <cell r="X80">
            <v>70</v>
          </cell>
          <cell r="Y80">
            <v>2015</v>
          </cell>
          <cell r="Z80">
            <v>70</v>
          </cell>
          <cell r="AA80">
            <v>2014</v>
          </cell>
          <cell r="AB80">
            <v>70</v>
          </cell>
          <cell r="AC80">
            <v>43109</v>
          </cell>
          <cell r="AD80" t="str">
            <v/>
          </cell>
          <cell r="AF80" t="str">
            <v/>
          </cell>
          <cell r="AM80">
            <v>43129</v>
          </cell>
          <cell r="AN80" t="str">
            <v>Sin observacion</v>
          </cell>
          <cell r="AO80">
            <v>14</v>
          </cell>
          <cell r="AP80">
            <v>75</v>
          </cell>
          <cell r="AQ80">
            <v>37.5</v>
          </cell>
          <cell r="AR80">
            <v>0</v>
          </cell>
          <cell r="AU80">
            <v>0</v>
          </cell>
          <cell r="AZ80">
            <v>266</v>
          </cell>
          <cell r="BC80">
            <v>70</v>
          </cell>
          <cell r="BD80">
            <v>70</v>
          </cell>
          <cell r="BE80">
            <v>70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 t="str">
            <v/>
          </cell>
          <cell r="BX80">
            <v>65</v>
          </cell>
        </row>
        <row r="81">
          <cell r="C81">
            <v>10362771</v>
          </cell>
          <cell r="D81">
            <v>0</v>
          </cell>
          <cell r="E81">
            <v>1</v>
          </cell>
          <cell r="F81" t="str">
            <v>BROWN MACCHIAVELLO IVETTE VERONICA</v>
          </cell>
          <cell r="G81" t="str">
            <v>LEY 18.834</v>
          </cell>
          <cell r="H81" t="str">
            <v>TITULARES</v>
          </cell>
          <cell r="I81" t="str">
            <v>PROFESIONALES</v>
          </cell>
          <cell r="J81">
            <v>44</v>
          </cell>
          <cell r="K81">
            <v>14</v>
          </cell>
          <cell r="L81" t="str">
            <v>PSICOLOGO</v>
          </cell>
          <cell r="M81">
            <v>15</v>
          </cell>
          <cell r="N81">
            <v>8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827</v>
          </cell>
          <cell r="W81">
            <v>2016</v>
          </cell>
          <cell r="X81">
            <v>70</v>
          </cell>
          <cell r="Y81">
            <v>2015</v>
          </cell>
          <cell r="Z81">
            <v>66</v>
          </cell>
          <cell r="AA81">
            <v>2014</v>
          </cell>
          <cell r="AB81">
            <v>66</v>
          </cell>
          <cell r="AC81">
            <v>43110</v>
          </cell>
          <cell r="AD81" t="str">
            <v/>
          </cell>
          <cell r="AF81" t="str">
            <v/>
          </cell>
          <cell r="AM81">
            <v>43129</v>
          </cell>
          <cell r="AN81" t="str">
            <v>Sin observacion</v>
          </cell>
          <cell r="AO81">
            <v>16</v>
          </cell>
          <cell r="AP81">
            <v>85</v>
          </cell>
          <cell r="AQ81">
            <v>42.5</v>
          </cell>
          <cell r="AR81">
            <v>0</v>
          </cell>
          <cell r="AU81">
            <v>0</v>
          </cell>
          <cell r="AZ81">
            <v>827</v>
          </cell>
          <cell r="BC81">
            <v>70</v>
          </cell>
          <cell r="BD81">
            <v>66</v>
          </cell>
          <cell r="BE81">
            <v>66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 t="str">
            <v/>
          </cell>
          <cell r="BX81">
            <v>66</v>
          </cell>
        </row>
        <row r="82">
          <cell r="C82">
            <v>10970611</v>
          </cell>
          <cell r="D82">
            <v>6</v>
          </cell>
          <cell r="E82">
            <v>1</v>
          </cell>
          <cell r="F82" t="str">
            <v>ESPINOZA FUENTES CESAR GABRIEL</v>
          </cell>
          <cell r="G82" t="str">
            <v>LEY 18.834</v>
          </cell>
          <cell r="H82" t="str">
            <v>TITULARES</v>
          </cell>
          <cell r="I82" t="str">
            <v>PROFESIONALES</v>
          </cell>
          <cell r="J82">
            <v>44</v>
          </cell>
          <cell r="K82">
            <v>14</v>
          </cell>
          <cell r="L82" t="str">
            <v>INGENIERO DE EJECUCION</v>
          </cell>
          <cell r="M82">
            <v>13</v>
          </cell>
          <cell r="N82">
            <v>4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488</v>
          </cell>
          <cell r="W82">
            <v>2016</v>
          </cell>
          <cell r="X82">
            <v>70</v>
          </cell>
          <cell r="Y82">
            <v>2015</v>
          </cell>
          <cell r="Z82">
            <v>70</v>
          </cell>
          <cell r="AA82">
            <v>2014</v>
          </cell>
          <cell r="AB82">
            <v>70</v>
          </cell>
          <cell r="AC82">
            <v>43105</v>
          </cell>
          <cell r="AD82" t="str">
            <v/>
          </cell>
          <cell r="AF82" t="str">
            <v/>
          </cell>
          <cell r="AM82">
            <v>43129</v>
          </cell>
          <cell r="AN82" t="str">
            <v>Sin observacion</v>
          </cell>
          <cell r="AO82">
            <v>13</v>
          </cell>
          <cell r="AP82">
            <v>70</v>
          </cell>
          <cell r="AQ82">
            <v>35</v>
          </cell>
          <cell r="AR82">
            <v>0</v>
          </cell>
          <cell r="AU82">
            <v>0</v>
          </cell>
          <cell r="AZ82">
            <v>488</v>
          </cell>
          <cell r="BC82">
            <v>70</v>
          </cell>
          <cell r="BD82">
            <v>70</v>
          </cell>
          <cell r="BE82">
            <v>70</v>
          </cell>
          <cell r="BP82" t="str">
            <v>EMPATE</v>
          </cell>
          <cell r="BQ82">
            <v>70</v>
          </cell>
          <cell r="BR82">
            <v>13</v>
          </cell>
          <cell r="BS82">
            <v>4</v>
          </cell>
          <cell r="BT82">
            <v>0</v>
          </cell>
          <cell r="BU82" t="str">
            <v/>
          </cell>
          <cell r="BX82">
            <v>67</v>
          </cell>
        </row>
        <row r="83">
          <cell r="C83">
            <v>13870338</v>
          </cell>
          <cell r="D83" t="str">
            <v>K</v>
          </cell>
          <cell r="E83">
            <v>1</v>
          </cell>
          <cell r="F83" t="str">
            <v>SOUZA RETAMAL ALEJANDRA CONSUELO</v>
          </cell>
          <cell r="G83" t="str">
            <v>LEY 18.834</v>
          </cell>
          <cell r="H83" t="str">
            <v>TITULARES</v>
          </cell>
          <cell r="I83" t="str">
            <v>PROFESIONALES</v>
          </cell>
          <cell r="J83">
            <v>44</v>
          </cell>
          <cell r="K83">
            <v>14</v>
          </cell>
          <cell r="L83" t="str">
            <v>ENFERMERA UNIVERSITARIA</v>
          </cell>
          <cell r="M83">
            <v>12</v>
          </cell>
          <cell r="N83">
            <v>6</v>
          </cell>
          <cell r="O83">
            <v>22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590</v>
          </cell>
          <cell r="W83">
            <v>2016</v>
          </cell>
          <cell r="X83">
            <v>70</v>
          </cell>
          <cell r="Y83">
            <v>2015</v>
          </cell>
          <cell r="Z83">
            <v>70</v>
          </cell>
          <cell r="AA83">
            <v>2014</v>
          </cell>
          <cell r="AB83">
            <v>70</v>
          </cell>
          <cell r="AC83">
            <v>43112</v>
          </cell>
          <cell r="AD83" t="str">
            <v/>
          </cell>
          <cell r="AF83" t="str">
            <v/>
          </cell>
          <cell r="AM83">
            <v>43129</v>
          </cell>
          <cell r="AN83" t="str">
            <v>Sin observacion</v>
          </cell>
          <cell r="AO83">
            <v>13</v>
          </cell>
          <cell r="AP83">
            <v>70</v>
          </cell>
          <cell r="AQ83">
            <v>35</v>
          </cell>
          <cell r="AR83">
            <v>0</v>
          </cell>
          <cell r="AU83">
            <v>0</v>
          </cell>
          <cell r="AZ83">
            <v>590</v>
          </cell>
          <cell r="BC83">
            <v>70</v>
          </cell>
          <cell r="BD83">
            <v>70</v>
          </cell>
          <cell r="BE83">
            <v>70</v>
          </cell>
          <cell r="BP83" t="str">
            <v>EMPATE</v>
          </cell>
          <cell r="BQ83">
            <v>70</v>
          </cell>
          <cell r="BR83">
            <v>12</v>
          </cell>
          <cell r="BS83">
            <v>6</v>
          </cell>
          <cell r="BT83">
            <v>22</v>
          </cell>
          <cell r="BU83" t="str">
            <v/>
          </cell>
          <cell r="BX83">
            <v>68</v>
          </cell>
        </row>
        <row r="84">
          <cell r="C84">
            <v>14309589</v>
          </cell>
          <cell r="D84">
            <v>4</v>
          </cell>
          <cell r="E84">
            <v>1</v>
          </cell>
          <cell r="F84" t="str">
            <v>VERAGUAS ARAYA JIMENA ADRIANA</v>
          </cell>
          <cell r="G84" t="str">
            <v>LEY 18.834</v>
          </cell>
          <cell r="H84" t="str">
            <v>TITULARES</v>
          </cell>
          <cell r="I84" t="str">
            <v>PROFESIONALES</v>
          </cell>
          <cell r="J84">
            <v>44</v>
          </cell>
          <cell r="K84">
            <v>14</v>
          </cell>
          <cell r="L84" t="str">
            <v>ENFERMERA UNIVERSITARIA</v>
          </cell>
          <cell r="M84">
            <v>12</v>
          </cell>
          <cell r="N84">
            <v>1</v>
          </cell>
          <cell r="O84">
            <v>14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129</v>
          </cell>
          <cell r="W84">
            <v>2016</v>
          </cell>
          <cell r="X84">
            <v>70</v>
          </cell>
          <cell r="Y84">
            <v>2015</v>
          </cell>
          <cell r="Z84">
            <v>70</v>
          </cell>
          <cell r="AA84">
            <v>2014</v>
          </cell>
          <cell r="AB84">
            <v>70</v>
          </cell>
          <cell r="AC84">
            <v>43112</v>
          </cell>
          <cell r="AD84" t="str">
            <v/>
          </cell>
          <cell r="AF84" t="str">
            <v/>
          </cell>
          <cell r="AM84">
            <v>43129</v>
          </cell>
          <cell r="AN84" t="str">
            <v>Sin observacion</v>
          </cell>
          <cell r="AO84">
            <v>12</v>
          </cell>
          <cell r="AP84">
            <v>65</v>
          </cell>
          <cell r="AQ84">
            <v>32.5</v>
          </cell>
          <cell r="AR84">
            <v>0</v>
          </cell>
          <cell r="AU84">
            <v>0</v>
          </cell>
          <cell r="AZ84">
            <v>129</v>
          </cell>
          <cell r="BC84">
            <v>70</v>
          </cell>
          <cell r="BD84">
            <v>70</v>
          </cell>
          <cell r="BE84">
            <v>70</v>
          </cell>
          <cell r="BP84" t="str">
            <v>EMPATE</v>
          </cell>
          <cell r="BQ84">
            <v>70</v>
          </cell>
          <cell r="BR84">
            <v>12</v>
          </cell>
          <cell r="BS84">
            <v>1</v>
          </cell>
          <cell r="BT84">
            <v>14</v>
          </cell>
          <cell r="BU84" t="str">
            <v/>
          </cell>
          <cell r="BX84">
            <v>69</v>
          </cell>
        </row>
        <row r="85">
          <cell r="C85">
            <v>10962962</v>
          </cell>
          <cell r="D85">
            <v>6</v>
          </cell>
          <cell r="E85">
            <v>1</v>
          </cell>
          <cell r="F85" t="str">
            <v>ORELLANA CALLE SILVANA ANDREA</v>
          </cell>
          <cell r="G85" t="str">
            <v>LEY 18.834</v>
          </cell>
          <cell r="H85" t="str">
            <v>TITULARES</v>
          </cell>
          <cell r="I85" t="str">
            <v>PROFESIONALES</v>
          </cell>
          <cell r="J85">
            <v>44</v>
          </cell>
          <cell r="K85">
            <v>14</v>
          </cell>
          <cell r="L85" t="str">
            <v>ENFERMERA UNIVERSITARIA</v>
          </cell>
          <cell r="M85">
            <v>11</v>
          </cell>
          <cell r="N85">
            <v>7</v>
          </cell>
          <cell r="O85">
            <v>28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331</v>
          </cell>
          <cell r="W85">
            <v>2016</v>
          </cell>
          <cell r="X85">
            <v>70</v>
          </cell>
          <cell r="Y85">
            <v>2015</v>
          </cell>
          <cell r="Z85">
            <v>70</v>
          </cell>
          <cell r="AA85">
            <v>2014</v>
          </cell>
          <cell r="AB85">
            <v>69</v>
          </cell>
          <cell r="AC85">
            <v>43110</v>
          </cell>
          <cell r="AD85" t="str">
            <v/>
          </cell>
          <cell r="AF85" t="str">
            <v/>
          </cell>
          <cell r="AM85">
            <v>43129</v>
          </cell>
          <cell r="AN85" t="str">
            <v>Sin observacion</v>
          </cell>
          <cell r="AO85">
            <v>12</v>
          </cell>
          <cell r="AP85">
            <v>65</v>
          </cell>
          <cell r="AQ85">
            <v>32.5</v>
          </cell>
          <cell r="AR85">
            <v>0</v>
          </cell>
          <cell r="AU85">
            <v>0</v>
          </cell>
          <cell r="AZ85">
            <v>331</v>
          </cell>
          <cell r="BC85">
            <v>70</v>
          </cell>
          <cell r="BD85">
            <v>70</v>
          </cell>
          <cell r="BE85">
            <v>69</v>
          </cell>
          <cell r="BP85" t="str">
            <v>EMPATE</v>
          </cell>
          <cell r="BQ85">
            <v>70</v>
          </cell>
          <cell r="BR85">
            <v>11</v>
          </cell>
          <cell r="BS85">
            <v>7</v>
          </cell>
          <cell r="BT85">
            <v>28</v>
          </cell>
          <cell r="BU85" t="str">
            <v/>
          </cell>
          <cell r="BX85">
            <v>70</v>
          </cell>
        </row>
        <row r="86">
          <cell r="C86">
            <v>13864909</v>
          </cell>
          <cell r="D86">
            <v>1</v>
          </cell>
          <cell r="E86">
            <v>1</v>
          </cell>
          <cell r="F86" t="str">
            <v>MOSCOSO ROJAS MARCELA ALEJANDRA</v>
          </cell>
          <cell r="G86" t="str">
            <v>LEY 18.834</v>
          </cell>
          <cell r="H86" t="str">
            <v>TITULARES</v>
          </cell>
          <cell r="I86" t="str">
            <v>PROFESIONALES</v>
          </cell>
          <cell r="J86">
            <v>44</v>
          </cell>
          <cell r="K86">
            <v>14</v>
          </cell>
          <cell r="L86" t="str">
            <v>KINESIOLOGO</v>
          </cell>
          <cell r="M86">
            <v>10</v>
          </cell>
          <cell r="N86">
            <v>4</v>
          </cell>
          <cell r="O86">
            <v>8</v>
          </cell>
          <cell r="P86">
            <v>0</v>
          </cell>
          <cell r="Q86">
            <v>0</v>
          </cell>
          <cell r="R86">
            <v>0</v>
          </cell>
          <cell r="S86">
            <v>2</v>
          </cell>
          <cell r="T86">
            <v>1</v>
          </cell>
          <cell r="U86">
            <v>21</v>
          </cell>
          <cell r="V86">
            <v>501</v>
          </cell>
          <cell r="W86">
            <v>2016</v>
          </cell>
          <cell r="X86">
            <v>70</v>
          </cell>
          <cell r="Y86">
            <v>2015</v>
          </cell>
          <cell r="Z86">
            <v>70</v>
          </cell>
          <cell r="AA86">
            <v>2014</v>
          </cell>
          <cell r="AB86">
            <v>70</v>
          </cell>
          <cell r="AC86">
            <v>43110</v>
          </cell>
          <cell r="AD86" t="str">
            <v/>
          </cell>
          <cell r="AF86" t="str">
            <v/>
          </cell>
          <cell r="AM86">
            <v>43129</v>
          </cell>
          <cell r="AN86" t="str">
            <v>Se computa periodo en Corp. Municipal según informacion desde el MINSAL</v>
          </cell>
          <cell r="AO86">
            <v>10</v>
          </cell>
          <cell r="AP86">
            <v>55</v>
          </cell>
          <cell r="AQ86">
            <v>27.5</v>
          </cell>
          <cell r="AR86">
            <v>0</v>
          </cell>
          <cell r="AU86">
            <v>2</v>
          </cell>
          <cell r="AZ86">
            <v>501</v>
          </cell>
          <cell r="BC86">
            <v>70</v>
          </cell>
          <cell r="BD86">
            <v>70</v>
          </cell>
          <cell r="BE86">
            <v>70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 t="str">
            <v/>
          </cell>
          <cell r="BX86">
            <v>71</v>
          </cell>
        </row>
        <row r="87">
          <cell r="C87">
            <v>12609364</v>
          </cell>
          <cell r="D87">
            <v>0</v>
          </cell>
          <cell r="E87">
            <v>1</v>
          </cell>
          <cell r="F87" t="str">
            <v>ORTEGA CASANOVA CAROLINA ANDREA</v>
          </cell>
          <cell r="G87" t="str">
            <v>LEY 18.834</v>
          </cell>
          <cell r="H87" t="str">
            <v>TITULARES</v>
          </cell>
          <cell r="I87" t="str">
            <v>PROFESIONALES</v>
          </cell>
          <cell r="J87">
            <v>44</v>
          </cell>
          <cell r="K87">
            <v>14</v>
          </cell>
          <cell r="L87" t="str">
            <v>ENFERMERA UNIVERSITARIA</v>
          </cell>
          <cell r="M87">
            <v>11</v>
          </cell>
          <cell r="N87">
            <v>4</v>
          </cell>
          <cell r="O87">
            <v>28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377</v>
          </cell>
          <cell r="W87">
            <v>2016</v>
          </cell>
          <cell r="X87">
            <v>70</v>
          </cell>
          <cell r="Y87">
            <v>2015</v>
          </cell>
          <cell r="Z87">
            <v>70</v>
          </cell>
          <cell r="AA87">
            <v>2014</v>
          </cell>
          <cell r="AB87">
            <v>70</v>
          </cell>
          <cell r="AC87">
            <v>43109</v>
          </cell>
          <cell r="AD87" t="str">
            <v/>
          </cell>
          <cell r="AF87" t="str">
            <v/>
          </cell>
          <cell r="AM87">
            <v>43129</v>
          </cell>
          <cell r="AN87" t="str">
            <v>Sin observacion</v>
          </cell>
          <cell r="AO87">
            <v>11</v>
          </cell>
          <cell r="AP87">
            <v>60</v>
          </cell>
          <cell r="AQ87">
            <v>30</v>
          </cell>
          <cell r="AR87">
            <v>0</v>
          </cell>
          <cell r="AU87">
            <v>0</v>
          </cell>
          <cell r="AZ87">
            <v>377</v>
          </cell>
          <cell r="BC87">
            <v>70</v>
          </cell>
          <cell r="BD87">
            <v>70</v>
          </cell>
          <cell r="BE87">
            <v>70</v>
          </cell>
          <cell r="BP87" t="str">
            <v/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 t="str">
            <v/>
          </cell>
          <cell r="BX87">
            <v>72</v>
          </cell>
        </row>
        <row r="88">
          <cell r="C88">
            <v>10175382</v>
          </cell>
          <cell r="D88">
            <v>4</v>
          </cell>
          <cell r="E88">
            <v>1</v>
          </cell>
          <cell r="F88" t="str">
            <v>SCHETTINI ZAGAL GIAN NICOLA</v>
          </cell>
          <cell r="G88" t="str">
            <v>LEY 18.834</v>
          </cell>
          <cell r="H88" t="str">
            <v>TITULARES</v>
          </cell>
          <cell r="I88" t="str">
            <v>PROFESIONALES</v>
          </cell>
          <cell r="J88">
            <v>44</v>
          </cell>
          <cell r="K88">
            <v>14</v>
          </cell>
          <cell r="L88" t="str">
            <v>KINESIOLOGO</v>
          </cell>
          <cell r="M88">
            <v>11</v>
          </cell>
          <cell r="N88">
            <v>9</v>
          </cell>
          <cell r="O88">
            <v>9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242</v>
          </cell>
          <cell r="W88">
            <v>2016</v>
          </cell>
          <cell r="X88">
            <v>65</v>
          </cell>
          <cell r="Y88">
            <v>2015</v>
          </cell>
          <cell r="Z88">
            <v>65</v>
          </cell>
          <cell r="AA88">
            <v>2014</v>
          </cell>
          <cell r="AB88">
            <v>70</v>
          </cell>
          <cell r="AC88">
            <v>43111</v>
          </cell>
          <cell r="AD88" t="str">
            <v/>
          </cell>
          <cell r="AF88" t="str">
            <v/>
          </cell>
          <cell r="AM88">
            <v>43129</v>
          </cell>
          <cell r="AN88" t="str">
            <v>Sin observacion</v>
          </cell>
          <cell r="AO88">
            <v>12</v>
          </cell>
          <cell r="AP88">
            <v>65</v>
          </cell>
          <cell r="AQ88">
            <v>32.5</v>
          </cell>
          <cell r="AR88">
            <v>0</v>
          </cell>
          <cell r="AU88">
            <v>0</v>
          </cell>
          <cell r="AZ88">
            <v>242</v>
          </cell>
          <cell r="BC88">
            <v>65</v>
          </cell>
          <cell r="BD88">
            <v>65</v>
          </cell>
          <cell r="BE88">
            <v>70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 t="str">
            <v/>
          </cell>
          <cell r="BX88">
            <v>73</v>
          </cell>
        </row>
        <row r="89">
          <cell r="C89">
            <v>11814345</v>
          </cell>
          <cell r="D89">
            <v>0</v>
          </cell>
          <cell r="E89">
            <v>1</v>
          </cell>
          <cell r="F89" t="str">
            <v>VARAS SUCSO ANTONIA SILVERIA</v>
          </cell>
          <cell r="G89" t="str">
            <v>LEY 18.834</v>
          </cell>
          <cell r="H89" t="str">
            <v>TITULARES</v>
          </cell>
          <cell r="I89" t="str">
            <v>PROFESIONALES</v>
          </cell>
          <cell r="J89">
            <v>44</v>
          </cell>
          <cell r="K89">
            <v>14</v>
          </cell>
          <cell r="L89" t="str">
            <v>ASISTENTE SOCIAL</v>
          </cell>
          <cell r="M89">
            <v>9</v>
          </cell>
          <cell r="N89">
            <v>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850</v>
          </cell>
          <cell r="W89">
            <v>2016</v>
          </cell>
          <cell r="X89">
            <v>70</v>
          </cell>
          <cell r="Y89">
            <v>2015</v>
          </cell>
          <cell r="Z89">
            <v>70</v>
          </cell>
          <cell r="AA89">
            <v>2014</v>
          </cell>
          <cell r="AB89">
            <v>70</v>
          </cell>
          <cell r="AC89">
            <v>43110</v>
          </cell>
          <cell r="AD89" t="str">
            <v/>
          </cell>
          <cell r="AF89" t="str">
            <v/>
          </cell>
          <cell r="AM89">
            <v>43129</v>
          </cell>
          <cell r="AN89" t="str">
            <v>Sin observacion</v>
          </cell>
          <cell r="AO89">
            <v>9</v>
          </cell>
          <cell r="AP89">
            <v>50</v>
          </cell>
          <cell r="AQ89">
            <v>25</v>
          </cell>
          <cell r="AR89">
            <v>0</v>
          </cell>
          <cell r="AU89">
            <v>0</v>
          </cell>
          <cell r="AZ89">
            <v>850</v>
          </cell>
          <cell r="BC89">
            <v>70</v>
          </cell>
          <cell r="BD89">
            <v>70</v>
          </cell>
          <cell r="BE89">
            <v>70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 t="str">
            <v/>
          </cell>
          <cell r="BX89">
            <v>74</v>
          </cell>
        </row>
        <row r="90">
          <cell r="C90">
            <v>7492521</v>
          </cell>
          <cell r="D90">
            <v>9</v>
          </cell>
          <cell r="E90">
            <v>1</v>
          </cell>
          <cell r="F90" t="str">
            <v>RAMIREZ ROJAS HERNAN EUGENIO</v>
          </cell>
          <cell r="G90" t="str">
            <v>LEY 18.834</v>
          </cell>
          <cell r="H90" t="str">
            <v>TITULARES</v>
          </cell>
          <cell r="I90" t="str">
            <v>PROFESIONALES</v>
          </cell>
          <cell r="J90">
            <v>44</v>
          </cell>
          <cell r="K90">
            <v>14</v>
          </cell>
          <cell r="L90" t="str">
            <v>PROFESIONAL Y TECNICO UNIVERSITARIO</v>
          </cell>
          <cell r="M90">
            <v>7</v>
          </cell>
          <cell r="N90">
            <v>10</v>
          </cell>
          <cell r="O90">
            <v>26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253</v>
          </cell>
          <cell r="W90">
            <v>2016</v>
          </cell>
          <cell r="X90">
            <v>70</v>
          </cell>
          <cell r="Y90">
            <v>2015</v>
          </cell>
          <cell r="Z90">
            <v>70</v>
          </cell>
          <cell r="AA90">
            <v>2014</v>
          </cell>
          <cell r="AB90">
            <v>70</v>
          </cell>
          <cell r="AC90">
            <v>43103</v>
          </cell>
          <cell r="AD90" t="str">
            <v/>
          </cell>
          <cell r="AF90" t="str">
            <v/>
          </cell>
          <cell r="AM90">
            <v>43129</v>
          </cell>
          <cell r="AN90" t="str">
            <v>Sin observacion</v>
          </cell>
          <cell r="AO90">
            <v>8</v>
          </cell>
          <cell r="AP90">
            <v>45</v>
          </cell>
          <cell r="AQ90">
            <v>22.5</v>
          </cell>
          <cell r="AR90">
            <v>0</v>
          </cell>
          <cell r="AU90">
            <v>0</v>
          </cell>
          <cell r="AZ90">
            <v>253</v>
          </cell>
          <cell r="BC90">
            <v>70</v>
          </cell>
          <cell r="BD90">
            <v>70</v>
          </cell>
          <cell r="BE90">
            <v>70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 t="str">
            <v/>
          </cell>
          <cell r="BX90">
            <v>75</v>
          </cell>
        </row>
        <row r="91">
          <cell r="C91">
            <v>16466172</v>
          </cell>
          <cell r="D91">
            <v>5</v>
          </cell>
          <cell r="E91">
            <v>1</v>
          </cell>
          <cell r="F91" t="str">
            <v>GALARCE PACHECO CYNTHIA ISABEL</v>
          </cell>
          <cell r="G91" t="str">
            <v>LEY 18.834</v>
          </cell>
          <cell r="H91" t="str">
            <v>TITULARES</v>
          </cell>
          <cell r="I91" t="str">
            <v>PROFESIONALES</v>
          </cell>
          <cell r="J91">
            <v>44</v>
          </cell>
          <cell r="K91">
            <v>14</v>
          </cell>
          <cell r="L91" t="str">
            <v>ASISTENTE SOCIAL</v>
          </cell>
          <cell r="M91">
            <v>7</v>
          </cell>
          <cell r="N91">
            <v>3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429</v>
          </cell>
          <cell r="W91">
            <v>2016</v>
          </cell>
          <cell r="X91">
            <v>69</v>
          </cell>
          <cell r="Y91">
            <v>2015</v>
          </cell>
          <cell r="Z91">
            <v>69</v>
          </cell>
          <cell r="AA91">
            <v>2014</v>
          </cell>
          <cell r="AB91">
            <v>70</v>
          </cell>
          <cell r="AC91">
            <v>43102</v>
          </cell>
          <cell r="AD91" t="str">
            <v/>
          </cell>
          <cell r="AF91" t="str">
            <v/>
          </cell>
          <cell r="AM91">
            <v>43129</v>
          </cell>
          <cell r="AN91" t="str">
            <v>Sin observacion</v>
          </cell>
          <cell r="AO91">
            <v>7</v>
          </cell>
          <cell r="AP91">
            <v>40</v>
          </cell>
          <cell r="AQ91">
            <v>20</v>
          </cell>
          <cell r="AR91">
            <v>0</v>
          </cell>
          <cell r="AU91">
            <v>0</v>
          </cell>
          <cell r="AZ91">
            <v>429</v>
          </cell>
          <cell r="BC91">
            <v>69</v>
          </cell>
          <cell r="BD91">
            <v>69</v>
          </cell>
          <cell r="BE91">
            <v>70</v>
          </cell>
          <cell r="BP91" t="str">
            <v/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 t="str">
            <v/>
          </cell>
          <cell r="BX91">
            <v>76</v>
          </cell>
        </row>
        <row r="92">
          <cell r="C92">
            <v>10614450</v>
          </cell>
          <cell r="D92">
            <v>8</v>
          </cell>
          <cell r="E92">
            <v>1</v>
          </cell>
          <cell r="F92" t="str">
            <v>ZAMORANO RIQUELME CECILIA</v>
          </cell>
          <cell r="G92" t="str">
            <v>LEY 18.834</v>
          </cell>
          <cell r="H92" t="str">
            <v>TITULARES</v>
          </cell>
          <cell r="I92" t="str">
            <v>PROFESIONALES</v>
          </cell>
          <cell r="J92">
            <v>44</v>
          </cell>
          <cell r="K92">
            <v>15</v>
          </cell>
          <cell r="L92" t="str">
            <v>TECNOLOGO MEDICO</v>
          </cell>
          <cell r="M92">
            <v>21</v>
          </cell>
          <cell r="N92">
            <v>9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323</v>
          </cell>
          <cell r="W92">
            <v>2016</v>
          </cell>
          <cell r="X92">
            <v>70</v>
          </cell>
          <cell r="Y92">
            <v>2015</v>
          </cell>
          <cell r="Z92">
            <v>70</v>
          </cell>
          <cell r="AA92">
            <v>2014</v>
          </cell>
          <cell r="AB92">
            <v>70</v>
          </cell>
          <cell r="AC92">
            <v>43105</v>
          </cell>
          <cell r="AD92" t="str">
            <v/>
          </cell>
          <cell r="AF92" t="str">
            <v/>
          </cell>
          <cell r="AM92">
            <v>43129</v>
          </cell>
          <cell r="AN92" t="str">
            <v>Sin observacion</v>
          </cell>
          <cell r="AO92">
            <v>22</v>
          </cell>
          <cell r="AP92">
            <v>115</v>
          </cell>
          <cell r="AQ92">
            <v>57.5</v>
          </cell>
          <cell r="AR92">
            <v>0</v>
          </cell>
          <cell r="AU92">
            <v>0</v>
          </cell>
          <cell r="AZ92">
            <v>323</v>
          </cell>
          <cell r="BC92">
            <v>70</v>
          </cell>
          <cell r="BD92">
            <v>70</v>
          </cell>
          <cell r="BE92">
            <v>70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 t="str">
            <v/>
          </cell>
          <cell r="BX92">
            <v>77</v>
          </cell>
        </row>
        <row r="93">
          <cell r="C93">
            <v>12210006</v>
          </cell>
          <cell r="D93">
            <v>5</v>
          </cell>
          <cell r="E93">
            <v>1</v>
          </cell>
          <cell r="F93" t="str">
            <v>GUERRA BAHAMONDES PAMELA MARGARITA</v>
          </cell>
          <cell r="G93" t="str">
            <v>LEY 18.834</v>
          </cell>
          <cell r="H93" t="str">
            <v>TITULARES</v>
          </cell>
          <cell r="I93" t="str">
            <v>PROFESIONALES</v>
          </cell>
          <cell r="J93">
            <v>44</v>
          </cell>
          <cell r="K93">
            <v>15</v>
          </cell>
          <cell r="L93" t="str">
            <v>MATRONA</v>
          </cell>
          <cell r="M93">
            <v>18</v>
          </cell>
          <cell r="N93">
            <v>9</v>
          </cell>
          <cell r="O93">
            <v>15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322</v>
          </cell>
          <cell r="W93">
            <v>2016</v>
          </cell>
          <cell r="X93">
            <v>69</v>
          </cell>
          <cell r="Y93">
            <v>2015</v>
          </cell>
          <cell r="Z93">
            <v>70</v>
          </cell>
          <cell r="AA93">
            <v>2014</v>
          </cell>
          <cell r="AB93">
            <v>70</v>
          </cell>
          <cell r="AC93">
            <v>43110</v>
          </cell>
          <cell r="AD93" t="str">
            <v/>
          </cell>
          <cell r="AF93" t="str">
            <v/>
          </cell>
          <cell r="AM93">
            <v>43129</v>
          </cell>
          <cell r="AN93" t="str">
            <v>Sin observacion</v>
          </cell>
          <cell r="AO93">
            <v>19</v>
          </cell>
          <cell r="AP93">
            <v>100</v>
          </cell>
          <cell r="AQ93">
            <v>50</v>
          </cell>
          <cell r="AR93">
            <v>0</v>
          </cell>
          <cell r="AU93">
            <v>0</v>
          </cell>
          <cell r="AZ93">
            <v>322</v>
          </cell>
          <cell r="BC93">
            <v>69</v>
          </cell>
          <cell r="BD93">
            <v>70</v>
          </cell>
          <cell r="BE93">
            <v>70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 t="str">
            <v/>
          </cell>
          <cell r="BX93">
            <v>78</v>
          </cell>
        </row>
        <row r="94">
          <cell r="C94">
            <v>13005300</v>
          </cell>
          <cell r="D94">
            <v>9</v>
          </cell>
          <cell r="E94">
            <v>1</v>
          </cell>
          <cell r="F94" t="str">
            <v>DUMONT ANDRADES ERIKA KARINA</v>
          </cell>
          <cell r="G94" t="str">
            <v>LEY 18.834</v>
          </cell>
          <cell r="H94" t="str">
            <v>TITULARES</v>
          </cell>
          <cell r="I94" t="str">
            <v>PROFESIONALES</v>
          </cell>
          <cell r="J94">
            <v>44</v>
          </cell>
          <cell r="K94">
            <v>15</v>
          </cell>
          <cell r="L94" t="str">
            <v>TECNOLOGO MEDICO</v>
          </cell>
          <cell r="M94">
            <v>18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300</v>
          </cell>
          <cell r="W94">
            <v>2016</v>
          </cell>
          <cell r="X94">
            <v>70</v>
          </cell>
          <cell r="Y94">
            <v>2015</v>
          </cell>
          <cell r="Z94">
            <v>70</v>
          </cell>
          <cell r="AA94">
            <v>2014</v>
          </cell>
          <cell r="AB94">
            <v>70</v>
          </cell>
          <cell r="AC94">
            <v>43110</v>
          </cell>
          <cell r="AD94" t="str">
            <v/>
          </cell>
          <cell r="AF94" t="str">
            <v/>
          </cell>
          <cell r="AM94">
            <v>43129</v>
          </cell>
          <cell r="AN94" t="str">
            <v>Diferencia 29 dias de antiguedad no afecta computo final</v>
          </cell>
          <cell r="AO94">
            <v>18</v>
          </cell>
          <cell r="AP94">
            <v>95</v>
          </cell>
          <cell r="AQ94">
            <v>47.5</v>
          </cell>
          <cell r="AR94">
            <v>0</v>
          </cell>
          <cell r="AU94">
            <v>0</v>
          </cell>
          <cell r="AZ94">
            <v>300</v>
          </cell>
          <cell r="BC94">
            <v>70</v>
          </cell>
          <cell r="BD94">
            <v>70</v>
          </cell>
          <cell r="BE94">
            <v>70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 t="str">
            <v/>
          </cell>
          <cell r="BX94">
            <v>79</v>
          </cell>
        </row>
        <row r="95">
          <cell r="C95">
            <v>14618156</v>
          </cell>
          <cell r="D95">
            <v>2</v>
          </cell>
          <cell r="E95">
            <v>1</v>
          </cell>
          <cell r="F95" t="str">
            <v>CHIPANA FLORES BERNY DORIANA</v>
          </cell>
          <cell r="G95" t="str">
            <v>LEY 18.834</v>
          </cell>
          <cell r="H95" t="str">
            <v>TITULARES</v>
          </cell>
          <cell r="I95" t="str">
            <v>PROFESIONALES</v>
          </cell>
          <cell r="J95">
            <v>44</v>
          </cell>
          <cell r="K95">
            <v>15</v>
          </cell>
          <cell r="L95" t="str">
            <v>ENFERMERA UNIVERSITARIA</v>
          </cell>
          <cell r="M95">
            <v>9</v>
          </cell>
          <cell r="N95">
            <v>8</v>
          </cell>
          <cell r="O95">
            <v>0</v>
          </cell>
          <cell r="P95">
            <v>13</v>
          </cell>
          <cell r="Q95">
            <v>1</v>
          </cell>
          <cell r="R95">
            <v>22</v>
          </cell>
          <cell r="S95">
            <v>0</v>
          </cell>
          <cell r="T95">
            <v>0</v>
          </cell>
          <cell r="U95">
            <v>0</v>
          </cell>
          <cell r="V95">
            <v>285</v>
          </cell>
          <cell r="W95">
            <v>2016</v>
          </cell>
          <cell r="X95">
            <v>70</v>
          </cell>
          <cell r="Y95">
            <v>2015</v>
          </cell>
          <cell r="Z95">
            <v>68</v>
          </cell>
          <cell r="AA95">
            <v>2014</v>
          </cell>
          <cell r="AB95">
            <v>70</v>
          </cell>
          <cell r="AC95">
            <v>43109</v>
          </cell>
          <cell r="AD95" t="str">
            <v/>
          </cell>
          <cell r="AF95" t="str">
            <v/>
          </cell>
          <cell r="AM95">
            <v>43129</v>
          </cell>
          <cell r="AN95" t="str">
            <v>Sin observacion</v>
          </cell>
          <cell r="AO95">
            <v>10</v>
          </cell>
          <cell r="AP95">
            <v>55</v>
          </cell>
          <cell r="AQ95">
            <v>27.5</v>
          </cell>
          <cell r="AR95">
            <v>13</v>
          </cell>
          <cell r="AU95">
            <v>0</v>
          </cell>
          <cell r="AZ95">
            <v>285</v>
          </cell>
          <cell r="BC95">
            <v>70</v>
          </cell>
          <cell r="BD95">
            <v>68</v>
          </cell>
          <cell r="BE95">
            <v>70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 t="str">
            <v/>
          </cell>
          <cell r="BX95">
            <v>80</v>
          </cell>
        </row>
        <row r="96">
          <cell r="C96">
            <v>13006416</v>
          </cell>
          <cell r="D96">
            <v>7</v>
          </cell>
          <cell r="E96">
            <v>1</v>
          </cell>
          <cell r="F96" t="str">
            <v>TOLEDO REFFERS CAROLINA SHIRLA</v>
          </cell>
          <cell r="G96" t="str">
            <v>LEY 18.834</v>
          </cell>
          <cell r="H96" t="str">
            <v>TITULARES</v>
          </cell>
          <cell r="I96" t="str">
            <v>PROFESIONALES</v>
          </cell>
          <cell r="J96">
            <v>44</v>
          </cell>
          <cell r="K96">
            <v>15</v>
          </cell>
          <cell r="L96" t="str">
            <v>ENFERMERA UNIVERSITARIA</v>
          </cell>
          <cell r="M96">
            <v>16</v>
          </cell>
          <cell r="N96">
            <v>7</v>
          </cell>
          <cell r="O96">
            <v>29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176</v>
          </cell>
          <cell r="W96">
            <v>2016</v>
          </cell>
          <cell r="X96">
            <v>70</v>
          </cell>
          <cell r="Y96">
            <v>2015</v>
          </cell>
          <cell r="Z96">
            <v>70</v>
          </cell>
          <cell r="AA96">
            <v>2014</v>
          </cell>
          <cell r="AB96">
            <v>70</v>
          </cell>
          <cell r="AC96">
            <v>43110</v>
          </cell>
          <cell r="AD96" t="str">
            <v/>
          </cell>
          <cell r="AF96" t="str">
            <v/>
          </cell>
          <cell r="AM96">
            <v>43129</v>
          </cell>
          <cell r="AN96" t="str">
            <v>Sin observacion</v>
          </cell>
          <cell r="AO96">
            <v>17</v>
          </cell>
          <cell r="AP96">
            <v>90</v>
          </cell>
          <cell r="AQ96">
            <v>45</v>
          </cell>
          <cell r="AR96">
            <v>0</v>
          </cell>
          <cell r="AU96">
            <v>0</v>
          </cell>
          <cell r="AZ96">
            <v>176</v>
          </cell>
          <cell r="BC96">
            <v>70</v>
          </cell>
          <cell r="BD96">
            <v>70</v>
          </cell>
          <cell r="BE96">
            <v>70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 t="str">
            <v/>
          </cell>
          <cell r="BX96">
            <v>81</v>
          </cell>
        </row>
        <row r="97">
          <cell r="C97">
            <v>12209054</v>
          </cell>
          <cell r="D97" t="str">
            <v>K</v>
          </cell>
          <cell r="E97">
            <v>1</v>
          </cell>
          <cell r="F97" t="str">
            <v>PARRA RONDON MARION PAMELA</v>
          </cell>
          <cell r="G97" t="str">
            <v>LEY 18.834</v>
          </cell>
          <cell r="H97" t="str">
            <v>TITULARES</v>
          </cell>
          <cell r="I97" t="str">
            <v>PROFESIONALES</v>
          </cell>
          <cell r="J97">
            <v>44</v>
          </cell>
          <cell r="K97">
            <v>15</v>
          </cell>
          <cell r="L97" t="str">
            <v>TECNOLOGO MEDICO</v>
          </cell>
          <cell r="M97">
            <v>16</v>
          </cell>
          <cell r="N97">
            <v>5</v>
          </cell>
          <cell r="O97">
            <v>18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622</v>
          </cell>
          <cell r="W97">
            <v>2016</v>
          </cell>
          <cell r="X97">
            <v>70</v>
          </cell>
          <cell r="Y97">
            <v>2015</v>
          </cell>
          <cell r="Z97">
            <v>70</v>
          </cell>
          <cell r="AA97">
            <v>2014</v>
          </cell>
          <cell r="AB97">
            <v>70</v>
          </cell>
          <cell r="AC97">
            <v>43105</v>
          </cell>
          <cell r="AD97" t="str">
            <v/>
          </cell>
          <cell r="AF97" t="str">
            <v/>
          </cell>
          <cell r="AM97">
            <v>43129</v>
          </cell>
          <cell r="AN97" t="str">
            <v>Sin observacion</v>
          </cell>
          <cell r="AO97">
            <v>16</v>
          </cell>
          <cell r="AP97">
            <v>85</v>
          </cell>
          <cell r="AQ97">
            <v>42.5</v>
          </cell>
          <cell r="AR97">
            <v>0</v>
          </cell>
          <cell r="AU97">
            <v>0</v>
          </cell>
          <cell r="AZ97">
            <v>622</v>
          </cell>
          <cell r="BC97">
            <v>70</v>
          </cell>
          <cell r="BD97">
            <v>70</v>
          </cell>
          <cell r="BE97">
            <v>70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 t="str">
            <v/>
          </cell>
          <cell r="BX97">
            <v>82</v>
          </cell>
        </row>
        <row r="98">
          <cell r="C98">
            <v>7269936</v>
          </cell>
          <cell r="D98" t="str">
            <v>K</v>
          </cell>
          <cell r="E98">
            <v>1</v>
          </cell>
          <cell r="F98" t="str">
            <v>ZURITA VEGA MIGUEL JOSE</v>
          </cell>
          <cell r="G98" t="str">
            <v>LEY 18.834</v>
          </cell>
          <cell r="H98" t="str">
            <v>TITULARES</v>
          </cell>
          <cell r="I98" t="str">
            <v>PROFESIONALES</v>
          </cell>
          <cell r="J98">
            <v>44</v>
          </cell>
          <cell r="K98">
            <v>15</v>
          </cell>
          <cell r="L98" t="str">
            <v>KINESIOLOGO</v>
          </cell>
          <cell r="M98">
            <v>28</v>
          </cell>
          <cell r="N98">
            <v>6</v>
          </cell>
          <cell r="O98">
            <v>29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73</v>
          </cell>
          <cell r="W98">
            <v>2016</v>
          </cell>
          <cell r="X98">
            <v>70</v>
          </cell>
          <cell r="Y98">
            <v>2015</v>
          </cell>
          <cell r="Z98">
            <v>67</v>
          </cell>
          <cell r="AA98">
            <v>2014</v>
          </cell>
          <cell r="AB98">
            <v>70</v>
          </cell>
          <cell r="AC98">
            <v>43111</v>
          </cell>
          <cell r="AD98" t="str">
            <v/>
          </cell>
          <cell r="AF98" t="str">
            <v/>
          </cell>
          <cell r="AM98">
            <v>43129</v>
          </cell>
          <cell r="AN98" t="str">
            <v>Sin observacion</v>
          </cell>
          <cell r="AO98">
            <v>29</v>
          </cell>
          <cell r="AP98">
            <v>150</v>
          </cell>
          <cell r="AQ98">
            <v>75</v>
          </cell>
          <cell r="AR98">
            <v>0</v>
          </cell>
          <cell r="AU98">
            <v>0</v>
          </cell>
          <cell r="AZ98">
            <v>73</v>
          </cell>
          <cell r="BC98">
            <v>70</v>
          </cell>
          <cell r="BD98">
            <v>67</v>
          </cell>
          <cell r="BE98">
            <v>70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 t="str">
            <v/>
          </cell>
          <cell r="BX98">
            <v>83</v>
          </cell>
        </row>
        <row r="99">
          <cell r="C99">
            <v>9643782</v>
          </cell>
          <cell r="D99" t="str">
            <v>K</v>
          </cell>
          <cell r="E99">
            <v>1</v>
          </cell>
          <cell r="F99" t="str">
            <v>QUISBERT FERNANDEZ EVA CECILIA</v>
          </cell>
          <cell r="G99" t="str">
            <v>LEY 18.834</v>
          </cell>
          <cell r="H99" t="str">
            <v>TITULARES</v>
          </cell>
          <cell r="I99" t="str">
            <v>PROFESIONALES</v>
          </cell>
          <cell r="J99">
            <v>44</v>
          </cell>
          <cell r="K99">
            <v>15</v>
          </cell>
          <cell r="L99" t="str">
            <v>TECNOLOGO MEDICO</v>
          </cell>
          <cell r="M99">
            <v>13</v>
          </cell>
          <cell r="N99">
            <v>9</v>
          </cell>
          <cell r="O99">
            <v>18</v>
          </cell>
          <cell r="P99">
            <v>0</v>
          </cell>
          <cell r="Q99">
            <v>0</v>
          </cell>
          <cell r="R99">
            <v>29</v>
          </cell>
          <cell r="S99">
            <v>0</v>
          </cell>
          <cell r="T99">
            <v>0</v>
          </cell>
          <cell r="U99">
            <v>0</v>
          </cell>
          <cell r="V99">
            <v>963</v>
          </cell>
          <cell r="W99">
            <v>2016</v>
          </cell>
          <cell r="X99">
            <v>70</v>
          </cell>
          <cell r="Y99">
            <v>2015</v>
          </cell>
          <cell r="Z99">
            <v>70</v>
          </cell>
          <cell r="AA99">
            <v>2014</v>
          </cell>
          <cell r="AB99">
            <v>70</v>
          </cell>
          <cell r="AC99">
            <v>43111</v>
          </cell>
          <cell r="AD99" t="str">
            <v/>
          </cell>
          <cell r="AF99" t="str">
            <v/>
          </cell>
          <cell r="AM99">
            <v>43129</v>
          </cell>
          <cell r="AN99" t="str">
            <v>Sin observacion</v>
          </cell>
          <cell r="AO99">
            <v>14</v>
          </cell>
          <cell r="AP99">
            <v>75</v>
          </cell>
          <cell r="AQ99">
            <v>37.5</v>
          </cell>
          <cell r="AR99">
            <v>0</v>
          </cell>
          <cell r="AU99">
            <v>0</v>
          </cell>
          <cell r="AZ99">
            <v>963</v>
          </cell>
          <cell r="BC99">
            <v>70</v>
          </cell>
          <cell r="BD99">
            <v>70</v>
          </cell>
          <cell r="BE99">
            <v>70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 t="str">
            <v/>
          </cell>
          <cell r="BX99">
            <v>84</v>
          </cell>
        </row>
        <row r="100">
          <cell r="C100">
            <v>11814867</v>
          </cell>
          <cell r="D100">
            <v>3</v>
          </cell>
          <cell r="E100">
            <v>1</v>
          </cell>
          <cell r="F100" t="str">
            <v>SAAVEDRA VELASQUEZ SANDRA PAOLA</v>
          </cell>
          <cell r="G100" t="str">
            <v>LEY 18.834</v>
          </cell>
          <cell r="H100" t="str">
            <v>TITULARES</v>
          </cell>
          <cell r="I100" t="str">
            <v>PROFESIONALES</v>
          </cell>
          <cell r="J100">
            <v>44</v>
          </cell>
          <cell r="K100">
            <v>15</v>
          </cell>
          <cell r="L100" t="str">
            <v>MATRONA</v>
          </cell>
          <cell r="M100">
            <v>11</v>
          </cell>
          <cell r="N100">
            <v>9</v>
          </cell>
          <cell r="O100">
            <v>24</v>
          </cell>
          <cell r="P100">
            <v>1</v>
          </cell>
          <cell r="Q100">
            <v>9</v>
          </cell>
          <cell r="R100">
            <v>23</v>
          </cell>
          <cell r="S100">
            <v>0</v>
          </cell>
          <cell r="T100">
            <v>0</v>
          </cell>
          <cell r="U100">
            <v>0</v>
          </cell>
          <cell r="V100">
            <v>962</v>
          </cell>
          <cell r="W100">
            <v>2016</v>
          </cell>
          <cell r="X100">
            <v>70</v>
          </cell>
          <cell r="Y100">
            <v>2015</v>
          </cell>
          <cell r="Z100">
            <v>70</v>
          </cell>
          <cell r="AA100">
            <v>2014</v>
          </cell>
          <cell r="AB100">
            <v>70</v>
          </cell>
          <cell r="AC100">
            <v>43103</v>
          </cell>
          <cell r="AD100" t="str">
            <v/>
          </cell>
          <cell r="AF100" t="str">
            <v/>
          </cell>
          <cell r="AM100">
            <v>43129</v>
          </cell>
          <cell r="AN100" t="str">
            <v>Sin observacion</v>
          </cell>
          <cell r="AO100">
            <v>12</v>
          </cell>
          <cell r="AP100">
            <v>65</v>
          </cell>
          <cell r="AQ100">
            <v>32.5</v>
          </cell>
          <cell r="AR100">
            <v>2</v>
          </cell>
          <cell r="AU100">
            <v>0</v>
          </cell>
          <cell r="AZ100">
            <v>962</v>
          </cell>
          <cell r="BC100">
            <v>70</v>
          </cell>
          <cell r="BD100">
            <v>70</v>
          </cell>
          <cell r="BE100">
            <v>70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 t="str">
            <v/>
          </cell>
          <cell r="BX100">
            <v>85</v>
          </cell>
        </row>
        <row r="101">
          <cell r="C101">
            <v>9940260</v>
          </cell>
          <cell r="D101">
            <v>1</v>
          </cell>
          <cell r="E101">
            <v>1</v>
          </cell>
          <cell r="F101" t="str">
            <v>PEREA NINA GLORIA MARIA</v>
          </cell>
          <cell r="G101" t="str">
            <v>LEY 18.834</v>
          </cell>
          <cell r="H101" t="str">
            <v>TITULARES</v>
          </cell>
          <cell r="I101" t="str">
            <v>PROFESIONALES</v>
          </cell>
          <cell r="J101">
            <v>44</v>
          </cell>
          <cell r="K101">
            <v>15</v>
          </cell>
          <cell r="L101" t="str">
            <v>MATRONA</v>
          </cell>
          <cell r="M101">
            <v>7</v>
          </cell>
          <cell r="N101">
            <v>10</v>
          </cell>
          <cell r="O101">
            <v>9</v>
          </cell>
          <cell r="P101">
            <v>6</v>
          </cell>
          <cell r="Q101">
            <v>7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1079</v>
          </cell>
          <cell r="W101">
            <v>2016</v>
          </cell>
          <cell r="X101">
            <v>70</v>
          </cell>
          <cell r="Y101">
            <v>2015</v>
          </cell>
          <cell r="Z101">
            <v>70</v>
          </cell>
          <cell r="AA101">
            <v>2014</v>
          </cell>
          <cell r="AB101">
            <v>70</v>
          </cell>
          <cell r="AC101">
            <v>43103</v>
          </cell>
          <cell r="AD101" t="str">
            <v/>
          </cell>
          <cell r="AF101" t="str">
            <v/>
          </cell>
          <cell r="AM101">
            <v>43129</v>
          </cell>
          <cell r="AN101" t="str">
            <v>Sin observacion</v>
          </cell>
          <cell r="AO101">
            <v>8</v>
          </cell>
          <cell r="AP101">
            <v>45</v>
          </cell>
          <cell r="AQ101">
            <v>22.5</v>
          </cell>
          <cell r="AR101">
            <v>7</v>
          </cell>
          <cell r="AU101">
            <v>0</v>
          </cell>
          <cell r="AZ101">
            <v>1079</v>
          </cell>
          <cell r="BC101">
            <v>70</v>
          </cell>
          <cell r="BD101">
            <v>70</v>
          </cell>
          <cell r="BE101">
            <v>70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 t="str">
            <v/>
          </cell>
          <cell r="BX101">
            <v>86</v>
          </cell>
        </row>
        <row r="102">
          <cell r="C102">
            <v>11550078</v>
          </cell>
          <cell r="D102">
            <v>3</v>
          </cell>
          <cell r="E102">
            <v>1</v>
          </cell>
          <cell r="F102" t="str">
            <v>ABARCA GONZALEZ VIVIANA</v>
          </cell>
          <cell r="G102" t="str">
            <v>LEY 18.834</v>
          </cell>
          <cell r="H102" t="str">
            <v>TITULARES</v>
          </cell>
          <cell r="I102" t="str">
            <v>PROFESIONALES</v>
          </cell>
          <cell r="J102">
            <v>44</v>
          </cell>
          <cell r="K102">
            <v>15</v>
          </cell>
          <cell r="L102" t="str">
            <v>ASISTENTE SOCIAL</v>
          </cell>
          <cell r="M102">
            <v>11</v>
          </cell>
          <cell r="N102">
            <v>2</v>
          </cell>
          <cell r="O102">
            <v>11</v>
          </cell>
          <cell r="P102">
            <v>0</v>
          </cell>
          <cell r="Q102">
            <v>0</v>
          </cell>
          <cell r="R102">
            <v>0</v>
          </cell>
          <cell r="S102">
            <v>3</v>
          </cell>
          <cell r="T102">
            <v>0</v>
          </cell>
          <cell r="U102">
            <v>20</v>
          </cell>
          <cell r="V102">
            <v>518</v>
          </cell>
          <cell r="W102">
            <v>2016</v>
          </cell>
          <cell r="X102">
            <v>70</v>
          </cell>
          <cell r="Y102">
            <v>2015</v>
          </cell>
          <cell r="Z102">
            <v>70</v>
          </cell>
          <cell r="AA102">
            <v>2014</v>
          </cell>
          <cell r="AB102">
            <v>70</v>
          </cell>
          <cell r="AC102">
            <v>43112</v>
          </cell>
          <cell r="AD102" t="str">
            <v/>
          </cell>
          <cell r="AF102" t="str">
            <v/>
          </cell>
          <cell r="AM102">
            <v>43129</v>
          </cell>
          <cell r="AN102" t="str">
            <v>Sin observacion</v>
          </cell>
          <cell r="AO102">
            <v>11</v>
          </cell>
          <cell r="AP102">
            <v>60</v>
          </cell>
          <cell r="AQ102">
            <v>30</v>
          </cell>
          <cell r="AR102">
            <v>0</v>
          </cell>
          <cell r="AU102">
            <v>3</v>
          </cell>
          <cell r="AZ102">
            <v>518</v>
          </cell>
          <cell r="BC102">
            <v>70</v>
          </cell>
          <cell r="BD102">
            <v>70</v>
          </cell>
          <cell r="BE102">
            <v>70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 t="str">
            <v/>
          </cell>
          <cell r="BX102">
            <v>87</v>
          </cell>
        </row>
        <row r="103">
          <cell r="C103">
            <v>8681731</v>
          </cell>
          <cell r="D103">
            <v>4</v>
          </cell>
          <cell r="E103">
            <v>1</v>
          </cell>
          <cell r="F103" t="str">
            <v>NEUMANN GARCIA ERNA MARIA</v>
          </cell>
          <cell r="G103" t="str">
            <v>LEY 18.834</v>
          </cell>
          <cell r="H103" t="str">
            <v>TITULARES</v>
          </cell>
          <cell r="I103" t="str">
            <v>PROFESIONALES</v>
          </cell>
          <cell r="J103">
            <v>44</v>
          </cell>
          <cell r="K103">
            <v>15</v>
          </cell>
          <cell r="L103" t="str">
            <v>PSICOLOGO</v>
          </cell>
          <cell r="M103">
            <v>11</v>
          </cell>
          <cell r="N103">
            <v>10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123</v>
          </cell>
          <cell r="W103">
            <v>2016</v>
          </cell>
          <cell r="X103">
            <v>70</v>
          </cell>
          <cell r="Y103">
            <v>2015</v>
          </cell>
          <cell r="Z103">
            <v>70</v>
          </cell>
          <cell r="AA103">
            <v>2014</v>
          </cell>
          <cell r="AB103">
            <v>70</v>
          </cell>
          <cell r="AC103">
            <v>43109</v>
          </cell>
          <cell r="AD103" t="str">
            <v/>
          </cell>
          <cell r="AF103" t="str">
            <v/>
          </cell>
          <cell r="AM103">
            <v>43129</v>
          </cell>
          <cell r="AN103" t="str">
            <v>Sin observacion</v>
          </cell>
          <cell r="AO103">
            <v>12</v>
          </cell>
          <cell r="AP103">
            <v>65</v>
          </cell>
          <cell r="AQ103">
            <v>32.5</v>
          </cell>
          <cell r="AR103">
            <v>0</v>
          </cell>
          <cell r="AU103">
            <v>0</v>
          </cell>
          <cell r="AZ103">
            <v>123</v>
          </cell>
          <cell r="BC103">
            <v>70</v>
          </cell>
          <cell r="BD103">
            <v>70</v>
          </cell>
          <cell r="BE103">
            <v>70</v>
          </cell>
          <cell r="BP103" t="str">
            <v>EMPATE</v>
          </cell>
          <cell r="BQ103">
            <v>70</v>
          </cell>
          <cell r="BR103">
            <v>11</v>
          </cell>
          <cell r="BS103">
            <v>10</v>
          </cell>
          <cell r="BT103">
            <v>0</v>
          </cell>
          <cell r="BU103" t="str">
            <v/>
          </cell>
          <cell r="BX103">
            <v>88</v>
          </cell>
        </row>
        <row r="104">
          <cell r="C104">
            <v>10192040</v>
          </cell>
          <cell r="D104">
            <v>2</v>
          </cell>
          <cell r="E104">
            <v>1</v>
          </cell>
          <cell r="F104" t="str">
            <v>ROJAS ESCOBAR MARIA ALEJANDRA</v>
          </cell>
          <cell r="G104" t="str">
            <v>LEY 18.834</v>
          </cell>
          <cell r="H104" t="str">
            <v>TITULARES</v>
          </cell>
          <cell r="I104" t="str">
            <v>PROFESIONALES</v>
          </cell>
          <cell r="J104">
            <v>44</v>
          </cell>
          <cell r="K104">
            <v>15</v>
          </cell>
          <cell r="L104" t="str">
            <v>PSICOLOGO</v>
          </cell>
          <cell r="M104">
            <v>10</v>
          </cell>
          <cell r="N104">
            <v>6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4</v>
          </cell>
          <cell r="T104">
            <v>0</v>
          </cell>
          <cell r="U104">
            <v>0</v>
          </cell>
          <cell r="V104">
            <v>230</v>
          </cell>
          <cell r="W104">
            <v>2016</v>
          </cell>
          <cell r="X104">
            <v>70</v>
          </cell>
          <cell r="Y104">
            <v>2015</v>
          </cell>
          <cell r="Z104">
            <v>70</v>
          </cell>
          <cell r="AA104">
            <v>2014</v>
          </cell>
          <cell r="AB104">
            <v>70</v>
          </cell>
          <cell r="AC104">
            <v>43112</v>
          </cell>
          <cell r="AD104" t="str">
            <v/>
          </cell>
          <cell r="AF104" t="str">
            <v/>
          </cell>
          <cell r="AM104">
            <v>43129</v>
          </cell>
          <cell r="AN104" t="str">
            <v>Sin observacion</v>
          </cell>
          <cell r="AO104">
            <v>10</v>
          </cell>
          <cell r="AP104">
            <v>55</v>
          </cell>
          <cell r="AQ104">
            <v>27.5</v>
          </cell>
          <cell r="AR104">
            <v>0</v>
          </cell>
          <cell r="AU104">
            <v>4</v>
          </cell>
          <cell r="AZ104">
            <v>230</v>
          </cell>
          <cell r="BC104">
            <v>70</v>
          </cell>
          <cell r="BD104">
            <v>70</v>
          </cell>
          <cell r="BE104">
            <v>70</v>
          </cell>
          <cell r="BP104" t="str">
            <v>EMPATE</v>
          </cell>
          <cell r="BQ104">
            <v>70</v>
          </cell>
          <cell r="BR104">
            <v>10</v>
          </cell>
          <cell r="BS104">
            <v>6</v>
          </cell>
          <cell r="BT104">
            <v>0</v>
          </cell>
          <cell r="BU104" t="str">
            <v/>
          </cell>
          <cell r="BX104">
            <v>89</v>
          </cell>
        </row>
        <row r="105">
          <cell r="C105">
            <v>14480487</v>
          </cell>
          <cell r="D105">
            <v>2</v>
          </cell>
          <cell r="E105">
            <v>1</v>
          </cell>
          <cell r="F105" t="str">
            <v>ESTEBAN BOCARDO JESSICA KARINA</v>
          </cell>
          <cell r="G105" t="str">
            <v>LEY 18.834</v>
          </cell>
          <cell r="H105" t="str">
            <v>TITULARES</v>
          </cell>
          <cell r="I105" t="str">
            <v>PROFESIONALES</v>
          </cell>
          <cell r="J105">
            <v>44</v>
          </cell>
          <cell r="K105">
            <v>15</v>
          </cell>
          <cell r="L105" t="str">
            <v>EDUCADORA DE PARVULOS</v>
          </cell>
          <cell r="M105">
            <v>10</v>
          </cell>
          <cell r="N105">
            <v>2</v>
          </cell>
          <cell r="O105">
            <v>8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144</v>
          </cell>
          <cell r="W105">
            <v>2016</v>
          </cell>
          <cell r="X105">
            <v>70</v>
          </cell>
          <cell r="Y105">
            <v>2015</v>
          </cell>
          <cell r="Z105">
            <v>70</v>
          </cell>
          <cell r="AA105">
            <v>2014</v>
          </cell>
          <cell r="AB105">
            <v>70</v>
          </cell>
          <cell r="AC105">
            <v>43104</v>
          </cell>
          <cell r="AD105" t="str">
            <v/>
          </cell>
          <cell r="AF105" t="str">
            <v/>
          </cell>
          <cell r="AM105">
            <v>43129</v>
          </cell>
          <cell r="AN105" t="str">
            <v>Sin observacion</v>
          </cell>
          <cell r="AO105">
            <v>10</v>
          </cell>
          <cell r="AP105">
            <v>55</v>
          </cell>
          <cell r="AQ105">
            <v>27.5</v>
          </cell>
          <cell r="AR105">
            <v>0</v>
          </cell>
          <cell r="AU105">
            <v>0</v>
          </cell>
          <cell r="AZ105">
            <v>144</v>
          </cell>
          <cell r="BC105">
            <v>70</v>
          </cell>
          <cell r="BD105">
            <v>70</v>
          </cell>
          <cell r="BE105">
            <v>70</v>
          </cell>
          <cell r="BP105" t="str">
            <v>EMPATE</v>
          </cell>
          <cell r="BQ105">
            <v>70</v>
          </cell>
          <cell r="BR105">
            <v>10</v>
          </cell>
          <cell r="BS105">
            <v>2</v>
          </cell>
          <cell r="BT105">
            <v>8</v>
          </cell>
          <cell r="BU105" t="str">
            <v/>
          </cell>
          <cell r="BX105">
            <v>90</v>
          </cell>
        </row>
        <row r="106">
          <cell r="C106">
            <v>11813124</v>
          </cell>
          <cell r="D106" t="str">
            <v>K</v>
          </cell>
          <cell r="E106">
            <v>1</v>
          </cell>
          <cell r="F106" t="str">
            <v>FERNANDEZ GAETE IVAN MARCOS</v>
          </cell>
          <cell r="G106" t="str">
            <v>LEY 18.834</v>
          </cell>
          <cell r="H106" t="str">
            <v>TITULARES</v>
          </cell>
          <cell r="I106" t="str">
            <v>PROFESIONALES</v>
          </cell>
          <cell r="J106">
            <v>44</v>
          </cell>
          <cell r="K106">
            <v>15</v>
          </cell>
          <cell r="L106" t="str">
            <v>INGENIERO EN INFORMATICA</v>
          </cell>
          <cell r="M106">
            <v>9</v>
          </cell>
          <cell r="N106">
            <v>9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468</v>
          </cell>
          <cell r="W106">
            <v>2016</v>
          </cell>
          <cell r="X106">
            <v>70</v>
          </cell>
          <cell r="Y106">
            <v>2015</v>
          </cell>
          <cell r="Z106">
            <v>70</v>
          </cell>
          <cell r="AA106">
            <v>2014</v>
          </cell>
          <cell r="AB106">
            <v>70</v>
          </cell>
          <cell r="AC106">
            <v>43105</v>
          </cell>
          <cell r="AD106" t="str">
            <v/>
          </cell>
          <cell r="AF106" t="str">
            <v/>
          </cell>
          <cell r="AM106">
            <v>43129</v>
          </cell>
          <cell r="AN106" t="str">
            <v>Sin observacion</v>
          </cell>
          <cell r="AO106">
            <v>10</v>
          </cell>
          <cell r="AP106">
            <v>55</v>
          </cell>
          <cell r="AQ106">
            <v>27.5</v>
          </cell>
          <cell r="AR106">
            <v>0</v>
          </cell>
          <cell r="AU106">
            <v>0</v>
          </cell>
          <cell r="AZ106">
            <v>468</v>
          </cell>
          <cell r="BC106">
            <v>70</v>
          </cell>
          <cell r="BD106">
            <v>70</v>
          </cell>
          <cell r="BE106">
            <v>70</v>
          </cell>
          <cell r="BP106" t="str">
            <v>EMPATE</v>
          </cell>
          <cell r="BQ106">
            <v>70</v>
          </cell>
          <cell r="BR106">
            <v>9</v>
          </cell>
          <cell r="BS106">
            <v>9</v>
          </cell>
          <cell r="BT106">
            <v>0</v>
          </cell>
          <cell r="BU106" t="str">
            <v/>
          </cell>
          <cell r="BX106">
            <v>91</v>
          </cell>
        </row>
        <row r="107">
          <cell r="C107">
            <v>13414089</v>
          </cell>
          <cell r="D107">
            <v>5</v>
          </cell>
          <cell r="E107">
            <v>1</v>
          </cell>
          <cell r="F107" t="str">
            <v>ROJAS CORTES LESLIE MARIANNE</v>
          </cell>
          <cell r="G107" t="str">
            <v>LEY 18.834</v>
          </cell>
          <cell r="H107" t="str">
            <v>TITULARES</v>
          </cell>
          <cell r="I107" t="str">
            <v>PROFESIONALES</v>
          </cell>
          <cell r="J107">
            <v>44</v>
          </cell>
          <cell r="K107">
            <v>15</v>
          </cell>
          <cell r="L107" t="str">
            <v>ENFERMERA UNIVERSITARIA</v>
          </cell>
          <cell r="M107">
            <v>11</v>
          </cell>
          <cell r="N107">
            <v>0</v>
          </cell>
          <cell r="O107">
            <v>29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258</v>
          </cell>
          <cell r="W107">
            <v>2016</v>
          </cell>
          <cell r="X107">
            <v>70</v>
          </cell>
          <cell r="Y107">
            <v>2015</v>
          </cell>
          <cell r="Z107">
            <v>67</v>
          </cell>
          <cell r="AA107">
            <v>2014</v>
          </cell>
          <cell r="AB107">
            <v>66</v>
          </cell>
          <cell r="AC107">
            <v>43109</v>
          </cell>
          <cell r="AD107" t="str">
            <v/>
          </cell>
          <cell r="AF107" t="str">
            <v/>
          </cell>
          <cell r="AM107">
            <v>43129</v>
          </cell>
          <cell r="AN107" t="str">
            <v>Sin observacion</v>
          </cell>
          <cell r="AO107">
            <v>11</v>
          </cell>
          <cell r="AP107">
            <v>60</v>
          </cell>
          <cell r="AQ107">
            <v>30</v>
          </cell>
          <cell r="AR107">
            <v>0</v>
          </cell>
          <cell r="AU107">
            <v>0</v>
          </cell>
          <cell r="AZ107">
            <v>258</v>
          </cell>
          <cell r="BC107">
            <v>70</v>
          </cell>
          <cell r="BD107">
            <v>67</v>
          </cell>
          <cell r="BE107">
            <v>66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 t="str">
            <v/>
          </cell>
          <cell r="BX107">
            <v>92</v>
          </cell>
        </row>
        <row r="108">
          <cell r="C108">
            <v>13862859</v>
          </cell>
          <cell r="D108">
            <v>0</v>
          </cell>
          <cell r="E108">
            <v>1</v>
          </cell>
          <cell r="F108" t="str">
            <v>MEZA MOLINA SELVA DEL CARMEN</v>
          </cell>
          <cell r="G108" t="str">
            <v>LEY 18.834</v>
          </cell>
          <cell r="H108" t="str">
            <v>TITULARES</v>
          </cell>
          <cell r="I108" t="str">
            <v>PROFESIONALES</v>
          </cell>
          <cell r="J108">
            <v>44</v>
          </cell>
          <cell r="K108">
            <v>15</v>
          </cell>
          <cell r="L108" t="str">
            <v>PSICOLOGO</v>
          </cell>
          <cell r="M108">
            <v>9</v>
          </cell>
          <cell r="N108">
            <v>5</v>
          </cell>
          <cell r="O108">
            <v>15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1506</v>
          </cell>
          <cell r="W108">
            <v>2016</v>
          </cell>
          <cell r="X108">
            <v>70</v>
          </cell>
          <cell r="Y108">
            <v>2015</v>
          </cell>
          <cell r="Z108">
            <v>70</v>
          </cell>
          <cell r="AA108">
            <v>2014</v>
          </cell>
          <cell r="AB108">
            <v>70</v>
          </cell>
          <cell r="AC108">
            <v>43110</v>
          </cell>
          <cell r="AD108" t="str">
            <v/>
          </cell>
          <cell r="AF108" t="str">
            <v/>
          </cell>
          <cell r="AM108">
            <v>43129</v>
          </cell>
          <cell r="AN108" t="str">
            <v>Sin observacion</v>
          </cell>
          <cell r="AO108">
            <v>9</v>
          </cell>
          <cell r="AP108">
            <v>50</v>
          </cell>
          <cell r="AQ108">
            <v>25</v>
          </cell>
          <cell r="AR108">
            <v>0</v>
          </cell>
          <cell r="AU108">
            <v>0</v>
          </cell>
          <cell r="AZ108">
            <v>1506</v>
          </cell>
          <cell r="BC108">
            <v>70</v>
          </cell>
          <cell r="BD108">
            <v>70</v>
          </cell>
          <cell r="BE108">
            <v>70</v>
          </cell>
          <cell r="BP108" t="str">
            <v>EMPATE</v>
          </cell>
          <cell r="BQ108">
            <v>70</v>
          </cell>
          <cell r="BR108">
            <v>9</v>
          </cell>
          <cell r="BS108">
            <v>5</v>
          </cell>
          <cell r="BT108">
            <v>15</v>
          </cell>
          <cell r="BU108" t="str">
            <v/>
          </cell>
          <cell r="BX108">
            <v>93</v>
          </cell>
        </row>
        <row r="109">
          <cell r="C109">
            <v>9061548</v>
          </cell>
          <cell r="D109">
            <v>3</v>
          </cell>
          <cell r="E109">
            <v>1</v>
          </cell>
          <cell r="F109" t="str">
            <v>BECERRA GAZZO OSCAR ALBERTO</v>
          </cell>
          <cell r="G109" t="str">
            <v>LEY 18.834</v>
          </cell>
          <cell r="H109" t="str">
            <v>TITULARES</v>
          </cell>
          <cell r="I109" t="str">
            <v>PROFESIONALES</v>
          </cell>
          <cell r="J109">
            <v>44</v>
          </cell>
          <cell r="K109">
            <v>15</v>
          </cell>
          <cell r="L109" t="str">
            <v>PSICOLOGO</v>
          </cell>
          <cell r="M109">
            <v>8</v>
          </cell>
          <cell r="N109">
            <v>10</v>
          </cell>
          <cell r="O109">
            <v>19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270</v>
          </cell>
          <cell r="W109">
            <v>2016</v>
          </cell>
          <cell r="X109">
            <v>70</v>
          </cell>
          <cell r="Y109">
            <v>2015</v>
          </cell>
          <cell r="Z109">
            <v>70</v>
          </cell>
          <cell r="AA109">
            <v>2014</v>
          </cell>
          <cell r="AB109">
            <v>70</v>
          </cell>
          <cell r="AC109">
            <v>43108</v>
          </cell>
          <cell r="AD109" t="str">
            <v/>
          </cell>
          <cell r="AF109" t="str">
            <v/>
          </cell>
          <cell r="AM109">
            <v>43129</v>
          </cell>
          <cell r="AN109" t="str">
            <v>Sin observacion</v>
          </cell>
          <cell r="AO109">
            <v>9</v>
          </cell>
          <cell r="AP109">
            <v>50</v>
          </cell>
          <cell r="AQ109">
            <v>25</v>
          </cell>
          <cell r="AR109">
            <v>0</v>
          </cell>
          <cell r="AU109">
            <v>0</v>
          </cell>
          <cell r="AZ109">
            <v>270</v>
          </cell>
          <cell r="BC109">
            <v>70</v>
          </cell>
          <cell r="BD109">
            <v>70</v>
          </cell>
          <cell r="BE109">
            <v>70</v>
          </cell>
          <cell r="BP109" t="str">
            <v>EMPATE</v>
          </cell>
          <cell r="BQ109">
            <v>70</v>
          </cell>
          <cell r="BR109">
            <v>8</v>
          </cell>
          <cell r="BS109">
            <v>10</v>
          </cell>
          <cell r="BT109">
            <v>19</v>
          </cell>
          <cell r="BU109" t="str">
            <v/>
          </cell>
          <cell r="BX109">
            <v>94</v>
          </cell>
        </row>
        <row r="110">
          <cell r="C110">
            <v>15693931</v>
          </cell>
          <cell r="D110">
            <v>5</v>
          </cell>
          <cell r="E110">
            <v>1</v>
          </cell>
          <cell r="F110" t="str">
            <v>MAZUELOS BUSTOS CARLA MACARENA</v>
          </cell>
          <cell r="G110" t="str">
            <v>LEY 18.834</v>
          </cell>
          <cell r="H110" t="str">
            <v>TITULARES</v>
          </cell>
          <cell r="I110" t="str">
            <v>PROFESIONALES</v>
          </cell>
          <cell r="J110">
            <v>44</v>
          </cell>
          <cell r="K110">
            <v>15</v>
          </cell>
          <cell r="L110" t="str">
            <v>NUTRICIONISTA</v>
          </cell>
          <cell r="M110">
            <v>8</v>
          </cell>
          <cell r="N110">
            <v>10</v>
          </cell>
          <cell r="O110">
            <v>16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570</v>
          </cell>
          <cell r="W110">
            <v>2016</v>
          </cell>
          <cell r="X110">
            <v>70</v>
          </cell>
          <cell r="Y110">
            <v>2015</v>
          </cell>
          <cell r="Z110">
            <v>70</v>
          </cell>
          <cell r="AA110">
            <v>2014</v>
          </cell>
          <cell r="AB110">
            <v>70</v>
          </cell>
          <cell r="AC110">
            <v>43104</v>
          </cell>
          <cell r="AD110" t="str">
            <v/>
          </cell>
          <cell r="AF110" t="str">
            <v/>
          </cell>
          <cell r="AM110">
            <v>43129</v>
          </cell>
          <cell r="AN110" t="str">
            <v>Sin observacion</v>
          </cell>
          <cell r="AO110">
            <v>9</v>
          </cell>
          <cell r="AP110">
            <v>50</v>
          </cell>
          <cell r="AQ110">
            <v>25</v>
          </cell>
          <cell r="AR110">
            <v>0</v>
          </cell>
          <cell r="AU110">
            <v>0</v>
          </cell>
          <cell r="AZ110">
            <v>570</v>
          </cell>
          <cell r="BC110">
            <v>70</v>
          </cell>
          <cell r="BD110">
            <v>70</v>
          </cell>
          <cell r="BE110">
            <v>70</v>
          </cell>
          <cell r="BP110" t="str">
            <v>EMPATE</v>
          </cell>
          <cell r="BQ110">
            <v>70</v>
          </cell>
          <cell r="BR110">
            <v>8</v>
          </cell>
          <cell r="BS110">
            <v>10</v>
          </cell>
          <cell r="BT110">
            <v>16</v>
          </cell>
          <cell r="BU110" t="str">
            <v/>
          </cell>
          <cell r="BX110">
            <v>95</v>
          </cell>
        </row>
        <row r="111">
          <cell r="C111">
            <v>15679750</v>
          </cell>
          <cell r="D111">
            <v>2</v>
          </cell>
          <cell r="E111">
            <v>1</v>
          </cell>
          <cell r="F111" t="str">
            <v>ORTIZ RIVERA GABRIEL ENRIQUE</v>
          </cell>
          <cell r="G111" t="str">
            <v>LEY 18.834</v>
          </cell>
          <cell r="H111" t="str">
            <v>TITULARES</v>
          </cell>
          <cell r="I111" t="str">
            <v>PROFESIONALES</v>
          </cell>
          <cell r="J111">
            <v>44</v>
          </cell>
          <cell r="K111">
            <v>15</v>
          </cell>
          <cell r="L111" t="str">
            <v>TECNOLOGO MEDICO</v>
          </cell>
          <cell r="M111">
            <v>8</v>
          </cell>
          <cell r="N111">
            <v>8</v>
          </cell>
          <cell r="O111">
            <v>21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628</v>
          </cell>
          <cell r="W111">
            <v>2016</v>
          </cell>
          <cell r="X111">
            <v>70</v>
          </cell>
          <cell r="Y111">
            <v>2015</v>
          </cell>
          <cell r="Z111">
            <v>70</v>
          </cell>
          <cell r="AA111">
            <v>2014</v>
          </cell>
          <cell r="AB111">
            <v>70</v>
          </cell>
          <cell r="AC111">
            <v>43109</v>
          </cell>
          <cell r="AD111" t="str">
            <v/>
          </cell>
          <cell r="AF111" t="str">
            <v/>
          </cell>
          <cell r="AM111">
            <v>43129</v>
          </cell>
          <cell r="AN111" t="str">
            <v>Sin observacion</v>
          </cell>
          <cell r="AO111">
            <v>9</v>
          </cell>
          <cell r="AP111">
            <v>50</v>
          </cell>
          <cell r="AQ111">
            <v>25</v>
          </cell>
          <cell r="AR111">
            <v>0</v>
          </cell>
          <cell r="AU111">
            <v>0</v>
          </cell>
          <cell r="AZ111">
            <v>628</v>
          </cell>
          <cell r="BC111">
            <v>70</v>
          </cell>
          <cell r="BD111">
            <v>70</v>
          </cell>
          <cell r="BE111">
            <v>70</v>
          </cell>
          <cell r="BP111" t="str">
            <v>EMPATE</v>
          </cell>
          <cell r="BQ111">
            <v>70</v>
          </cell>
          <cell r="BR111">
            <v>8</v>
          </cell>
          <cell r="BS111">
            <v>8</v>
          </cell>
          <cell r="BT111">
            <v>21</v>
          </cell>
          <cell r="BU111" t="str">
            <v/>
          </cell>
          <cell r="BX111">
            <v>96</v>
          </cell>
        </row>
        <row r="112">
          <cell r="C112">
            <v>13414026</v>
          </cell>
          <cell r="D112">
            <v>7</v>
          </cell>
          <cell r="E112">
            <v>1</v>
          </cell>
          <cell r="F112" t="str">
            <v>VALENZUELA NAVARRETE JEANNETTE ALEJANDRA</v>
          </cell>
          <cell r="G112" t="str">
            <v>LEY 18.834</v>
          </cell>
          <cell r="H112" t="str">
            <v>TITULARES</v>
          </cell>
          <cell r="I112" t="str">
            <v>PROFESIONALES</v>
          </cell>
          <cell r="J112">
            <v>44</v>
          </cell>
          <cell r="K112">
            <v>15</v>
          </cell>
          <cell r="L112" t="str">
            <v>PSICOLOGO</v>
          </cell>
          <cell r="M112">
            <v>8</v>
          </cell>
          <cell r="N112">
            <v>6</v>
          </cell>
          <cell r="O112">
            <v>26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624</v>
          </cell>
          <cell r="W112">
            <v>2016</v>
          </cell>
          <cell r="X112">
            <v>70</v>
          </cell>
          <cell r="Y112">
            <v>2015</v>
          </cell>
          <cell r="Z112">
            <v>70</v>
          </cell>
          <cell r="AA112">
            <v>2014</v>
          </cell>
          <cell r="AB112">
            <v>70</v>
          </cell>
          <cell r="AC112">
            <v>43108</v>
          </cell>
          <cell r="AD112" t="str">
            <v/>
          </cell>
          <cell r="AF112" t="str">
            <v/>
          </cell>
          <cell r="AM112">
            <v>43129</v>
          </cell>
          <cell r="AN112" t="str">
            <v>Sin observacion</v>
          </cell>
          <cell r="AO112">
            <v>9</v>
          </cell>
          <cell r="AP112">
            <v>50</v>
          </cell>
          <cell r="AQ112">
            <v>25</v>
          </cell>
          <cell r="AR112">
            <v>0</v>
          </cell>
          <cell r="AU112">
            <v>0</v>
          </cell>
          <cell r="AZ112">
            <v>624</v>
          </cell>
          <cell r="BC112">
            <v>70</v>
          </cell>
          <cell r="BD112">
            <v>70</v>
          </cell>
          <cell r="BE112">
            <v>70</v>
          </cell>
          <cell r="BP112" t="str">
            <v>EMPATE</v>
          </cell>
          <cell r="BQ112">
            <v>70</v>
          </cell>
          <cell r="BR112">
            <v>8</v>
          </cell>
          <cell r="BS112">
            <v>6</v>
          </cell>
          <cell r="BT112">
            <v>26</v>
          </cell>
          <cell r="BU112" t="str">
            <v/>
          </cell>
          <cell r="BX112">
            <v>97</v>
          </cell>
        </row>
        <row r="113">
          <cell r="C113">
            <v>12435468</v>
          </cell>
          <cell r="D113">
            <v>4</v>
          </cell>
          <cell r="E113">
            <v>1</v>
          </cell>
          <cell r="F113" t="str">
            <v>HERRERA LEIVA LUZ MARIA</v>
          </cell>
          <cell r="G113" t="str">
            <v>LEY 18.834</v>
          </cell>
          <cell r="H113" t="str">
            <v>TITULARES</v>
          </cell>
          <cell r="I113" t="str">
            <v>PROFESIONALES</v>
          </cell>
          <cell r="J113">
            <v>44</v>
          </cell>
          <cell r="K113">
            <v>15</v>
          </cell>
          <cell r="L113" t="str">
            <v>MATRONA</v>
          </cell>
          <cell r="M113">
            <v>9</v>
          </cell>
          <cell r="N113">
            <v>7</v>
          </cell>
          <cell r="O113">
            <v>28</v>
          </cell>
          <cell r="P113">
            <v>0</v>
          </cell>
          <cell r="Q113">
            <v>5</v>
          </cell>
          <cell r="R113">
            <v>29</v>
          </cell>
          <cell r="S113">
            <v>0</v>
          </cell>
          <cell r="T113">
            <v>0</v>
          </cell>
          <cell r="U113">
            <v>18</v>
          </cell>
          <cell r="V113">
            <v>302</v>
          </cell>
          <cell r="W113">
            <v>2016</v>
          </cell>
          <cell r="X113">
            <v>70</v>
          </cell>
          <cell r="Y113">
            <v>2015</v>
          </cell>
          <cell r="Z113">
            <v>69</v>
          </cell>
          <cell r="AA113">
            <v>2014</v>
          </cell>
          <cell r="AB113">
            <v>69</v>
          </cell>
          <cell r="AC113">
            <v>43102</v>
          </cell>
          <cell r="AD113" t="str">
            <v/>
          </cell>
          <cell r="AF113" t="str">
            <v/>
          </cell>
          <cell r="AM113">
            <v>43129</v>
          </cell>
          <cell r="AN113" t="str">
            <v>Sin observacion</v>
          </cell>
          <cell r="AO113">
            <v>10</v>
          </cell>
          <cell r="AP113">
            <v>55</v>
          </cell>
          <cell r="AQ113">
            <v>27.5</v>
          </cell>
          <cell r="AR113">
            <v>0</v>
          </cell>
          <cell r="AU113">
            <v>0</v>
          </cell>
          <cell r="AZ113">
            <v>302</v>
          </cell>
          <cell r="BC113">
            <v>70</v>
          </cell>
          <cell r="BD113">
            <v>69</v>
          </cell>
          <cell r="BE113">
            <v>69</v>
          </cell>
          <cell r="BP113" t="str">
            <v>EMPATE</v>
          </cell>
          <cell r="BQ113">
            <v>70</v>
          </cell>
          <cell r="BR113">
            <v>9</v>
          </cell>
          <cell r="BS113">
            <v>7</v>
          </cell>
          <cell r="BT113">
            <v>28</v>
          </cell>
          <cell r="BU113" t="str">
            <v/>
          </cell>
          <cell r="BX113">
            <v>98</v>
          </cell>
        </row>
        <row r="114">
          <cell r="C114">
            <v>12608875</v>
          </cell>
          <cell r="D114">
            <v>2</v>
          </cell>
          <cell r="E114">
            <v>1</v>
          </cell>
          <cell r="F114" t="str">
            <v>PINTO CORTEZ MARCELA FABIOLA</v>
          </cell>
          <cell r="G114" t="str">
            <v>LEY 18.834</v>
          </cell>
          <cell r="H114" t="str">
            <v>TITULARES</v>
          </cell>
          <cell r="I114" t="str">
            <v>PROFESIONALES</v>
          </cell>
          <cell r="J114">
            <v>44</v>
          </cell>
          <cell r="K114">
            <v>15</v>
          </cell>
          <cell r="L114" t="str">
            <v>ENFERMERA UNIVERSITARIA</v>
          </cell>
          <cell r="M114">
            <v>9</v>
          </cell>
          <cell r="N114">
            <v>7</v>
          </cell>
          <cell r="O114">
            <v>7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384</v>
          </cell>
          <cell r="W114">
            <v>2016</v>
          </cell>
          <cell r="X114">
            <v>70</v>
          </cell>
          <cell r="Y114">
            <v>2015</v>
          </cell>
          <cell r="Z114">
            <v>69</v>
          </cell>
          <cell r="AA114">
            <v>2014</v>
          </cell>
          <cell r="AB114">
            <v>69</v>
          </cell>
          <cell r="AC114">
            <v>43108</v>
          </cell>
          <cell r="AD114" t="str">
            <v/>
          </cell>
          <cell r="AF114" t="str">
            <v/>
          </cell>
          <cell r="AM114">
            <v>43129</v>
          </cell>
          <cell r="AN114" t="str">
            <v>Sin observacion</v>
          </cell>
          <cell r="AO114">
            <v>10</v>
          </cell>
          <cell r="AP114">
            <v>55</v>
          </cell>
          <cell r="AQ114">
            <v>27.5</v>
          </cell>
          <cell r="AR114">
            <v>0</v>
          </cell>
          <cell r="AU114">
            <v>0</v>
          </cell>
          <cell r="AZ114">
            <v>384</v>
          </cell>
          <cell r="BC114">
            <v>70</v>
          </cell>
          <cell r="BD114">
            <v>69</v>
          </cell>
          <cell r="BE114">
            <v>69</v>
          </cell>
          <cell r="BP114" t="str">
            <v>EMPATE</v>
          </cell>
          <cell r="BQ114">
            <v>70</v>
          </cell>
          <cell r="BR114">
            <v>9</v>
          </cell>
          <cell r="BS114">
            <v>7</v>
          </cell>
          <cell r="BT114">
            <v>7</v>
          </cell>
          <cell r="BU114" t="str">
            <v/>
          </cell>
          <cell r="BX114">
            <v>99</v>
          </cell>
        </row>
        <row r="115">
          <cell r="C115">
            <v>12607989</v>
          </cell>
          <cell r="D115">
            <v>3</v>
          </cell>
          <cell r="E115">
            <v>1</v>
          </cell>
          <cell r="F115" t="str">
            <v>ZEPEDA GUERRERO ISAAC ABEL</v>
          </cell>
          <cell r="G115" t="str">
            <v>LEY 18.834</v>
          </cell>
          <cell r="H115" t="str">
            <v>TITULARES</v>
          </cell>
          <cell r="I115" t="str">
            <v>PROFESIONALES</v>
          </cell>
          <cell r="J115">
            <v>44</v>
          </cell>
          <cell r="K115">
            <v>15</v>
          </cell>
          <cell r="L115" t="str">
            <v>PROFESIONAL UNIVERSITARIO</v>
          </cell>
          <cell r="M115">
            <v>8</v>
          </cell>
          <cell r="N115">
            <v>4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601</v>
          </cell>
          <cell r="W115">
            <v>2016</v>
          </cell>
          <cell r="X115">
            <v>70</v>
          </cell>
          <cell r="Y115">
            <v>2015</v>
          </cell>
          <cell r="Z115">
            <v>70</v>
          </cell>
          <cell r="AA115">
            <v>2014</v>
          </cell>
          <cell r="AB115">
            <v>70</v>
          </cell>
          <cell r="AC115">
            <v>43103</v>
          </cell>
          <cell r="AD115" t="str">
            <v/>
          </cell>
          <cell r="AF115" t="str">
            <v/>
          </cell>
          <cell r="AM115">
            <v>43129</v>
          </cell>
          <cell r="AN115" t="str">
            <v>Sin observacion</v>
          </cell>
          <cell r="AO115">
            <v>8</v>
          </cell>
          <cell r="AP115">
            <v>45</v>
          </cell>
          <cell r="AQ115">
            <v>22.5</v>
          </cell>
          <cell r="AR115">
            <v>0</v>
          </cell>
          <cell r="AU115">
            <v>0</v>
          </cell>
          <cell r="AZ115">
            <v>601</v>
          </cell>
          <cell r="BC115">
            <v>70</v>
          </cell>
          <cell r="BD115">
            <v>70</v>
          </cell>
          <cell r="BE115">
            <v>70</v>
          </cell>
          <cell r="BP115" t="str">
            <v>EMPATE</v>
          </cell>
          <cell r="BQ115">
            <v>70</v>
          </cell>
          <cell r="BR115">
            <v>8</v>
          </cell>
          <cell r="BS115">
            <v>4</v>
          </cell>
          <cell r="BT115">
            <v>0</v>
          </cell>
          <cell r="BU115" t="str">
            <v/>
          </cell>
          <cell r="BX115">
            <v>100</v>
          </cell>
        </row>
        <row r="116">
          <cell r="C116">
            <v>10866429</v>
          </cell>
          <cell r="D116">
            <v>0</v>
          </cell>
          <cell r="E116">
            <v>1</v>
          </cell>
          <cell r="F116" t="str">
            <v>YAVI PALACIOS SILVIA INES</v>
          </cell>
          <cell r="G116" t="str">
            <v>LEY 18.834</v>
          </cell>
          <cell r="H116" t="str">
            <v>TITULARES</v>
          </cell>
          <cell r="I116" t="str">
            <v>PROFESIONALES</v>
          </cell>
          <cell r="J116">
            <v>44</v>
          </cell>
          <cell r="K116">
            <v>15</v>
          </cell>
          <cell r="L116" t="str">
            <v>PROFESOR</v>
          </cell>
          <cell r="M116">
            <v>7</v>
          </cell>
          <cell r="N116">
            <v>10</v>
          </cell>
          <cell r="O116">
            <v>26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1308</v>
          </cell>
          <cell r="W116">
            <v>2016</v>
          </cell>
          <cell r="X116">
            <v>70</v>
          </cell>
          <cell r="Y116">
            <v>2015</v>
          </cell>
          <cell r="Z116">
            <v>70</v>
          </cell>
          <cell r="AA116">
            <v>2014</v>
          </cell>
          <cell r="AB116">
            <v>70</v>
          </cell>
          <cell r="AC116">
            <v>43108</v>
          </cell>
          <cell r="AD116" t="str">
            <v/>
          </cell>
          <cell r="AF116" t="str">
            <v/>
          </cell>
          <cell r="AM116">
            <v>43129</v>
          </cell>
          <cell r="AN116" t="str">
            <v>Sin observacion</v>
          </cell>
          <cell r="AO116">
            <v>8</v>
          </cell>
          <cell r="AP116">
            <v>45</v>
          </cell>
          <cell r="AQ116">
            <v>22.5</v>
          </cell>
          <cell r="AR116">
            <v>0</v>
          </cell>
          <cell r="AU116">
            <v>0</v>
          </cell>
          <cell r="AZ116">
            <v>1308</v>
          </cell>
          <cell r="BC116">
            <v>70</v>
          </cell>
          <cell r="BD116">
            <v>70</v>
          </cell>
          <cell r="BE116">
            <v>70</v>
          </cell>
          <cell r="BP116" t="str">
            <v>EMPATE</v>
          </cell>
          <cell r="BQ116">
            <v>70</v>
          </cell>
          <cell r="BR116">
            <v>7</v>
          </cell>
          <cell r="BS116">
            <v>10</v>
          </cell>
          <cell r="BT116">
            <v>26</v>
          </cell>
          <cell r="BU116" t="str">
            <v/>
          </cell>
          <cell r="BX116">
            <v>101</v>
          </cell>
        </row>
        <row r="117">
          <cell r="C117">
            <v>15243278</v>
          </cell>
          <cell r="D117" t="str">
            <v>K</v>
          </cell>
          <cell r="E117">
            <v>1</v>
          </cell>
          <cell r="F117" t="str">
            <v>NAVARRETE CONTRERAS GLENDA ELIZABETH</v>
          </cell>
          <cell r="G117" t="str">
            <v>LEY 18.834</v>
          </cell>
          <cell r="H117" t="str">
            <v>TITULARES</v>
          </cell>
          <cell r="I117" t="str">
            <v>PROFESIONALES</v>
          </cell>
          <cell r="J117">
            <v>44</v>
          </cell>
          <cell r="K117">
            <v>15</v>
          </cell>
          <cell r="L117" t="str">
            <v>NUTRICIONISTA</v>
          </cell>
          <cell r="M117">
            <v>7</v>
          </cell>
          <cell r="N117">
            <v>10</v>
          </cell>
          <cell r="O117">
            <v>19</v>
          </cell>
          <cell r="P117">
            <v>0</v>
          </cell>
          <cell r="Q117">
            <v>1</v>
          </cell>
          <cell r="R117">
            <v>26</v>
          </cell>
          <cell r="S117">
            <v>0</v>
          </cell>
          <cell r="T117">
            <v>5</v>
          </cell>
          <cell r="U117">
            <v>0</v>
          </cell>
          <cell r="V117">
            <v>768</v>
          </cell>
          <cell r="W117">
            <v>2016</v>
          </cell>
          <cell r="X117">
            <v>70</v>
          </cell>
          <cell r="Y117">
            <v>2015</v>
          </cell>
          <cell r="Z117">
            <v>70</v>
          </cell>
          <cell r="AA117">
            <v>2014</v>
          </cell>
          <cell r="AB117">
            <v>70</v>
          </cell>
          <cell r="AC117">
            <v>43104</v>
          </cell>
          <cell r="AD117" t="str">
            <v/>
          </cell>
          <cell r="AF117" t="str">
            <v/>
          </cell>
          <cell r="AM117">
            <v>43129</v>
          </cell>
          <cell r="AN117" t="str">
            <v>Sin observacion</v>
          </cell>
          <cell r="AO117">
            <v>8</v>
          </cell>
          <cell r="AP117">
            <v>45</v>
          </cell>
          <cell r="AQ117">
            <v>22.5</v>
          </cell>
          <cell r="AR117">
            <v>0</v>
          </cell>
          <cell r="AU117">
            <v>0</v>
          </cell>
          <cell r="AZ117">
            <v>768</v>
          </cell>
          <cell r="BC117">
            <v>70</v>
          </cell>
          <cell r="BD117">
            <v>70</v>
          </cell>
          <cell r="BE117">
            <v>70</v>
          </cell>
          <cell r="BP117" t="str">
            <v>EMPATE</v>
          </cell>
          <cell r="BQ117">
            <v>70</v>
          </cell>
          <cell r="BR117">
            <v>7</v>
          </cell>
          <cell r="BS117">
            <v>10</v>
          </cell>
          <cell r="BT117">
            <v>19</v>
          </cell>
          <cell r="BU117" t="str">
            <v/>
          </cell>
          <cell r="BX117">
            <v>102</v>
          </cell>
        </row>
        <row r="118">
          <cell r="C118">
            <v>16225744</v>
          </cell>
          <cell r="D118">
            <v>7</v>
          </cell>
          <cell r="E118">
            <v>1</v>
          </cell>
          <cell r="F118" t="str">
            <v>VALDES VERGARA KATERINNE VALESKA</v>
          </cell>
          <cell r="G118" t="str">
            <v>LEY 18.834</v>
          </cell>
          <cell r="H118" t="str">
            <v>TITULARES</v>
          </cell>
          <cell r="I118" t="str">
            <v>PROFESIONALES</v>
          </cell>
          <cell r="J118">
            <v>44</v>
          </cell>
          <cell r="K118">
            <v>15</v>
          </cell>
          <cell r="L118" t="str">
            <v>MATRONA</v>
          </cell>
          <cell r="M118">
            <v>6</v>
          </cell>
          <cell r="N118">
            <v>8</v>
          </cell>
          <cell r="O118">
            <v>23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2</v>
          </cell>
          <cell r="U118">
            <v>26</v>
          </cell>
          <cell r="V118">
            <v>455</v>
          </cell>
          <cell r="W118">
            <v>2016</v>
          </cell>
          <cell r="X118">
            <v>70</v>
          </cell>
          <cell r="Y118">
            <v>2015</v>
          </cell>
          <cell r="Z118">
            <v>70</v>
          </cell>
          <cell r="AA118">
            <v>2014</v>
          </cell>
          <cell r="AB118">
            <v>70</v>
          </cell>
          <cell r="AC118">
            <v>43110</v>
          </cell>
          <cell r="AD118" t="str">
            <v/>
          </cell>
          <cell r="AF118" t="str">
            <v/>
          </cell>
          <cell r="AM118">
            <v>43129</v>
          </cell>
          <cell r="AN118" t="str">
            <v>Sin observacion</v>
          </cell>
          <cell r="AO118">
            <v>7</v>
          </cell>
          <cell r="AP118">
            <v>40</v>
          </cell>
          <cell r="AQ118">
            <v>20</v>
          </cell>
          <cell r="AR118">
            <v>0</v>
          </cell>
          <cell r="AU118">
            <v>0</v>
          </cell>
          <cell r="AZ118">
            <v>455</v>
          </cell>
          <cell r="BC118">
            <v>70</v>
          </cell>
          <cell r="BD118">
            <v>70</v>
          </cell>
          <cell r="BE118">
            <v>70</v>
          </cell>
          <cell r="BP118" t="str">
            <v>EMPATE</v>
          </cell>
          <cell r="BQ118">
            <v>70</v>
          </cell>
          <cell r="BR118">
            <v>6</v>
          </cell>
          <cell r="BS118">
            <v>8</v>
          </cell>
          <cell r="BT118">
            <v>23</v>
          </cell>
          <cell r="BU118" t="str">
            <v/>
          </cell>
          <cell r="BX118">
            <v>103</v>
          </cell>
        </row>
        <row r="119">
          <cell r="C119">
            <v>15694468</v>
          </cell>
          <cell r="D119">
            <v>8</v>
          </cell>
          <cell r="E119">
            <v>1</v>
          </cell>
          <cell r="F119" t="str">
            <v>VEAS SAJAMA YOSELIN DEL CARMEN</v>
          </cell>
          <cell r="G119" t="str">
            <v>LEY 18.834</v>
          </cell>
          <cell r="H119" t="str">
            <v>TITULARES</v>
          </cell>
          <cell r="I119" t="str">
            <v>PROFESIONALES</v>
          </cell>
          <cell r="J119">
            <v>44</v>
          </cell>
          <cell r="K119">
            <v>15</v>
          </cell>
          <cell r="L119" t="str">
            <v>MATRONA</v>
          </cell>
          <cell r="M119">
            <v>6</v>
          </cell>
          <cell r="N119">
            <v>8</v>
          </cell>
          <cell r="O119">
            <v>10</v>
          </cell>
          <cell r="P119">
            <v>0</v>
          </cell>
          <cell r="Q119">
            <v>3</v>
          </cell>
          <cell r="R119">
            <v>13</v>
          </cell>
          <cell r="S119">
            <v>0</v>
          </cell>
          <cell r="T119">
            <v>0</v>
          </cell>
          <cell r="U119">
            <v>0</v>
          </cell>
          <cell r="V119">
            <v>1516</v>
          </cell>
          <cell r="W119">
            <v>2016</v>
          </cell>
          <cell r="X119">
            <v>70</v>
          </cell>
          <cell r="Y119">
            <v>2015</v>
          </cell>
          <cell r="Z119">
            <v>70</v>
          </cell>
          <cell r="AA119">
            <v>2014</v>
          </cell>
          <cell r="AB119">
            <v>70</v>
          </cell>
          <cell r="AC119">
            <v>43102</v>
          </cell>
          <cell r="AD119" t="str">
            <v/>
          </cell>
          <cell r="AF119" t="str">
            <v/>
          </cell>
          <cell r="AM119">
            <v>43129</v>
          </cell>
          <cell r="AN119" t="str">
            <v>Diferencia en Antigüedad en Adm. Publica, pero esta diferencia no le suma puntaje para antigüedad</v>
          </cell>
          <cell r="AO119">
            <v>7</v>
          </cell>
          <cell r="AP119">
            <v>40</v>
          </cell>
          <cell r="AQ119">
            <v>20</v>
          </cell>
          <cell r="AR119">
            <v>0</v>
          </cell>
          <cell r="AU119">
            <v>0</v>
          </cell>
          <cell r="AZ119">
            <v>1516</v>
          </cell>
          <cell r="BC119">
            <v>70</v>
          </cell>
          <cell r="BD119">
            <v>70</v>
          </cell>
          <cell r="BE119">
            <v>70</v>
          </cell>
          <cell r="BP119" t="str">
            <v>EMPATE</v>
          </cell>
          <cell r="BQ119">
            <v>70</v>
          </cell>
          <cell r="BR119">
            <v>6</v>
          </cell>
          <cell r="BS119">
            <v>8</v>
          </cell>
          <cell r="BT119">
            <v>10</v>
          </cell>
          <cell r="BU119" t="str">
            <v/>
          </cell>
          <cell r="BX119">
            <v>104</v>
          </cell>
        </row>
        <row r="120">
          <cell r="C120">
            <v>12608888</v>
          </cell>
          <cell r="D120">
            <v>4</v>
          </cell>
          <cell r="E120">
            <v>1</v>
          </cell>
          <cell r="F120" t="str">
            <v>LEE RODRIGUEZ JOSE GUSTAVO</v>
          </cell>
          <cell r="G120" t="str">
            <v>LEY 18.834</v>
          </cell>
          <cell r="H120" t="str">
            <v>TITULARES</v>
          </cell>
          <cell r="I120" t="str">
            <v>PROFESIONALES</v>
          </cell>
          <cell r="J120">
            <v>44</v>
          </cell>
          <cell r="K120">
            <v>15</v>
          </cell>
          <cell r="L120" t="str">
            <v>TECNOLOGO MEDICO</v>
          </cell>
          <cell r="M120">
            <v>15</v>
          </cell>
          <cell r="N120">
            <v>10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40</v>
          </cell>
          <cell r="W120">
            <v>2016</v>
          </cell>
          <cell r="X120">
            <v>70</v>
          </cell>
          <cell r="Y120">
            <v>2015</v>
          </cell>
          <cell r="Z120">
            <v>70</v>
          </cell>
          <cell r="AA120">
            <v>2014</v>
          </cell>
          <cell r="AB120">
            <v>70</v>
          </cell>
          <cell r="AC120">
            <v>43108</v>
          </cell>
          <cell r="AD120" t="str">
            <v/>
          </cell>
          <cell r="AF120" t="str">
            <v/>
          </cell>
          <cell r="AM120">
            <v>43129</v>
          </cell>
          <cell r="AN120" t="str">
            <v>Diferencia 29 dias de antiguedad no afecta computo final</v>
          </cell>
          <cell r="AO120">
            <v>16</v>
          </cell>
          <cell r="AP120">
            <v>85</v>
          </cell>
          <cell r="AQ120">
            <v>42.5</v>
          </cell>
          <cell r="AR120">
            <v>0</v>
          </cell>
          <cell r="AU120">
            <v>0</v>
          </cell>
          <cell r="AZ120">
            <v>40</v>
          </cell>
          <cell r="BC120">
            <v>70</v>
          </cell>
          <cell r="BD120">
            <v>70</v>
          </cell>
          <cell r="BE120">
            <v>70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 t="str">
            <v/>
          </cell>
          <cell r="BX120">
            <v>105</v>
          </cell>
        </row>
        <row r="121">
          <cell r="C121">
            <v>10783344</v>
          </cell>
          <cell r="D121">
            <v>7</v>
          </cell>
          <cell r="E121">
            <v>1</v>
          </cell>
          <cell r="F121" t="str">
            <v>RIVERA FARIAS ANA MARIA</v>
          </cell>
          <cell r="G121" t="str">
            <v>LEY 18.834</v>
          </cell>
          <cell r="H121" t="str">
            <v>TITULARES</v>
          </cell>
          <cell r="I121" t="str">
            <v>PROFESIONALES</v>
          </cell>
          <cell r="J121">
            <v>44</v>
          </cell>
          <cell r="K121">
            <v>16</v>
          </cell>
          <cell r="L121" t="str">
            <v>ENFERMERA UNIVERSITARIA</v>
          </cell>
          <cell r="M121">
            <v>12</v>
          </cell>
          <cell r="N121">
            <v>2</v>
          </cell>
          <cell r="O121">
            <v>8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234</v>
          </cell>
          <cell r="W121">
            <v>2016</v>
          </cell>
          <cell r="X121">
            <v>70</v>
          </cell>
          <cell r="Y121">
            <v>2015</v>
          </cell>
          <cell r="Z121">
            <v>70</v>
          </cell>
          <cell r="AA121">
            <v>2014</v>
          </cell>
          <cell r="AB121">
            <v>70</v>
          </cell>
          <cell r="AC121">
            <v>43110</v>
          </cell>
          <cell r="AD121" t="str">
            <v/>
          </cell>
          <cell r="AF121" t="str">
            <v/>
          </cell>
          <cell r="AM121">
            <v>43129</v>
          </cell>
          <cell r="AN121" t="str">
            <v>Sin observacion</v>
          </cell>
          <cell r="AO121">
            <v>12</v>
          </cell>
          <cell r="AP121">
            <v>65</v>
          </cell>
          <cell r="AQ121">
            <v>32.5</v>
          </cell>
          <cell r="AR121">
            <v>0</v>
          </cell>
          <cell r="AU121">
            <v>0</v>
          </cell>
          <cell r="AZ121">
            <v>234</v>
          </cell>
          <cell r="BC121">
            <v>70</v>
          </cell>
          <cell r="BD121">
            <v>70</v>
          </cell>
          <cell r="BE121">
            <v>70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 t="str">
            <v/>
          </cell>
          <cell r="BX121">
            <v>106</v>
          </cell>
        </row>
        <row r="122">
          <cell r="C122">
            <v>10331437</v>
          </cell>
          <cell r="D122">
            <v>2</v>
          </cell>
          <cell r="E122">
            <v>1</v>
          </cell>
          <cell r="F122" t="str">
            <v>GONZALEZ SAAVEDRA MARIELA EVELYN</v>
          </cell>
          <cell r="G122" t="str">
            <v>LEY 18.834</v>
          </cell>
          <cell r="H122" t="str">
            <v>TITULARES</v>
          </cell>
          <cell r="I122" t="str">
            <v>PROFESIONALES</v>
          </cell>
          <cell r="J122">
            <v>44</v>
          </cell>
          <cell r="K122">
            <v>16</v>
          </cell>
          <cell r="L122" t="str">
            <v>ENFERMERA UNIVERSITARIA</v>
          </cell>
          <cell r="M122">
            <v>11</v>
          </cell>
          <cell r="N122">
            <v>5</v>
          </cell>
          <cell r="O122">
            <v>29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161</v>
          </cell>
          <cell r="W122">
            <v>2016</v>
          </cell>
          <cell r="X122">
            <v>70</v>
          </cell>
          <cell r="Y122">
            <v>2015</v>
          </cell>
          <cell r="Z122">
            <v>70</v>
          </cell>
          <cell r="AA122">
            <v>2014</v>
          </cell>
          <cell r="AB122">
            <v>69</v>
          </cell>
          <cell r="AC122">
            <v>43111</v>
          </cell>
          <cell r="AD122" t="str">
            <v/>
          </cell>
          <cell r="AF122" t="str">
            <v/>
          </cell>
          <cell r="AM122">
            <v>43129</v>
          </cell>
          <cell r="AN122" t="str">
            <v>Sin observacion</v>
          </cell>
          <cell r="AO122">
            <v>11</v>
          </cell>
          <cell r="AP122">
            <v>60</v>
          </cell>
          <cell r="AQ122">
            <v>30</v>
          </cell>
          <cell r="AR122">
            <v>0</v>
          </cell>
          <cell r="AU122">
            <v>0</v>
          </cell>
          <cell r="AZ122">
            <v>161</v>
          </cell>
          <cell r="BC122">
            <v>70</v>
          </cell>
          <cell r="BD122">
            <v>70</v>
          </cell>
          <cell r="BE122">
            <v>69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 t="str">
            <v/>
          </cell>
          <cell r="BX122">
            <v>107</v>
          </cell>
        </row>
        <row r="123">
          <cell r="C123">
            <v>13549451</v>
          </cell>
          <cell r="D123">
            <v>8</v>
          </cell>
          <cell r="E123">
            <v>1</v>
          </cell>
          <cell r="F123" t="str">
            <v>VERSALOVICH QUINTANA VINKA KATARINA</v>
          </cell>
          <cell r="G123" t="str">
            <v>LEY 18.834</v>
          </cell>
          <cell r="H123" t="str">
            <v>TITULARES</v>
          </cell>
          <cell r="I123" t="str">
            <v>PROFESIONALES</v>
          </cell>
          <cell r="J123">
            <v>44</v>
          </cell>
          <cell r="K123">
            <v>16</v>
          </cell>
          <cell r="L123" t="str">
            <v>PSICOLOGO</v>
          </cell>
          <cell r="M123">
            <v>12</v>
          </cell>
          <cell r="N123">
            <v>6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671</v>
          </cell>
          <cell r="W123">
            <v>2016</v>
          </cell>
          <cell r="X123">
            <v>70</v>
          </cell>
          <cell r="Y123">
            <v>2012</v>
          </cell>
          <cell r="Z123">
            <v>65</v>
          </cell>
          <cell r="AA123">
            <v>2011</v>
          </cell>
          <cell r="AB123">
            <v>70</v>
          </cell>
          <cell r="AC123">
            <v>43109</v>
          </cell>
          <cell r="AD123" t="str">
            <v>SI</v>
          </cell>
          <cell r="AE123" t="str">
            <v>NO</v>
          </cell>
          <cell r="AF123" t="str">
            <v/>
          </cell>
          <cell r="AM123">
            <v>43129</v>
          </cell>
          <cell r="AN123" t="str">
            <v>Sin observacion</v>
          </cell>
          <cell r="AO123">
            <v>12</v>
          </cell>
          <cell r="AP123">
            <v>65</v>
          </cell>
          <cell r="AQ123">
            <v>32.5</v>
          </cell>
          <cell r="AR123">
            <v>0</v>
          </cell>
          <cell r="AU123">
            <v>0</v>
          </cell>
          <cell r="AZ123">
            <v>671</v>
          </cell>
          <cell r="BC123">
            <v>70</v>
          </cell>
          <cell r="BD123">
            <v>65</v>
          </cell>
          <cell r="BE123">
            <v>70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 t="str">
            <v/>
          </cell>
          <cell r="BX123">
            <v>108</v>
          </cell>
        </row>
        <row r="124">
          <cell r="C124">
            <v>8592428</v>
          </cell>
          <cell r="D124">
            <v>1</v>
          </cell>
          <cell r="E124">
            <v>1</v>
          </cell>
          <cell r="F124" t="str">
            <v>TAPIA CARVAJAL JUAN RAUL</v>
          </cell>
          <cell r="G124" t="str">
            <v>LEY 18.834</v>
          </cell>
          <cell r="H124" t="str">
            <v>TITULARES</v>
          </cell>
          <cell r="I124" t="str">
            <v>PROFESIONALES</v>
          </cell>
          <cell r="J124">
            <v>44</v>
          </cell>
          <cell r="K124">
            <v>16</v>
          </cell>
          <cell r="L124" t="str">
            <v>INGENIERO DE EJECUCION</v>
          </cell>
          <cell r="M124">
            <v>7</v>
          </cell>
          <cell r="N124">
            <v>10</v>
          </cell>
          <cell r="O124">
            <v>26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235</v>
          </cell>
          <cell r="W124">
            <v>2016</v>
          </cell>
          <cell r="X124">
            <v>70</v>
          </cell>
          <cell r="Y124">
            <v>2015</v>
          </cell>
          <cell r="Z124">
            <v>70</v>
          </cell>
          <cell r="AA124">
            <v>2014</v>
          </cell>
          <cell r="AB124">
            <v>70</v>
          </cell>
          <cell r="AC124">
            <v>43110</v>
          </cell>
          <cell r="AD124" t="str">
            <v/>
          </cell>
          <cell r="AF124" t="str">
            <v/>
          </cell>
          <cell r="AM124">
            <v>43129</v>
          </cell>
          <cell r="AN124" t="str">
            <v>Sin observacion</v>
          </cell>
          <cell r="AO124">
            <v>8</v>
          </cell>
          <cell r="AP124">
            <v>45</v>
          </cell>
          <cell r="AQ124">
            <v>22.5</v>
          </cell>
          <cell r="AR124">
            <v>0</v>
          </cell>
          <cell r="AU124">
            <v>0</v>
          </cell>
          <cell r="AZ124">
            <v>235</v>
          </cell>
          <cell r="BC124">
            <v>70</v>
          </cell>
          <cell r="BD124">
            <v>70</v>
          </cell>
          <cell r="BE124">
            <v>70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 t="str">
            <v/>
          </cell>
          <cell r="BX124">
            <v>109</v>
          </cell>
        </row>
        <row r="125">
          <cell r="C125">
            <v>13412034</v>
          </cell>
          <cell r="D125">
            <v>7</v>
          </cell>
          <cell r="E125">
            <v>1</v>
          </cell>
          <cell r="F125" t="str">
            <v>CORDOVA RUZ LORENA ALEJANDRA</v>
          </cell>
          <cell r="G125" t="str">
            <v>LEY 18.834</v>
          </cell>
          <cell r="H125" t="str">
            <v>TITULARES</v>
          </cell>
          <cell r="I125" t="str">
            <v>PROFESIONALES</v>
          </cell>
          <cell r="J125">
            <v>44</v>
          </cell>
          <cell r="K125">
            <v>16</v>
          </cell>
          <cell r="L125" t="str">
            <v>TECNOLOGO MEDICO</v>
          </cell>
          <cell r="M125">
            <v>6</v>
          </cell>
          <cell r="N125">
            <v>11</v>
          </cell>
          <cell r="O125">
            <v>0</v>
          </cell>
          <cell r="P125">
            <v>0</v>
          </cell>
          <cell r="Q125">
            <v>2</v>
          </cell>
          <cell r="R125">
            <v>29</v>
          </cell>
          <cell r="S125">
            <v>0</v>
          </cell>
          <cell r="T125">
            <v>0</v>
          </cell>
          <cell r="U125">
            <v>0</v>
          </cell>
          <cell r="V125">
            <v>1557</v>
          </cell>
          <cell r="W125">
            <v>2016</v>
          </cell>
          <cell r="X125">
            <v>70</v>
          </cell>
          <cell r="Y125">
            <v>2015</v>
          </cell>
          <cell r="Z125">
            <v>70</v>
          </cell>
          <cell r="AA125">
            <v>2014</v>
          </cell>
          <cell r="AB125">
            <v>70</v>
          </cell>
          <cell r="AC125">
            <v>43112</v>
          </cell>
          <cell r="AD125" t="str">
            <v/>
          </cell>
          <cell r="AF125" t="str">
            <v/>
          </cell>
          <cell r="AM125">
            <v>43129</v>
          </cell>
          <cell r="AN125" t="str">
            <v>Sin observacion</v>
          </cell>
          <cell r="AO125">
            <v>7</v>
          </cell>
          <cell r="AP125">
            <v>40</v>
          </cell>
          <cell r="AQ125">
            <v>20</v>
          </cell>
          <cell r="AR125">
            <v>0</v>
          </cell>
          <cell r="AU125">
            <v>0</v>
          </cell>
          <cell r="AZ125">
            <v>1557</v>
          </cell>
          <cell r="BC125">
            <v>70</v>
          </cell>
          <cell r="BD125">
            <v>70</v>
          </cell>
          <cell r="BE125">
            <v>70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 t="str">
            <v/>
          </cell>
          <cell r="BX125">
            <v>110</v>
          </cell>
        </row>
        <row r="126">
          <cell r="C126">
            <v>13005802</v>
          </cell>
          <cell r="D126">
            <v>7</v>
          </cell>
          <cell r="E126">
            <v>1</v>
          </cell>
          <cell r="F126" t="str">
            <v>VALDIVIA ATENCIO JOSE FRANCISCO</v>
          </cell>
          <cell r="G126" t="str">
            <v>LEY 18.834</v>
          </cell>
          <cell r="H126" t="str">
            <v>TITULARES</v>
          </cell>
          <cell r="I126" t="str">
            <v>PROFESIONALES</v>
          </cell>
          <cell r="J126">
            <v>44</v>
          </cell>
          <cell r="K126">
            <v>16</v>
          </cell>
          <cell r="L126" t="str">
            <v>ENFERMERA UNIVERSITARIA</v>
          </cell>
          <cell r="M126">
            <v>12</v>
          </cell>
          <cell r="N126">
            <v>6</v>
          </cell>
          <cell r="O126">
            <v>22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27</v>
          </cell>
          <cell r="W126">
            <v>2016</v>
          </cell>
          <cell r="X126">
            <v>70</v>
          </cell>
          <cell r="Y126">
            <v>2015</v>
          </cell>
          <cell r="Z126">
            <v>69</v>
          </cell>
          <cell r="AA126">
            <v>2014</v>
          </cell>
          <cell r="AB126">
            <v>70</v>
          </cell>
          <cell r="AC126">
            <v>43111</v>
          </cell>
          <cell r="AD126" t="str">
            <v/>
          </cell>
          <cell r="AF126" t="str">
            <v/>
          </cell>
          <cell r="AM126">
            <v>43129</v>
          </cell>
          <cell r="AN126" t="str">
            <v>Sin observacion</v>
          </cell>
          <cell r="AO126">
            <v>13</v>
          </cell>
          <cell r="AP126">
            <v>70</v>
          </cell>
          <cell r="AQ126">
            <v>35</v>
          </cell>
          <cell r="AR126">
            <v>0</v>
          </cell>
          <cell r="AU126">
            <v>0</v>
          </cell>
          <cell r="AZ126">
            <v>27</v>
          </cell>
          <cell r="BC126">
            <v>70</v>
          </cell>
          <cell r="BD126">
            <v>69</v>
          </cell>
          <cell r="BE126">
            <v>70</v>
          </cell>
          <cell r="BP126" t="str">
            <v/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 t="str">
            <v/>
          </cell>
          <cell r="BX126">
            <v>111</v>
          </cell>
        </row>
        <row r="127">
          <cell r="AD127" t="str">
            <v/>
          </cell>
          <cell r="AF127" t="str">
            <v/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AD128" t="str">
            <v/>
          </cell>
          <cell r="AF128" t="str">
            <v/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AD129" t="str">
            <v/>
          </cell>
          <cell r="AF129" t="str">
            <v/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</row>
        <row r="130">
          <cell r="AD130" t="str">
            <v/>
          </cell>
          <cell r="AF130" t="str">
            <v/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</row>
        <row r="131">
          <cell r="AD131" t="str">
            <v/>
          </cell>
          <cell r="AF131" t="str">
            <v/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AD132" t="str">
            <v/>
          </cell>
          <cell r="AF132" t="str">
            <v/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</row>
        <row r="133">
          <cell r="AD133" t="str">
            <v/>
          </cell>
          <cell r="AF133" t="str">
            <v/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</row>
        <row r="134">
          <cell r="AD134" t="str">
            <v/>
          </cell>
          <cell r="AF134" t="str">
            <v/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</row>
        <row r="135">
          <cell r="AD135" t="str">
            <v/>
          </cell>
          <cell r="AF135" t="str">
            <v/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</row>
        <row r="136">
          <cell r="AD136" t="str">
            <v/>
          </cell>
          <cell r="AF136" t="str">
            <v/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</row>
        <row r="137">
          <cell r="AD137" t="str">
            <v/>
          </cell>
          <cell r="AF137" t="str">
            <v/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</row>
        <row r="138">
          <cell r="AD138" t="str">
            <v/>
          </cell>
          <cell r="AF138" t="str">
            <v/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</row>
        <row r="139">
          <cell r="AD139" t="str">
            <v/>
          </cell>
          <cell r="AF139" t="str">
            <v/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</row>
        <row r="140">
          <cell r="AD140" t="str">
            <v/>
          </cell>
          <cell r="AF140" t="str">
            <v/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</row>
        <row r="141">
          <cell r="AD141" t="str">
            <v/>
          </cell>
          <cell r="AF141" t="str">
            <v/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</row>
        <row r="142">
          <cell r="AD142" t="str">
            <v/>
          </cell>
          <cell r="AF142" t="str">
            <v/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</row>
        <row r="143">
          <cell r="AD143" t="str">
            <v/>
          </cell>
          <cell r="AF143" t="str">
            <v/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</row>
        <row r="144">
          <cell r="AD144" t="str">
            <v/>
          </cell>
          <cell r="AF144" t="str">
            <v/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</row>
        <row r="145">
          <cell r="AD145" t="str">
            <v/>
          </cell>
          <cell r="AF145" t="str">
            <v/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</row>
        <row r="146">
          <cell r="AD146" t="str">
            <v/>
          </cell>
          <cell r="AF146" t="str">
            <v/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</row>
        <row r="147">
          <cell r="AD147" t="str">
            <v/>
          </cell>
          <cell r="AF147" t="str">
            <v/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</row>
        <row r="148">
          <cell r="AD148" t="str">
            <v/>
          </cell>
          <cell r="AF148" t="str">
            <v/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</row>
        <row r="149">
          <cell r="AD149" t="str">
            <v/>
          </cell>
          <cell r="AF149" t="str">
            <v/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</row>
        <row r="150">
          <cell r="AD150" t="str">
            <v/>
          </cell>
          <cell r="AF150" t="str">
            <v/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</row>
        <row r="151">
          <cell r="AD151" t="str">
            <v/>
          </cell>
          <cell r="AF151" t="str">
            <v/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</row>
        <row r="152">
          <cell r="AD152" t="str">
            <v/>
          </cell>
          <cell r="AF152" t="str">
            <v/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</row>
        <row r="153">
          <cell r="AD153" t="str">
            <v/>
          </cell>
          <cell r="AF153" t="str">
            <v/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</row>
        <row r="154">
          <cell r="AD154" t="str">
            <v/>
          </cell>
          <cell r="AF154" t="str">
            <v/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</row>
        <row r="155">
          <cell r="AD155" t="str">
            <v/>
          </cell>
          <cell r="AF155" t="str">
            <v/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</row>
        <row r="156">
          <cell r="AD156" t="str">
            <v/>
          </cell>
          <cell r="AF156" t="str">
            <v/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</row>
        <row r="157">
          <cell r="AD157" t="str">
            <v/>
          </cell>
          <cell r="AF157" t="str">
            <v/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</row>
        <row r="158">
          <cell r="AD158" t="str">
            <v/>
          </cell>
          <cell r="AF158" t="str">
            <v/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</row>
        <row r="159">
          <cell r="AD159" t="str">
            <v/>
          </cell>
          <cell r="AF159" t="str">
            <v/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</row>
        <row r="160">
          <cell r="AD160" t="str">
            <v/>
          </cell>
          <cell r="AF160" t="str">
            <v/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</row>
        <row r="161">
          <cell r="AD161" t="str">
            <v/>
          </cell>
          <cell r="AF161" t="str">
            <v/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</row>
        <row r="162">
          <cell r="AD162" t="str">
            <v/>
          </cell>
          <cell r="AF162" t="str">
            <v/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</row>
        <row r="163">
          <cell r="AD163" t="str">
            <v/>
          </cell>
          <cell r="AF163" t="str">
            <v/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</row>
        <row r="164">
          <cell r="AD164" t="str">
            <v/>
          </cell>
          <cell r="AF164" t="str">
            <v/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</row>
        <row r="165">
          <cell r="AD165" t="str">
            <v/>
          </cell>
          <cell r="AF165" t="str">
            <v/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</row>
        <row r="166">
          <cell r="AD166" t="str">
            <v/>
          </cell>
          <cell r="AF166" t="str">
            <v/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</row>
        <row r="167">
          <cell r="AD167" t="str">
            <v/>
          </cell>
          <cell r="AF167" t="str">
            <v/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</row>
        <row r="168">
          <cell r="AD168" t="str">
            <v/>
          </cell>
          <cell r="AF168" t="str">
            <v/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</row>
        <row r="169">
          <cell r="AD169" t="str">
            <v/>
          </cell>
          <cell r="AF169" t="str">
            <v/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</row>
        <row r="170">
          <cell r="AD170" t="str">
            <v/>
          </cell>
          <cell r="AF170" t="str">
            <v/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</row>
        <row r="171">
          <cell r="AD171" t="str">
            <v/>
          </cell>
          <cell r="AF171" t="str">
            <v/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</row>
        <row r="172">
          <cell r="AD172" t="str">
            <v/>
          </cell>
          <cell r="AF172" t="str">
            <v/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</row>
        <row r="173">
          <cell r="AD173" t="str">
            <v/>
          </cell>
          <cell r="AF173" t="str">
            <v/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</row>
        <row r="174">
          <cell r="AD174" t="str">
            <v/>
          </cell>
          <cell r="AF174" t="str">
            <v/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75">
          <cell r="AD175" t="str">
            <v/>
          </cell>
          <cell r="AF175" t="str">
            <v/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</row>
        <row r="176">
          <cell r="AD176" t="str">
            <v/>
          </cell>
          <cell r="AF176" t="str">
            <v/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</row>
        <row r="177">
          <cell r="AD177" t="str">
            <v/>
          </cell>
          <cell r="AF177" t="str">
            <v/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</row>
        <row r="178">
          <cell r="AD178" t="str">
            <v/>
          </cell>
          <cell r="AF178" t="str">
            <v/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</row>
        <row r="179">
          <cell r="AD179" t="str">
            <v/>
          </cell>
          <cell r="AF179" t="str">
            <v/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</row>
        <row r="180">
          <cell r="AD180" t="str">
            <v/>
          </cell>
          <cell r="AF180" t="str">
            <v/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</row>
        <row r="181">
          <cell r="AD181" t="str">
            <v/>
          </cell>
          <cell r="AF181" t="str">
            <v/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</row>
        <row r="182">
          <cell r="AD182" t="str">
            <v/>
          </cell>
          <cell r="AF182" t="str">
            <v/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</row>
        <row r="183">
          <cell r="AD183" t="str">
            <v/>
          </cell>
          <cell r="AF183" t="str">
            <v/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</row>
        <row r="184">
          <cell r="AD184" t="str">
            <v/>
          </cell>
          <cell r="AF184" t="str">
            <v/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</row>
        <row r="185">
          <cell r="AD185" t="str">
            <v/>
          </cell>
          <cell r="AF185" t="str">
            <v/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</row>
        <row r="186">
          <cell r="AD186" t="str">
            <v/>
          </cell>
          <cell r="AF186" t="str">
            <v/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</row>
        <row r="187">
          <cell r="AD187" t="str">
            <v/>
          </cell>
          <cell r="AF187" t="str">
            <v/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</row>
        <row r="188">
          <cell r="AD188" t="str">
            <v/>
          </cell>
          <cell r="AF188" t="str">
            <v/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</row>
        <row r="189">
          <cell r="AD189" t="str">
            <v/>
          </cell>
          <cell r="AF189" t="str">
            <v/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</row>
        <row r="190">
          <cell r="AD190" t="str">
            <v/>
          </cell>
          <cell r="AF190" t="str">
            <v/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</row>
        <row r="191">
          <cell r="AD191" t="str">
            <v/>
          </cell>
          <cell r="AF191" t="str">
            <v/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</row>
        <row r="192">
          <cell r="AD192" t="str">
            <v/>
          </cell>
          <cell r="AF192" t="str">
            <v/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</row>
        <row r="193">
          <cell r="AD193" t="str">
            <v/>
          </cell>
          <cell r="AF193" t="str">
            <v/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</row>
        <row r="194">
          <cell r="AD194" t="str">
            <v/>
          </cell>
          <cell r="AF194" t="str">
            <v/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</row>
        <row r="195">
          <cell r="AD195" t="str">
            <v/>
          </cell>
          <cell r="AF195" t="str">
            <v/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</row>
        <row r="196">
          <cell r="AD196" t="str">
            <v/>
          </cell>
          <cell r="AF196" t="str">
            <v/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</row>
        <row r="197">
          <cell r="AD197" t="str">
            <v/>
          </cell>
          <cell r="AF197" t="str">
            <v/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</row>
        <row r="198">
          <cell r="AD198" t="str">
            <v/>
          </cell>
          <cell r="AF198" t="str">
            <v/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</row>
        <row r="199">
          <cell r="AD199" t="str">
            <v/>
          </cell>
          <cell r="AF199" t="str">
            <v/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</row>
        <row r="200">
          <cell r="AD200" t="str">
            <v/>
          </cell>
          <cell r="AF200" t="str">
            <v/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</row>
        <row r="201">
          <cell r="AD201" t="str">
            <v/>
          </cell>
          <cell r="AF201" t="str">
            <v/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</row>
        <row r="202">
          <cell r="AD202" t="str">
            <v/>
          </cell>
          <cell r="AF202" t="str">
            <v/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</row>
        <row r="203">
          <cell r="AD203" t="str">
            <v/>
          </cell>
          <cell r="AF203" t="str">
            <v/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</row>
        <row r="204">
          <cell r="AD204" t="str">
            <v/>
          </cell>
          <cell r="AF204" t="str">
            <v/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</row>
        <row r="205">
          <cell r="AD205" t="str">
            <v/>
          </cell>
          <cell r="AF205" t="str">
            <v/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</row>
        <row r="206">
          <cell r="AD206" t="str">
            <v/>
          </cell>
          <cell r="AF206" t="str">
            <v/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</row>
        <row r="207">
          <cell r="AD207" t="str">
            <v/>
          </cell>
          <cell r="AF207" t="str">
            <v/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</row>
        <row r="208">
          <cell r="AD208" t="str">
            <v/>
          </cell>
          <cell r="AF208" t="str">
            <v/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</row>
        <row r="209">
          <cell r="AD209" t="str">
            <v/>
          </cell>
          <cell r="AF209" t="str">
            <v/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</row>
        <row r="210">
          <cell r="AD210" t="str">
            <v/>
          </cell>
          <cell r="AF210" t="str">
            <v/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</row>
        <row r="211">
          <cell r="AD211" t="str">
            <v/>
          </cell>
          <cell r="AF211" t="str">
            <v/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</row>
        <row r="212">
          <cell r="AD212" t="str">
            <v/>
          </cell>
          <cell r="AF212" t="str">
            <v/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</row>
        <row r="213">
          <cell r="AD213" t="str">
            <v/>
          </cell>
          <cell r="AF213" t="str">
            <v/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</row>
        <row r="214">
          <cell r="AD214" t="str">
            <v/>
          </cell>
          <cell r="AF214" t="str">
            <v/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AD215" t="str">
            <v/>
          </cell>
          <cell r="AF215" t="str">
            <v/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6">
          <cell r="AD216" t="str">
            <v/>
          </cell>
          <cell r="AF216" t="str">
            <v/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</row>
        <row r="217">
          <cell r="AD217" t="str">
            <v/>
          </cell>
          <cell r="AF217" t="str">
            <v/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</row>
        <row r="218">
          <cell r="AD218" t="str">
            <v/>
          </cell>
          <cell r="AF218" t="str">
            <v/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</row>
        <row r="219">
          <cell r="AD219" t="str">
            <v/>
          </cell>
          <cell r="AF219" t="str">
            <v/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</row>
        <row r="220">
          <cell r="AD220" t="str">
            <v/>
          </cell>
          <cell r="AF220" t="str">
            <v/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</row>
        <row r="221">
          <cell r="AD221" t="str">
            <v/>
          </cell>
          <cell r="AF221" t="str">
            <v/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</row>
        <row r="222">
          <cell r="AD222" t="str">
            <v/>
          </cell>
          <cell r="AF222" t="str">
            <v/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</row>
        <row r="223">
          <cell r="AD223" t="str">
            <v/>
          </cell>
          <cell r="AF223" t="str">
            <v/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</row>
        <row r="224">
          <cell r="AD224" t="str">
            <v/>
          </cell>
          <cell r="AF224" t="str">
            <v/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</row>
        <row r="225">
          <cell r="AD225" t="str">
            <v/>
          </cell>
          <cell r="AF225" t="str">
            <v/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</row>
        <row r="226">
          <cell r="AD226" t="str">
            <v/>
          </cell>
          <cell r="AF226" t="str">
            <v/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</row>
        <row r="227">
          <cell r="AD227" t="str">
            <v/>
          </cell>
          <cell r="AF227" t="str">
            <v/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</row>
        <row r="228">
          <cell r="AD228" t="str">
            <v/>
          </cell>
          <cell r="AF228" t="str">
            <v/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</row>
        <row r="229">
          <cell r="AD229" t="str">
            <v/>
          </cell>
          <cell r="AF229" t="str">
            <v/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</row>
        <row r="230">
          <cell r="AD230" t="str">
            <v/>
          </cell>
          <cell r="AF230" t="str">
            <v/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</row>
        <row r="231">
          <cell r="AD231" t="str">
            <v/>
          </cell>
          <cell r="AF231" t="str">
            <v/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</row>
        <row r="232">
          <cell r="AD232" t="str">
            <v/>
          </cell>
          <cell r="AF232" t="str">
            <v/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</row>
        <row r="233">
          <cell r="AD233" t="str">
            <v/>
          </cell>
          <cell r="AF233" t="str">
            <v/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</row>
        <row r="234">
          <cell r="AD234" t="str">
            <v/>
          </cell>
          <cell r="AF234" t="str">
            <v/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</row>
        <row r="235">
          <cell r="AD235" t="str">
            <v/>
          </cell>
          <cell r="AF235" t="str">
            <v/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</row>
        <row r="236">
          <cell r="AD236" t="str">
            <v/>
          </cell>
          <cell r="AF236" t="str">
            <v/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</row>
        <row r="237">
          <cell r="AD237" t="str">
            <v/>
          </cell>
          <cell r="AF237" t="str">
            <v/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</row>
        <row r="238">
          <cell r="AD238" t="str">
            <v/>
          </cell>
          <cell r="AF238" t="str">
            <v/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</row>
        <row r="239">
          <cell r="AD239" t="str">
            <v/>
          </cell>
          <cell r="AF239" t="str">
            <v/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</row>
        <row r="240">
          <cell r="AD240" t="str">
            <v/>
          </cell>
          <cell r="AF240" t="str">
            <v/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</row>
        <row r="241">
          <cell r="AD241" t="str">
            <v/>
          </cell>
          <cell r="AF241" t="str">
            <v/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</row>
        <row r="242">
          <cell r="AD242" t="str">
            <v/>
          </cell>
          <cell r="AF242" t="str">
            <v/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</row>
        <row r="243">
          <cell r="AD243" t="str">
            <v/>
          </cell>
          <cell r="AF243" t="str">
            <v/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</row>
        <row r="244">
          <cell r="AD244" t="str">
            <v/>
          </cell>
          <cell r="AF244" t="str">
            <v/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</row>
        <row r="245">
          <cell r="AD245" t="str">
            <v/>
          </cell>
          <cell r="AF245" t="str">
            <v/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</row>
        <row r="246">
          <cell r="AD246" t="str">
            <v/>
          </cell>
          <cell r="AF246" t="str">
            <v/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</row>
        <row r="247">
          <cell r="AD247" t="str">
            <v/>
          </cell>
          <cell r="AF247" t="str">
            <v/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</row>
        <row r="248">
          <cell r="AD248" t="str">
            <v/>
          </cell>
          <cell r="AF248" t="str">
            <v/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</row>
        <row r="249">
          <cell r="AD249" t="str">
            <v/>
          </cell>
          <cell r="AF249" t="str">
            <v/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</row>
        <row r="250">
          <cell r="AD250" t="str">
            <v/>
          </cell>
          <cell r="AF250" t="str">
            <v/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</row>
        <row r="251">
          <cell r="AD251" t="str">
            <v/>
          </cell>
          <cell r="AF251" t="str">
            <v/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</row>
        <row r="252">
          <cell r="AD252" t="str">
            <v/>
          </cell>
          <cell r="AF252" t="str">
            <v/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</row>
        <row r="253">
          <cell r="AD253" t="str">
            <v/>
          </cell>
          <cell r="AF253" t="str">
            <v/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</row>
        <row r="254">
          <cell r="AD254" t="str">
            <v/>
          </cell>
          <cell r="AF254" t="str">
            <v/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</row>
        <row r="255">
          <cell r="AD255" t="str">
            <v/>
          </cell>
          <cell r="AF255" t="str">
            <v/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</row>
        <row r="256">
          <cell r="AD256" t="str">
            <v/>
          </cell>
          <cell r="AF256" t="str">
            <v/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</row>
        <row r="257">
          <cell r="AD257" t="str">
            <v/>
          </cell>
          <cell r="AF257" t="str">
            <v/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</row>
        <row r="258">
          <cell r="AD258" t="str">
            <v/>
          </cell>
          <cell r="AF258" t="str">
            <v/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</row>
        <row r="259">
          <cell r="AD259" t="str">
            <v/>
          </cell>
          <cell r="AF259" t="str">
            <v/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</row>
        <row r="260">
          <cell r="AD260" t="str">
            <v/>
          </cell>
          <cell r="AF260" t="str">
            <v/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</row>
        <row r="261">
          <cell r="AD261" t="str">
            <v/>
          </cell>
          <cell r="AF261" t="str">
            <v/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</row>
        <row r="262">
          <cell r="AD262" t="str">
            <v/>
          </cell>
          <cell r="AF262" t="str">
            <v/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</row>
        <row r="263">
          <cell r="AD263" t="str">
            <v/>
          </cell>
          <cell r="AF263" t="str">
            <v/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</row>
        <row r="264">
          <cell r="AD264" t="str">
            <v/>
          </cell>
          <cell r="AF264" t="str">
            <v/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D265" t="str">
            <v/>
          </cell>
          <cell r="AF265" t="str">
            <v/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</row>
        <row r="266">
          <cell r="AD266" t="str">
            <v/>
          </cell>
          <cell r="AF266" t="str">
            <v/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</row>
        <row r="267">
          <cell r="AD267" t="str">
            <v/>
          </cell>
          <cell r="AF267" t="str">
            <v/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</row>
        <row r="268">
          <cell r="AD268" t="str">
            <v/>
          </cell>
          <cell r="AF268" t="str">
            <v/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</row>
        <row r="269">
          <cell r="AD269" t="str">
            <v/>
          </cell>
          <cell r="AF269" t="str">
            <v/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</row>
        <row r="270">
          <cell r="AD270" t="str">
            <v/>
          </cell>
          <cell r="AF270" t="str">
            <v/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</row>
        <row r="271">
          <cell r="AD271" t="str">
            <v/>
          </cell>
          <cell r="AF271" t="str">
            <v/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</row>
        <row r="272">
          <cell r="AD272" t="str">
            <v/>
          </cell>
          <cell r="AF272" t="str">
            <v/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</row>
        <row r="273">
          <cell r="AD273" t="str">
            <v/>
          </cell>
          <cell r="AF273" t="str">
            <v/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</row>
        <row r="274">
          <cell r="AD274" t="str">
            <v/>
          </cell>
          <cell r="AF274" t="str">
            <v/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</row>
        <row r="275">
          <cell r="AD275" t="str">
            <v/>
          </cell>
          <cell r="AF275" t="str">
            <v/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</row>
        <row r="276">
          <cell r="AD276" t="str">
            <v/>
          </cell>
          <cell r="AF276" t="str">
            <v/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</row>
        <row r="277">
          <cell r="AD277" t="str">
            <v/>
          </cell>
          <cell r="AF277" t="str">
            <v/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</row>
        <row r="278">
          <cell r="AD278" t="str">
            <v/>
          </cell>
          <cell r="AF278" t="str">
            <v/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</row>
        <row r="279">
          <cell r="AD279" t="str">
            <v/>
          </cell>
          <cell r="AF279" t="str">
            <v/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</row>
        <row r="280">
          <cell r="AD280" t="str">
            <v/>
          </cell>
          <cell r="AF280" t="str">
            <v/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</row>
        <row r="281">
          <cell r="AD281" t="str">
            <v/>
          </cell>
          <cell r="AF281" t="str">
            <v/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</row>
        <row r="282">
          <cell r="AD282" t="str">
            <v/>
          </cell>
          <cell r="AF282" t="str">
            <v/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</row>
        <row r="283">
          <cell r="AD283" t="str">
            <v/>
          </cell>
          <cell r="AF283" t="str">
            <v/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</row>
        <row r="284">
          <cell r="AD284" t="str">
            <v/>
          </cell>
          <cell r="AF284" t="str">
            <v/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</row>
        <row r="285">
          <cell r="AD285" t="str">
            <v/>
          </cell>
          <cell r="AF285" t="str">
            <v/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</row>
        <row r="286">
          <cell r="AD286" t="str">
            <v/>
          </cell>
          <cell r="AF286" t="str">
            <v/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</row>
        <row r="287">
          <cell r="AD287" t="str">
            <v/>
          </cell>
          <cell r="AF287" t="str">
            <v/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</row>
        <row r="288">
          <cell r="AD288" t="str">
            <v/>
          </cell>
          <cell r="AF288" t="str">
            <v/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</row>
        <row r="289">
          <cell r="AD289" t="str">
            <v/>
          </cell>
          <cell r="AF289" t="str">
            <v/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</row>
        <row r="290">
          <cell r="AD290" t="str">
            <v/>
          </cell>
          <cell r="AF290" t="str">
            <v/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</row>
        <row r="291">
          <cell r="AD291" t="str">
            <v/>
          </cell>
          <cell r="AF291" t="str">
            <v/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</row>
        <row r="292">
          <cell r="AD292" t="str">
            <v/>
          </cell>
          <cell r="AF292" t="str">
            <v/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</row>
        <row r="293">
          <cell r="AD293" t="str">
            <v/>
          </cell>
          <cell r="AF293" t="str">
            <v/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</row>
        <row r="294">
          <cell r="AD294" t="str">
            <v/>
          </cell>
          <cell r="AF294" t="str">
            <v/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</row>
        <row r="295">
          <cell r="AD295" t="str">
            <v/>
          </cell>
          <cell r="AF295" t="str">
            <v/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</row>
        <row r="296">
          <cell r="AD296" t="str">
            <v/>
          </cell>
          <cell r="AF296" t="str">
            <v/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</row>
        <row r="297">
          <cell r="AD297" t="str">
            <v/>
          </cell>
          <cell r="AF297" t="str">
            <v/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</row>
        <row r="298">
          <cell r="AD298" t="str">
            <v/>
          </cell>
          <cell r="AF298" t="str">
            <v/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</row>
        <row r="299">
          <cell r="AD299" t="str">
            <v/>
          </cell>
          <cell r="AF299" t="str">
            <v/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</row>
        <row r="300">
          <cell r="AD300" t="str">
            <v/>
          </cell>
          <cell r="AF300" t="str">
            <v/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</row>
        <row r="301">
          <cell r="AD301" t="str">
            <v/>
          </cell>
          <cell r="AF301" t="str">
            <v/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</row>
        <row r="302">
          <cell r="AD302" t="str">
            <v/>
          </cell>
          <cell r="AF302" t="str">
            <v/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</row>
        <row r="303">
          <cell r="AD303" t="str">
            <v/>
          </cell>
          <cell r="AF303" t="str">
            <v/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</row>
        <row r="304">
          <cell r="AD304" t="str">
            <v/>
          </cell>
          <cell r="AF304" t="str">
            <v/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</row>
        <row r="305">
          <cell r="AD305" t="str">
            <v/>
          </cell>
          <cell r="AF305" t="str">
            <v/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</row>
        <row r="306">
          <cell r="AD306" t="str">
            <v/>
          </cell>
          <cell r="AF306" t="str">
            <v/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</row>
        <row r="307">
          <cell r="AD307" t="str">
            <v/>
          </cell>
          <cell r="AF307" t="str">
            <v/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</row>
        <row r="308">
          <cell r="AD308" t="str">
            <v/>
          </cell>
          <cell r="AF308" t="str">
            <v/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</row>
        <row r="309">
          <cell r="AD309" t="str">
            <v/>
          </cell>
          <cell r="AF309" t="str">
            <v/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</row>
        <row r="310">
          <cell r="AD310" t="str">
            <v/>
          </cell>
          <cell r="AF310" t="str">
            <v/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</row>
        <row r="311">
          <cell r="AD311" t="str">
            <v/>
          </cell>
          <cell r="AF311" t="str">
            <v/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</row>
        <row r="312">
          <cell r="AD312" t="str">
            <v/>
          </cell>
          <cell r="AF312" t="str">
            <v/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</row>
        <row r="313">
          <cell r="AD313" t="str">
            <v/>
          </cell>
          <cell r="AF313" t="str">
            <v/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</row>
        <row r="314">
          <cell r="AD314" t="str">
            <v/>
          </cell>
          <cell r="AF314" t="str">
            <v/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</row>
        <row r="315">
          <cell r="AD315" t="str">
            <v/>
          </cell>
          <cell r="AF315" t="str">
            <v/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</row>
        <row r="316">
          <cell r="AD316" t="str">
            <v/>
          </cell>
          <cell r="AF316" t="str">
            <v/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</row>
        <row r="317">
          <cell r="AD317" t="str">
            <v/>
          </cell>
          <cell r="AF317" t="str">
            <v/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</row>
        <row r="318">
          <cell r="AD318" t="str">
            <v/>
          </cell>
          <cell r="AF318" t="str">
            <v/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</row>
        <row r="319">
          <cell r="AD319" t="str">
            <v/>
          </cell>
          <cell r="AF319" t="str">
            <v/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</row>
        <row r="320">
          <cell r="AD320" t="str">
            <v/>
          </cell>
          <cell r="AF320" t="str">
            <v/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</row>
        <row r="321">
          <cell r="AD321" t="str">
            <v/>
          </cell>
          <cell r="AF321" t="str">
            <v/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</row>
        <row r="322">
          <cell r="AD322" t="str">
            <v/>
          </cell>
          <cell r="AF322" t="str">
            <v/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</row>
        <row r="323">
          <cell r="AD323" t="str">
            <v/>
          </cell>
          <cell r="AF323" t="str">
            <v/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</row>
        <row r="324">
          <cell r="AD324" t="str">
            <v/>
          </cell>
          <cell r="AF324" t="str">
            <v/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</row>
        <row r="325">
          <cell r="AD325" t="str">
            <v/>
          </cell>
          <cell r="AF325" t="str">
            <v/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</row>
        <row r="326">
          <cell r="AD326" t="str">
            <v/>
          </cell>
          <cell r="AF326" t="str">
            <v/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</row>
        <row r="327">
          <cell r="AD327" t="str">
            <v/>
          </cell>
          <cell r="AF327" t="str">
            <v/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</row>
        <row r="328">
          <cell r="AD328" t="str">
            <v/>
          </cell>
          <cell r="AF328" t="str">
            <v/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</row>
        <row r="329">
          <cell r="AD329" t="str">
            <v/>
          </cell>
          <cell r="AF329" t="str">
            <v/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</row>
        <row r="330">
          <cell r="AD330" t="str">
            <v/>
          </cell>
          <cell r="AF330" t="str">
            <v/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</row>
        <row r="331">
          <cell r="AD331" t="str">
            <v/>
          </cell>
          <cell r="AF331" t="str">
            <v/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</row>
        <row r="332">
          <cell r="AD332" t="str">
            <v/>
          </cell>
          <cell r="AF332" t="str">
            <v/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</row>
        <row r="333">
          <cell r="AD333" t="str">
            <v/>
          </cell>
          <cell r="AF333" t="str">
            <v/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</row>
        <row r="334">
          <cell r="AD334" t="str">
            <v/>
          </cell>
          <cell r="AF334" t="str">
            <v/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</row>
        <row r="335">
          <cell r="AD335" t="str">
            <v/>
          </cell>
          <cell r="AF335" t="str">
            <v/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</row>
        <row r="336">
          <cell r="AD336" t="str">
            <v/>
          </cell>
          <cell r="AF336" t="str">
            <v/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</row>
        <row r="337">
          <cell r="AD337" t="str">
            <v/>
          </cell>
          <cell r="AF337" t="str">
            <v/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</row>
        <row r="338">
          <cell r="AD338" t="str">
            <v/>
          </cell>
          <cell r="AF338" t="str">
            <v/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</row>
        <row r="339">
          <cell r="AD339" t="str">
            <v/>
          </cell>
          <cell r="AF339" t="str">
            <v/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</row>
        <row r="340">
          <cell r="AD340" t="str">
            <v/>
          </cell>
          <cell r="AF340" t="str">
            <v/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</row>
        <row r="341">
          <cell r="AD341" t="str">
            <v/>
          </cell>
          <cell r="AF341" t="str">
            <v/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</row>
        <row r="342">
          <cell r="AD342" t="str">
            <v/>
          </cell>
          <cell r="AF342" t="str">
            <v/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</row>
        <row r="343">
          <cell r="AD343" t="str">
            <v/>
          </cell>
          <cell r="AF343" t="str">
            <v/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</row>
        <row r="344">
          <cell r="AD344" t="str">
            <v/>
          </cell>
          <cell r="AF344" t="str">
            <v/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</row>
        <row r="345">
          <cell r="AD345" t="str">
            <v/>
          </cell>
          <cell r="AF345" t="str">
            <v/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</row>
        <row r="346">
          <cell r="AD346" t="str">
            <v/>
          </cell>
          <cell r="AF346" t="str">
            <v/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</row>
        <row r="347">
          <cell r="AD347" t="str">
            <v/>
          </cell>
          <cell r="AF347" t="str">
            <v/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</row>
        <row r="348">
          <cell r="AD348" t="str">
            <v/>
          </cell>
          <cell r="AF348" t="str">
            <v/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</row>
        <row r="349">
          <cell r="AD349" t="str">
            <v/>
          </cell>
          <cell r="AF349" t="str">
            <v/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</row>
        <row r="350">
          <cell r="AD350" t="str">
            <v/>
          </cell>
          <cell r="AF350" t="str">
            <v/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</row>
        <row r="351">
          <cell r="AD351" t="str">
            <v/>
          </cell>
          <cell r="AF351" t="str">
            <v/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</row>
        <row r="352">
          <cell r="AD352" t="str">
            <v/>
          </cell>
          <cell r="AF352" t="str">
            <v/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</row>
        <row r="353">
          <cell r="AD353" t="str">
            <v/>
          </cell>
          <cell r="AF353" t="str">
            <v/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</row>
        <row r="354">
          <cell r="AD354" t="str">
            <v/>
          </cell>
          <cell r="AF354" t="str">
            <v/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</row>
        <row r="355">
          <cell r="AD355" t="str">
            <v/>
          </cell>
          <cell r="AF355" t="str">
            <v/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</row>
        <row r="356">
          <cell r="AD356" t="str">
            <v/>
          </cell>
          <cell r="AF356" t="str">
            <v/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</row>
        <row r="357">
          <cell r="AD357" t="str">
            <v/>
          </cell>
          <cell r="AF357" t="str">
            <v/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</row>
        <row r="358">
          <cell r="AD358" t="str">
            <v/>
          </cell>
          <cell r="AF358" t="str">
            <v/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</row>
        <row r="359">
          <cell r="AD359" t="str">
            <v/>
          </cell>
          <cell r="AF359" t="str">
            <v/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</row>
        <row r="360">
          <cell r="AD360" t="str">
            <v/>
          </cell>
          <cell r="AF360" t="str">
            <v/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</row>
        <row r="361">
          <cell r="AD361" t="str">
            <v/>
          </cell>
          <cell r="AF361" t="str">
            <v/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</row>
        <row r="362">
          <cell r="AD362" t="str">
            <v/>
          </cell>
          <cell r="AF362" t="str">
            <v/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</row>
        <row r="363">
          <cell r="AD363" t="str">
            <v/>
          </cell>
          <cell r="AF363" t="str">
            <v/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</row>
        <row r="364">
          <cell r="AD364" t="str">
            <v/>
          </cell>
          <cell r="AF364" t="str">
            <v/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</row>
        <row r="365">
          <cell r="AD365" t="str">
            <v/>
          </cell>
          <cell r="AF365" t="str">
            <v/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</row>
        <row r="366">
          <cell r="AD366" t="str">
            <v/>
          </cell>
          <cell r="AF366" t="str">
            <v/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</row>
        <row r="367">
          <cell r="AD367" t="str">
            <v/>
          </cell>
          <cell r="AF367" t="str">
            <v/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</row>
        <row r="368">
          <cell r="AD368" t="str">
            <v/>
          </cell>
          <cell r="AF368" t="str">
            <v/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</row>
        <row r="369">
          <cell r="AD369" t="str">
            <v/>
          </cell>
          <cell r="AF369" t="str">
            <v/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</row>
        <row r="370">
          <cell r="AD370" t="str">
            <v/>
          </cell>
          <cell r="AF370" t="str">
            <v/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</row>
        <row r="371">
          <cell r="AD371" t="str">
            <v/>
          </cell>
          <cell r="AF371" t="str">
            <v/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</row>
        <row r="372">
          <cell r="AD372" t="str">
            <v/>
          </cell>
          <cell r="AF372" t="str">
            <v/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</row>
        <row r="373">
          <cell r="AD373" t="str">
            <v/>
          </cell>
          <cell r="AF373" t="str">
            <v/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</row>
        <row r="374">
          <cell r="AD374" t="str">
            <v/>
          </cell>
          <cell r="AF374" t="str">
            <v/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</row>
        <row r="375">
          <cell r="AD375" t="str">
            <v/>
          </cell>
          <cell r="AF375" t="str">
            <v/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</row>
        <row r="376">
          <cell r="AD376" t="str">
            <v/>
          </cell>
          <cell r="AF376" t="str">
            <v/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</row>
        <row r="377">
          <cell r="AD377" t="str">
            <v/>
          </cell>
          <cell r="AF377" t="str">
            <v/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</row>
        <row r="378">
          <cell r="AD378" t="str">
            <v/>
          </cell>
          <cell r="AF378" t="str">
            <v/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</row>
        <row r="379">
          <cell r="AD379" t="str">
            <v/>
          </cell>
          <cell r="AF379" t="str">
            <v/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</row>
        <row r="380">
          <cell r="AD380" t="str">
            <v/>
          </cell>
          <cell r="AF380" t="str">
            <v/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</row>
        <row r="381">
          <cell r="AD381" t="str">
            <v/>
          </cell>
          <cell r="AF381" t="str">
            <v/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</row>
        <row r="382">
          <cell r="AD382" t="str">
            <v/>
          </cell>
          <cell r="AF382" t="str">
            <v/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</row>
        <row r="383">
          <cell r="AD383" t="str">
            <v/>
          </cell>
          <cell r="AF383" t="str">
            <v/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</row>
        <row r="384">
          <cell r="AD384" t="str">
            <v/>
          </cell>
          <cell r="AF384" t="str">
            <v/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</row>
        <row r="385">
          <cell r="AD385" t="str">
            <v/>
          </cell>
          <cell r="AF385" t="str">
            <v/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</row>
        <row r="386">
          <cell r="AD386" t="str">
            <v/>
          </cell>
          <cell r="AF386" t="str">
            <v/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</row>
        <row r="387">
          <cell r="AD387" t="str">
            <v/>
          </cell>
          <cell r="AF387" t="str">
            <v/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</row>
        <row r="388">
          <cell r="AD388" t="str">
            <v/>
          </cell>
          <cell r="AF388" t="str">
            <v/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</row>
        <row r="389">
          <cell r="AD389" t="str">
            <v/>
          </cell>
          <cell r="AF389" t="str">
            <v/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</row>
        <row r="390">
          <cell r="AD390" t="str">
            <v/>
          </cell>
          <cell r="AF390" t="str">
            <v/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</row>
        <row r="391">
          <cell r="AD391" t="str">
            <v/>
          </cell>
          <cell r="AF391" t="str">
            <v/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</row>
        <row r="392">
          <cell r="AD392" t="str">
            <v/>
          </cell>
          <cell r="AF392" t="str">
            <v/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</row>
        <row r="393">
          <cell r="AD393" t="str">
            <v/>
          </cell>
          <cell r="AF393" t="str">
            <v/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</row>
        <row r="394">
          <cell r="AD394" t="str">
            <v/>
          </cell>
          <cell r="AF394" t="str">
            <v/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</row>
        <row r="395">
          <cell r="AD395" t="str">
            <v/>
          </cell>
          <cell r="AF395" t="str">
            <v/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</row>
        <row r="396">
          <cell r="AD396" t="str">
            <v/>
          </cell>
          <cell r="AF396" t="str">
            <v/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</row>
        <row r="397">
          <cell r="AD397" t="str">
            <v/>
          </cell>
          <cell r="AF397" t="str">
            <v/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</row>
        <row r="398">
          <cell r="AD398" t="str">
            <v/>
          </cell>
          <cell r="AF398" t="str">
            <v/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</row>
        <row r="399">
          <cell r="AD399" t="str">
            <v/>
          </cell>
          <cell r="AF399" t="str">
            <v/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</row>
        <row r="400">
          <cell r="AD400" t="str">
            <v/>
          </cell>
          <cell r="AF400" t="str">
            <v/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</row>
        <row r="401">
          <cell r="AD401" t="str">
            <v/>
          </cell>
          <cell r="AF401" t="str">
            <v/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</row>
        <row r="402">
          <cell r="AD402" t="str">
            <v/>
          </cell>
          <cell r="AF402" t="str">
            <v/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</row>
        <row r="403">
          <cell r="AD403" t="str">
            <v/>
          </cell>
          <cell r="AF403" t="str">
            <v/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</row>
        <row r="404">
          <cell r="AD404" t="str">
            <v/>
          </cell>
          <cell r="AF404" t="str">
            <v/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</row>
        <row r="405">
          <cell r="AD405" t="str">
            <v/>
          </cell>
          <cell r="AF405" t="str">
            <v/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</row>
        <row r="406">
          <cell r="AD406" t="str">
            <v/>
          </cell>
          <cell r="AF406" t="str">
            <v/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</row>
        <row r="407">
          <cell r="AD407" t="str">
            <v/>
          </cell>
          <cell r="AF407" t="str">
            <v/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</row>
        <row r="408">
          <cell r="AD408" t="str">
            <v/>
          </cell>
          <cell r="AF408" t="str">
            <v/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</row>
        <row r="409">
          <cell r="AD409" t="str">
            <v/>
          </cell>
          <cell r="AF409" t="str">
            <v/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</row>
        <row r="410">
          <cell r="AD410" t="str">
            <v/>
          </cell>
          <cell r="AF410" t="str">
            <v/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</row>
        <row r="411">
          <cell r="AD411" t="str">
            <v/>
          </cell>
          <cell r="AF411" t="str">
            <v/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</row>
        <row r="412">
          <cell r="AD412" t="str">
            <v/>
          </cell>
          <cell r="AF412" t="str">
            <v/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</row>
        <row r="413">
          <cell r="AD413" t="str">
            <v/>
          </cell>
          <cell r="AF413" t="str">
            <v/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</row>
        <row r="414">
          <cell r="AD414" t="str">
            <v/>
          </cell>
          <cell r="AF414" t="str">
            <v/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</row>
        <row r="415">
          <cell r="AD415" t="str">
            <v/>
          </cell>
          <cell r="AF415" t="str">
            <v/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</row>
        <row r="416">
          <cell r="AD416" t="str">
            <v/>
          </cell>
          <cell r="AF416" t="str">
            <v/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</row>
        <row r="417">
          <cell r="AD417" t="str">
            <v/>
          </cell>
          <cell r="AF417" t="str">
            <v/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</row>
        <row r="418">
          <cell r="AD418" t="str">
            <v/>
          </cell>
          <cell r="AF418" t="str">
            <v/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</row>
        <row r="419">
          <cell r="AD419" t="str">
            <v/>
          </cell>
          <cell r="AF419" t="str">
            <v/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</row>
        <row r="420">
          <cell r="AD420" t="str">
            <v/>
          </cell>
          <cell r="AF420" t="str">
            <v/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</row>
        <row r="421">
          <cell r="AD421" t="str">
            <v/>
          </cell>
          <cell r="AF421" t="str">
            <v/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</row>
        <row r="422">
          <cell r="AD422" t="str">
            <v/>
          </cell>
          <cell r="AF422" t="str">
            <v/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</row>
        <row r="423">
          <cell r="AD423" t="str">
            <v/>
          </cell>
          <cell r="AF423" t="str">
            <v/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</row>
        <row r="424">
          <cell r="AD424" t="str">
            <v/>
          </cell>
          <cell r="AF424" t="str">
            <v/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</row>
        <row r="425">
          <cell r="AD425" t="str">
            <v/>
          </cell>
          <cell r="AF425" t="str">
            <v/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</row>
        <row r="426">
          <cell r="AD426" t="str">
            <v/>
          </cell>
          <cell r="AF426" t="str">
            <v/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</row>
        <row r="427">
          <cell r="AD427" t="str">
            <v/>
          </cell>
          <cell r="AF427" t="str">
            <v/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</row>
        <row r="428">
          <cell r="AD428" t="str">
            <v/>
          </cell>
          <cell r="AF428" t="str">
            <v/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</row>
        <row r="429">
          <cell r="AD429" t="str">
            <v/>
          </cell>
          <cell r="AF429" t="str">
            <v/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</row>
        <row r="430">
          <cell r="AD430" t="str">
            <v/>
          </cell>
          <cell r="AF430" t="str">
            <v/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</row>
        <row r="431">
          <cell r="AD431" t="str">
            <v/>
          </cell>
          <cell r="AF431" t="str">
            <v/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</row>
        <row r="432">
          <cell r="AD432" t="str">
            <v/>
          </cell>
          <cell r="AF432" t="str">
            <v/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</row>
        <row r="433">
          <cell r="AD433" t="str">
            <v/>
          </cell>
          <cell r="AF433" t="str">
            <v/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</row>
        <row r="434">
          <cell r="AD434" t="str">
            <v/>
          </cell>
          <cell r="AF434" t="str">
            <v/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</row>
        <row r="435">
          <cell r="AD435" t="str">
            <v/>
          </cell>
          <cell r="AF435" t="str">
            <v/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</row>
        <row r="436">
          <cell r="AD436" t="str">
            <v/>
          </cell>
          <cell r="AF436" t="str">
            <v/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</row>
        <row r="437">
          <cell r="AD437" t="str">
            <v/>
          </cell>
          <cell r="AF437" t="str">
            <v/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</row>
        <row r="438">
          <cell r="AD438" t="str">
            <v/>
          </cell>
          <cell r="AF438" t="str">
            <v/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</row>
        <row r="439">
          <cell r="AD439" t="str">
            <v/>
          </cell>
          <cell r="AF439" t="str">
            <v/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</row>
        <row r="440">
          <cell r="AD440" t="str">
            <v/>
          </cell>
          <cell r="AF440" t="str">
            <v/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</row>
        <row r="441">
          <cell r="AD441" t="str">
            <v/>
          </cell>
          <cell r="AF441" t="str">
            <v/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</row>
        <row r="442">
          <cell r="AD442" t="str">
            <v/>
          </cell>
          <cell r="AF442" t="str">
            <v/>
          </cell>
          <cell r="AO442">
            <v>0</v>
          </cell>
          <cell r="AP442">
            <v>0</v>
          </cell>
          <cell r="AQ442">
            <v>0</v>
          </cell>
          <cell r="AR442">
            <v>0</v>
          </cell>
        </row>
        <row r="443">
          <cell r="AD443" t="str">
            <v/>
          </cell>
          <cell r="AF443" t="str">
            <v/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</row>
        <row r="444">
          <cell r="AD444" t="str">
            <v/>
          </cell>
          <cell r="AF444" t="str">
            <v/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</row>
        <row r="445">
          <cell r="AD445" t="str">
            <v/>
          </cell>
          <cell r="AF445" t="str">
            <v/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</row>
        <row r="446">
          <cell r="AD446" t="str">
            <v/>
          </cell>
          <cell r="AF446" t="str">
            <v/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</row>
        <row r="447">
          <cell r="AD447" t="str">
            <v/>
          </cell>
          <cell r="AF447" t="str">
            <v/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</row>
        <row r="448">
          <cell r="AD448" t="str">
            <v/>
          </cell>
          <cell r="AF448" t="str">
            <v/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</row>
        <row r="449">
          <cell r="AD449" t="str">
            <v/>
          </cell>
          <cell r="AF449" t="str">
            <v/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</row>
        <row r="450">
          <cell r="AD450" t="str">
            <v/>
          </cell>
          <cell r="AF450" t="str">
            <v/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</row>
        <row r="451">
          <cell r="AD451" t="str">
            <v/>
          </cell>
          <cell r="AF451" t="str">
            <v/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</row>
        <row r="452">
          <cell r="AD452" t="str">
            <v/>
          </cell>
          <cell r="AF452" t="str">
            <v/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</row>
        <row r="453">
          <cell r="AD453" t="str">
            <v/>
          </cell>
          <cell r="AF453" t="str">
            <v/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</row>
        <row r="454">
          <cell r="AD454" t="str">
            <v/>
          </cell>
          <cell r="AF454" t="str">
            <v/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</row>
        <row r="455">
          <cell r="AD455" t="str">
            <v/>
          </cell>
          <cell r="AF455" t="str">
            <v/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</row>
        <row r="456">
          <cell r="AD456" t="str">
            <v/>
          </cell>
          <cell r="AF456" t="str">
            <v/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</row>
        <row r="457">
          <cell r="AD457" t="str">
            <v/>
          </cell>
          <cell r="AF457" t="str">
            <v/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</row>
        <row r="458">
          <cell r="AD458" t="str">
            <v/>
          </cell>
          <cell r="AF458" t="str">
            <v/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</row>
        <row r="459">
          <cell r="AD459" t="str">
            <v/>
          </cell>
          <cell r="AF459" t="str">
            <v/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</row>
        <row r="460">
          <cell r="AD460" t="str">
            <v/>
          </cell>
          <cell r="AF460" t="str">
            <v/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</row>
        <row r="461">
          <cell r="AD461" t="str">
            <v/>
          </cell>
          <cell r="AF461" t="str">
            <v/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</row>
        <row r="462">
          <cell r="AD462" t="str">
            <v/>
          </cell>
          <cell r="AF462" t="str">
            <v/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</row>
        <row r="463">
          <cell r="AD463" t="str">
            <v/>
          </cell>
          <cell r="AF463" t="str">
            <v/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</row>
        <row r="464">
          <cell r="AD464" t="str">
            <v/>
          </cell>
          <cell r="AF464" t="str">
            <v/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</row>
        <row r="465">
          <cell r="AD465" t="str">
            <v/>
          </cell>
          <cell r="AF465" t="str">
            <v/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</row>
      </sheetData>
      <sheetData sheetId="3"/>
      <sheetData sheetId="4"/>
      <sheetData sheetId="5"/>
      <sheetData sheetId="6"/>
      <sheetData sheetId="7">
        <row r="1">
          <cell r="F1" t="str">
            <v>APELACIONES
Si el funcionario apela y el Comité de Selección acoge la apelación, por no haber ponderado correctamente los antecedentes, se habilitan las siguientes opciones de ingreso:
a) Antigüedad en años, debiendo registrarse la antigüedad en el SS y en otros SS y en otras instituciones; b) Horas pedagógicas de capacitación, para el registro de horas pedagógicas de capacitación; c) Últimas tres calificaciones.
La información acá registrada será utilizada para la nueva contabilización de los puntajes de factores y subfactores y si modifica la antigüedad en el SS y antecesores legales, modifica el criterio de desempate, por lo que debe completar las últimas tres columnas</v>
          </cell>
        </row>
        <row r="2">
          <cell r="V2" t="str">
            <v>SUBFACTOR: Antigüedad en el actual Servicio de Salud y antecesores legales</v>
          </cell>
          <cell r="Y2" t="str">
            <v>SUBFACTOR: Antigüedad en otros Servicios de Salud y antecesores legales y/o Autónomos y/o Corporaciones SSMC</v>
          </cell>
          <cell r="AB2" t="str">
            <v>SUBFACTOR: Antigüedad en otras instituciones de la Administración Pública</v>
          </cell>
          <cell r="AG2" t="str">
            <v>TOTAL FACTOR CAPACITACIÓN PERTINENTE</v>
          </cell>
          <cell r="AM2" t="str">
            <v>TOTAL FACTOR EVALUACIÓN DE DESEMPEÑO</v>
          </cell>
        </row>
        <row r="7">
          <cell r="F7" t="str">
            <v>FUNCIONARIO</v>
          </cell>
          <cell r="H7" t="str">
            <v>COMITÉ DE SELECCIÓN</v>
          </cell>
          <cell r="L7" t="str">
            <v>ANTIGÜEDADES EN AÑOS</v>
          </cell>
          <cell r="O7" t="str">
            <v>CAPACITACIÓN</v>
          </cell>
          <cell r="P7" t="str">
            <v>CALIFICACIONES</v>
          </cell>
          <cell r="V7">
            <v>0.5</v>
          </cell>
          <cell r="Y7">
            <v>0.3</v>
          </cell>
          <cell r="AB7">
            <v>0.2</v>
          </cell>
        </row>
        <row r="8">
          <cell r="C8" t="str">
            <v>RUN</v>
          </cell>
          <cell r="D8" t="str">
            <v>DV</v>
          </cell>
          <cell r="E8" t="str">
            <v>G°</v>
          </cell>
          <cell r="F8" t="str">
            <v>FECHA APELACIÓN</v>
          </cell>
          <cell r="G8" t="str">
            <v>APELA</v>
          </cell>
          <cell r="H8" t="str">
            <v>FECHA RESOLUCIÓN APELACIÓN</v>
          </cell>
          <cell r="I8" t="str">
            <v>ACOGE APELACIÓN SI/NO</v>
          </cell>
          <cell r="J8" t="str">
            <v>OBSERVACIÓN</v>
          </cell>
          <cell r="K8" t="str">
            <v>FECHA NOTIFICACIÓN RESOLUCIÓN</v>
          </cell>
          <cell r="L8" t="str">
            <v>SS. y antecesores legales</v>
          </cell>
          <cell r="M8" t="str">
            <v>Otros SS. y Antec. legales y/o Autónomos y/o Corporaciones SSMC</v>
          </cell>
          <cell r="N8" t="str">
            <v>Otras instituciones de la Adm. Pública</v>
          </cell>
          <cell r="O8" t="str">
            <v>Horas pedagógicas</v>
          </cell>
          <cell r="P8" t="str">
            <v>AÑO 1</v>
          </cell>
          <cell r="Q8" t="str">
            <v>NOTA 1</v>
          </cell>
          <cell r="R8" t="str">
            <v>AÑO 2</v>
          </cell>
          <cell r="S8" t="str">
            <v>NOTA 2</v>
          </cell>
          <cell r="T8" t="str">
            <v>AÑO 3</v>
          </cell>
          <cell r="U8" t="str">
            <v>NOTA 3</v>
          </cell>
          <cell r="V8" t="str">
            <v>AÑOS</v>
          </cell>
          <cell r="W8" t="str">
            <v>PUNTAJE SUBFAC.</v>
          </cell>
          <cell r="X8" t="str">
            <v>PJE PONDERADO</v>
          </cell>
          <cell r="Y8" t="str">
            <v>AÑOS</v>
          </cell>
          <cell r="Z8" t="str">
            <v>PUNTAJE SUBFAC.</v>
          </cell>
          <cell r="AA8" t="str">
            <v>PJE PONDERADO</v>
          </cell>
          <cell r="AB8" t="str">
            <v>AÑOS</v>
          </cell>
          <cell r="AC8" t="str">
            <v>PUNTAJE SUBFAC.</v>
          </cell>
          <cell r="AD8" t="str">
            <v>PJE PONDERADO</v>
          </cell>
          <cell r="AE8" t="str">
            <v>HORAS</v>
          </cell>
          <cell r="AF8" t="str">
            <v>PUNTAJE</v>
          </cell>
          <cell r="AG8">
            <v>0.3</v>
          </cell>
          <cell r="AH8" t="str">
            <v>NOTA 1</v>
          </cell>
          <cell r="AI8" t="str">
            <v>NOTA 2</v>
          </cell>
          <cell r="AJ8" t="str">
            <v>NOTA 3</v>
          </cell>
          <cell r="AK8" t="str">
            <v>PROMEDIO</v>
          </cell>
          <cell r="AL8" t="str">
            <v>PUNTAJE</v>
          </cell>
          <cell r="AM8">
            <v>0.3</v>
          </cell>
        </row>
        <row r="11">
          <cell r="C11">
            <v>6098475</v>
          </cell>
          <cell r="D11">
            <v>1</v>
          </cell>
          <cell r="E11">
            <v>6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2">
          <cell r="C12">
            <v>7530659</v>
          </cell>
          <cell r="D12">
            <v>8</v>
          </cell>
          <cell r="E12">
            <v>6</v>
          </cell>
          <cell r="G12" t="str">
            <v/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</row>
        <row r="13">
          <cell r="C13">
            <v>6641752</v>
          </cell>
          <cell r="D13">
            <v>2</v>
          </cell>
          <cell r="E13">
            <v>7</v>
          </cell>
          <cell r="G13" t="str">
            <v/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C14">
            <v>5704513</v>
          </cell>
          <cell r="D14">
            <v>2</v>
          </cell>
          <cell r="E14">
            <v>8</v>
          </cell>
          <cell r="G14" t="str">
            <v/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C15">
            <v>6460299</v>
          </cell>
          <cell r="D15">
            <v>3</v>
          </cell>
          <cell r="E15">
            <v>8</v>
          </cell>
          <cell r="G15" t="str">
            <v/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C16">
            <v>7140509</v>
          </cell>
          <cell r="D16">
            <v>5</v>
          </cell>
          <cell r="E16">
            <v>8</v>
          </cell>
          <cell r="G16" t="str">
            <v/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C17">
            <v>7760991</v>
          </cell>
          <cell r="D17">
            <v>1</v>
          </cell>
          <cell r="E17">
            <v>8</v>
          </cell>
          <cell r="G17" t="str">
            <v/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C18">
            <v>6586354</v>
          </cell>
          <cell r="D18">
            <v>5</v>
          </cell>
          <cell r="E18">
            <v>8</v>
          </cell>
          <cell r="G18" t="str">
            <v/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C19">
            <v>7752981</v>
          </cell>
          <cell r="D19">
            <v>0</v>
          </cell>
          <cell r="E19">
            <v>8</v>
          </cell>
          <cell r="G19" t="str">
            <v/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7215191</v>
          </cell>
          <cell r="D20">
            <v>7</v>
          </cell>
          <cell r="E20">
            <v>8</v>
          </cell>
          <cell r="G20" t="str">
            <v/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</row>
        <row r="21">
          <cell r="C21">
            <v>13332481</v>
          </cell>
          <cell r="D21" t="str">
            <v>K</v>
          </cell>
          <cell r="E21">
            <v>8</v>
          </cell>
          <cell r="G21" t="str">
            <v/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C22">
            <v>10738676</v>
          </cell>
          <cell r="D22">
            <v>9</v>
          </cell>
          <cell r="E22">
            <v>8</v>
          </cell>
          <cell r="G22" t="str">
            <v/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C23">
            <v>6660766</v>
          </cell>
          <cell r="D23">
            <v>6</v>
          </cell>
          <cell r="E23">
            <v>9</v>
          </cell>
          <cell r="G23" t="str">
            <v/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C24">
            <v>6784144</v>
          </cell>
          <cell r="D24">
            <v>1</v>
          </cell>
          <cell r="E24">
            <v>9</v>
          </cell>
          <cell r="G24" t="str">
            <v/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C25">
            <v>6888697</v>
          </cell>
          <cell r="D25" t="str">
            <v>K</v>
          </cell>
          <cell r="E25">
            <v>9</v>
          </cell>
          <cell r="G25" t="str">
            <v/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C26">
            <v>6502296</v>
          </cell>
          <cell r="D26">
            <v>6</v>
          </cell>
          <cell r="E26">
            <v>9</v>
          </cell>
          <cell r="G26" t="str">
            <v/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7492083</v>
          </cell>
          <cell r="D27">
            <v>7</v>
          </cell>
          <cell r="E27">
            <v>9</v>
          </cell>
          <cell r="G27" t="str">
            <v/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8">
          <cell r="C28">
            <v>7068621</v>
          </cell>
          <cell r="D28" t="str">
            <v>K</v>
          </cell>
          <cell r="E28">
            <v>9</v>
          </cell>
          <cell r="G28" t="str">
            <v/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10028801</v>
          </cell>
          <cell r="D29" t="str">
            <v>K</v>
          </cell>
          <cell r="E29">
            <v>9</v>
          </cell>
          <cell r="G29" t="str">
            <v/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10543623</v>
          </cell>
          <cell r="D30">
            <v>8</v>
          </cell>
          <cell r="E30">
            <v>9</v>
          </cell>
          <cell r="G30" t="str">
            <v/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10249628</v>
          </cell>
          <cell r="D31">
            <v>0</v>
          </cell>
          <cell r="E31">
            <v>9</v>
          </cell>
          <cell r="G31" t="str">
            <v/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C32">
            <v>7795237</v>
          </cell>
          <cell r="D32">
            <v>3</v>
          </cell>
          <cell r="E32">
            <v>10</v>
          </cell>
          <cell r="G32" t="str">
            <v/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3">
          <cell r="C33">
            <v>6606063</v>
          </cell>
          <cell r="D33">
            <v>2</v>
          </cell>
          <cell r="E33">
            <v>10</v>
          </cell>
          <cell r="G33" t="str">
            <v/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7278076</v>
          </cell>
          <cell r="D34">
            <v>0</v>
          </cell>
          <cell r="E34">
            <v>10</v>
          </cell>
          <cell r="G34" t="str">
            <v/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C35">
            <v>9788842</v>
          </cell>
          <cell r="D35">
            <v>6</v>
          </cell>
          <cell r="E35">
            <v>10</v>
          </cell>
          <cell r="G35" t="str">
            <v/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11611319</v>
          </cell>
          <cell r="D36">
            <v>8</v>
          </cell>
          <cell r="E36">
            <v>10</v>
          </cell>
          <cell r="G36" t="str">
            <v/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9349729</v>
          </cell>
          <cell r="D37">
            <v>5</v>
          </cell>
          <cell r="E37">
            <v>11</v>
          </cell>
          <cell r="G37" t="str">
            <v/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9414982</v>
          </cell>
          <cell r="D38">
            <v>7</v>
          </cell>
          <cell r="E38">
            <v>11</v>
          </cell>
          <cell r="G38" t="str">
            <v/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C39">
            <v>7357112</v>
          </cell>
          <cell r="D39" t="str">
            <v>K</v>
          </cell>
          <cell r="E39">
            <v>11</v>
          </cell>
          <cell r="G39" t="str">
            <v/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C40">
            <v>12610585</v>
          </cell>
          <cell r="D40">
            <v>1</v>
          </cell>
          <cell r="E40">
            <v>11</v>
          </cell>
          <cell r="G40" t="str">
            <v/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C41">
            <v>12078255</v>
          </cell>
          <cell r="D41" t="str">
            <v>K</v>
          </cell>
          <cell r="E41">
            <v>11</v>
          </cell>
          <cell r="G41" t="str">
            <v/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C42">
            <v>12194437</v>
          </cell>
          <cell r="D42">
            <v>5</v>
          </cell>
          <cell r="E42">
            <v>11</v>
          </cell>
          <cell r="G42" t="str">
            <v/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C43">
            <v>9413255</v>
          </cell>
          <cell r="D43" t="str">
            <v>K</v>
          </cell>
          <cell r="E43">
            <v>11</v>
          </cell>
          <cell r="G43" t="str">
            <v/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C44">
            <v>9063573</v>
          </cell>
          <cell r="D44">
            <v>5</v>
          </cell>
          <cell r="E44">
            <v>12</v>
          </cell>
          <cell r="G44" t="str">
            <v/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C45">
            <v>8800078</v>
          </cell>
          <cell r="D45">
            <v>1</v>
          </cell>
          <cell r="E45">
            <v>12</v>
          </cell>
          <cell r="G45" t="str">
            <v/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C46">
            <v>10375801</v>
          </cell>
          <cell r="D46">
            <v>7</v>
          </cell>
          <cell r="E46">
            <v>12</v>
          </cell>
          <cell r="G46" t="str">
            <v/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C47">
            <v>9522050</v>
          </cell>
          <cell r="D47">
            <v>9</v>
          </cell>
          <cell r="E47">
            <v>13</v>
          </cell>
          <cell r="G47" t="str">
            <v/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C48">
            <v>10644056</v>
          </cell>
          <cell r="D48">
            <v>5</v>
          </cell>
          <cell r="E48">
            <v>13</v>
          </cell>
          <cell r="G48" t="str">
            <v/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C49">
            <v>10613721</v>
          </cell>
          <cell r="D49">
            <v>8</v>
          </cell>
          <cell r="E49">
            <v>13</v>
          </cell>
          <cell r="G49" t="str">
            <v/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C50">
            <v>7218384</v>
          </cell>
          <cell r="D50">
            <v>3</v>
          </cell>
          <cell r="E50">
            <v>13</v>
          </cell>
          <cell r="F50">
            <v>43137</v>
          </cell>
          <cell r="G50" t="str">
            <v>SI</v>
          </cell>
          <cell r="H50">
            <v>43139</v>
          </cell>
          <cell r="I50" t="str">
            <v>SI</v>
          </cell>
          <cell r="J50" t="str">
            <v>Se computa periodo en coorporacion municipal entregado a Personal del HA</v>
          </cell>
          <cell r="K50">
            <v>43143</v>
          </cell>
          <cell r="M50">
            <v>4</v>
          </cell>
          <cell r="V50">
            <v>0</v>
          </cell>
          <cell r="W50">
            <v>0</v>
          </cell>
          <cell r="X50">
            <v>0</v>
          </cell>
          <cell r="Y50">
            <v>4</v>
          </cell>
          <cell r="Z50">
            <v>25</v>
          </cell>
          <cell r="AA50">
            <v>7.5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C51">
            <v>8286755</v>
          </cell>
          <cell r="D51">
            <v>4</v>
          </cell>
          <cell r="E51">
            <v>13</v>
          </cell>
          <cell r="G51" t="str">
            <v/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C52">
            <v>10848764</v>
          </cell>
          <cell r="D52" t="str">
            <v>K</v>
          </cell>
          <cell r="E52">
            <v>13</v>
          </cell>
          <cell r="G52" t="str">
            <v/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C53">
            <v>10335614</v>
          </cell>
          <cell r="D53">
            <v>8</v>
          </cell>
          <cell r="E53">
            <v>13</v>
          </cell>
          <cell r="G53" t="str">
            <v/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C54">
            <v>9777336</v>
          </cell>
          <cell r="D54" t="str">
            <v>K</v>
          </cell>
          <cell r="E54">
            <v>13</v>
          </cell>
          <cell r="G54" t="str">
            <v/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C55">
            <v>10948415</v>
          </cell>
          <cell r="D55">
            <v>6</v>
          </cell>
          <cell r="E55">
            <v>13</v>
          </cell>
          <cell r="G55" t="str">
            <v/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C56">
            <v>8051784</v>
          </cell>
          <cell r="D56" t="str">
            <v>K</v>
          </cell>
          <cell r="E56">
            <v>13</v>
          </cell>
          <cell r="G56" t="str">
            <v/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C57">
            <v>10508407</v>
          </cell>
          <cell r="D57">
            <v>2</v>
          </cell>
          <cell r="E57">
            <v>13</v>
          </cell>
          <cell r="G57" t="str">
            <v/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C58">
            <v>15007689</v>
          </cell>
          <cell r="D58">
            <v>7</v>
          </cell>
          <cell r="E58">
            <v>13</v>
          </cell>
          <cell r="G58" t="str">
            <v/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59">
          <cell r="C59">
            <v>15599754</v>
          </cell>
          <cell r="D59">
            <v>0</v>
          </cell>
          <cell r="E59">
            <v>13</v>
          </cell>
          <cell r="G59" t="str">
            <v/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C60">
            <v>12834675</v>
          </cell>
          <cell r="D60">
            <v>9</v>
          </cell>
          <cell r="E60">
            <v>13</v>
          </cell>
          <cell r="G60" t="str">
            <v/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1">
          <cell r="C61">
            <v>15962774</v>
          </cell>
          <cell r="D61">
            <v>8</v>
          </cell>
          <cell r="E61">
            <v>13</v>
          </cell>
          <cell r="G61" t="str">
            <v/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</row>
        <row r="62">
          <cell r="C62">
            <v>7149006</v>
          </cell>
          <cell r="D62">
            <v>8</v>
          </cell>
          <cell r="E62">
            <v>14</v>
          </cell>
          <cell r="G62" t="str">
            <v/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C63">
            <v>9138597</v>
          </cell>
          <cell r="D63" t="str">
            <v>K</v>
          </cell>
          <cell r="E63">
            <v>14</v>
          </cell>
          <cell r="G63" t="str">
            <v/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C64">
            <v>10245784</v>
          </cell>
          <cell r="D64">
            <v>6</v>
          </cell>
          <cell r="E64">
            <v>14</v>
          </cell>
          <cell r="G64" t="str">
            <v/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C65">
            <v>10426520</v>
          </cell>
          <cell r="D65">
            <v>0</v>
          </cell>
          <cell r="E65">
            <v>14</v>
          </cell>
          <cell r="G65" t="str">
            <v/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C66">
            <v>12210983</v>
          </cell>
          <cell r="D66">
            <v>6</v>
          </cell>
          <cell r="E66">
            <v>14</v>
          </cell>
          <cell r="G66" t="str">
            <v/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C67">
            <v>10229564</v>
          </cell>
          <cell r="D67">
            <v>1</v>
          </cell>
          <cell r="E67">
            <v>14</v>
          </cell>
          <cell r="G67" t="str">
            <v/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C68">
            <v>12210647</v>
          </cell>
          <cell r="D68">
            <v>0</v>
          </cell>
          <cell r="E68">
            <v>14</v>
          </cell>
          <cell r="G68" t="str">
            <v/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C69">
            <v>9943179</v>
          </cell>
          <cell r="D69">
            <v>2</v>
          </cell>
          <cell r="E69">
            <v>14</v>
          </cell>
          <cell r="G69" t="str">
            <v/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C70">
            <v>10280426</v>
          </cell>
          <cell r="D70">
            <v>0</v>
          </cell>
          <cell r="E70">
            <v>14</v>
          </cell>
          <cell r="G70" t="str">
            <v/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C71">
            <v>12372502</v>
          </cell>
          <cell r="D71">
            <v>6</v>
          </cell>
          <cell r="E71">
            <v>14</v>
          </cell>
          <cell r="G71" t="str">
            <v/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C72">
            <v>12613594</v>
          </cell>
          <cell r="D72">
            <v>7</v>
          </cell>
          <cell r="E72">
            <v>14</v>
          </cell>
          <cell r="G72" t="str">
            <v/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C73">
            <v>10412448</v>
          </cell>
          <cell r="D73">
            <v>8</v>
          </cell>
          <cell r="E73">
            <v>14</v>
          </cell>
          <cell r="G73" t="str">
            <v/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4">
          <cell r="C74">
            <v>12610162</v>
          </cell>
          <cell r="D74">
            <v>7</v>
          </cell>
          <cell r="E74">
            <v>14</v>
          </cell>
          <cell r="G74" t="str">
            <v/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C75">
            <v>6273848</v>
          </cell>
          <cell r="D75">
            <v>0</v>
          </cell>
          <cell r="E75">
            <v>14</v>
          </cell>
          <cell r="G75" t="str">
            <v/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C76">
            <v>10362771</v>
          </cell>
          <cell r="D76">
            <v>0</v>
          </cell>
          <cell r="E76">
            <v>14</v>
          </cell>
          <cell r="G76" t="str">
            <v/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C77">
            <v>10970611</v>
          </cell>
          <cell r="D77">
            <v>6</v>
          </cell>
          <cell r="E77">
            <v>14</v>
          </cell>
          <cell r="G77" t="str">
            <v/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C78">
            <v>13870338</v>
          </cell>
          <cell r="D78" t="str">
            <v>K</v>
          </cell>
          <cell r="E78">
            <v>14</v>
          </cell>
          <cell r="G78" t="str">
            <v/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79">
          <cell r="C79">
            <v>14309589</v>
          </cell>
          <cell r="D79">
            <v>4</v>
          </cell>
          <cell r="E79">
            <v>14</v>
          </cell>
          <cell r="G79" t="str">
            <v/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</row>
        <row r="80">
          <cell r="C80">
            <v>10962962</v>
          </cell>
          <cell r="D80">
            <v>6</v>
          </cell>
          <cell r="E80">
            <v>14</v>
          </cell>
          <cell r="G80" t="str">
            <v/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C81">
            <v>13864909</v>
          </cell>
          <cell r="D81">
            <v>1</v>
          </cell>
          <cell r="E81">
            <v>14</v>
          </cell>
          <cell r="F81">
            <v>43133</v>
          </cell>
          <cell r="G81" t="str">
            <v>SI</v>
          </cell>
          <cell r="H81">
            <v>43139</v>
          </cell>
          <cell r="I81" t="str">
            <v>NO</v>
          </cell>
          <cell r="J81" t="str">
            <v>No se aacepta apelacion ya que el computo de antigüedad corresponde según las bases</v>
          </cell>
          <cell r="K81">
            <v>43143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2">
          <cell r="C82">
            <v>12609364</v>
          </cell>
          <cell r="D82">
            <v>0</v>
          </cell>
          <cell r="E82">
            <v>14</v>
          </cell>
          <cell r="G82" t="str">
            <v/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C83">
            <v>10175382</v>
          </cell>
          <cell r="D83">
            <v>4</v>
          </cell>
          <cell r="E83">
            <v>14</v>
          </cell>
          <cell r="G83" t="str">
            <v/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C84">
            <v>11814345</v>
          </cell>
          <cell r="D84">
            <v>0</v>
          </cell>
          <cell r="E84">
            <v>14</v>
          </cell>
          <cell r="G84" t="str">
            <v/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C85">
            <v>7492521</v>
          </cell>
          <cell r="D85">
            <v>9</v>
          </cell>
          <cell r="E85">
            <v>14</v>
          </cell>
          <cell r="G85" t="str">
            <v/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C86">
            <v>16466172</v>
          </cell>
          <cell r="D86">
            <v>5</v>
          </cell>
          <cell r="E86">
            <v>14</v>
          </cell>
          <cell r="G86" t="str">
            <v/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C87">
            <v>10614450</v>
          </cell>
          <cell r="D87">
            <v>8</v>
          </cell>
          <cell r="E87">
            <v>15</v>
          </cell>
          <cell r="G87" t="str">
            <v/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C88">
            <v>12210006</v>
          </cell>
          <cell r="D88">
            <v>5</v>
          </cell>
          <cell r="E88">
            <v>15</v>
          </cell>
          <cell r="G88" t="str">
            <v/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C89">
            <v>13005300</v>
          </cell>
          <cell r="D89">
            <v>9</v>
          </cell>
          <cell r="E89">
            <v>15</v>
          </cell>
          <cell r="G89" t="str">
            <v/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C90">
            <v>14618156</v>
          </cell>
          <cell r="D90">
            <v>2</v>
          </cell>
          <cell r="E90">
            <v>15</v>
          </cell>
          <cell r="G90" t="str">
            <v/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C91">
            <v>13006416</v>
          </cell>
          <cell r="D91">
            <v>7</v>
          </cell>
          <cell r="E91">
            <v>15</v>
          </cell>
          <cell r="G91" t="str">
            <v/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</row>
        <row r="92">
          <cell r="C92">
            <v>12209054</v>
          </cell>
          <cell r="D92" t="str">
            <v>K</v>
          </cell>
          <cell r="E92">
            <v>15</v>
          </cell>
          <cell r="G92" t="str">
            <v/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C93">
            <v>7269936</v>
          </cell>
          <cell r="D93" t="str">
            <v>K</v>
          </cell>
          <cell r="E93">
            <v>15</v>
          </cell>
          <cell r="G93" t="str">
            <v/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4">
          <cell r="C94">
            <v>9643782</v>
          </cell>
          <cell r="D94" t="str">
            <v>K</v>
          </cell>
          <cell r="E94">
            <v>15</v>
          </cell>
          <cell r="G94" t="str">
            <v/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</row>
        <row r="95">
          <cell r="C95">
            <v>11814867</v>
          </cell>
          <cell r="D95">
            <v>3</v>
          </cell>
          <cell r="E95">
            <v>15</v>
          </cell>
          <cell r="G95" t="str">
            <v/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C96">
            <v>9940260</v>
          </cell>
          <cell r="D96">
            <v>1</v>
          </cell>
          <cell r="E96">
            <v>15</v>
          </cell>
          <cell r="G96" t="str">
            <v/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C97">
            <v>11550078</v>
          </cell>
          <cell r="D97">
            <v>3</v>
          </cell>
          <cell r="E97">
            <v>15</v>
          </cell>
          <cell r="G97" t="str">
            <v/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C98">
            <v>8681731</v>
          </cell>
          <cell r="D98">
            <v>4</v>
          </cell>
          <cell r="E98">
            <v>15</v>
          </cell>
          <cell r="G98" t="str">
            <v/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99">
          <cell r="C99">
            <v>10192040</v>
          </cell>
          <cell r="D99">
            <v>2</v>
          </cell>
          <cell r="E99">
            <v>15</v>
          </cell>
          <cell r="G99" t="str">
            <v/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</row>
        <row r="100">
          <cell r="C100">
            <v>14480487</v>
          </cell>
          <cell r="D100">
            <v>2</v>
          </cell>
          <cell r="E100">
            <v>15</v>
          </cell>
          <cell r="G100" t="str">
            <v/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C101">
            <v>11813124</v>
          </cell>
          <cell r="D101" t="str">
            <v>K</v>
          </cell>
          <cell r="E101">
            <v>15</v>
          </cell>
          <cell r="G101" t="str">
            <v/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C102">
            <v>13414089</v>
          </cell>
          <cell r="D102">
            <v>5</v>
          </cell>
          <cell r="E102">
            <v>15</v>
          </cell>
          <cell r="G102" t="str">
            <v/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C103">
            <v>13862859</v>
          </cell>
          <cell r="D103">
            <v>0</v>
          </cell>
          <cell r="E103">
            <v>15</v>
          </cell>
          <cell r="G103" t="str">
            <v/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C104">
            <v>9061548</v>
          </cell>
          <cell r="D104">
            <v>3</v>
          </cell>
          <cell r="E104">
            <v>15</v>
          </cell>
          <cell r="G104" t="str">
            <v/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C105">
            <v>15693931</v>
          </cell>
          <cell r="D105">
            <v>5</v>
          </cell>
          <cell r="E105">
            <v>15</v>
          </cell>
          <cell r="G105" t="str">
            <v/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C106">
            <v>15679750</v>
          </cell>
          <cell r="D106">
            <v>2</v>
          </cell>
          <cell r="E106">
            <v>15</v>
          </cell>
          <cell r="G106" t="str">
            <v/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C107">
            <v>13414026</v>
          </cell>
          <cell r="D107">
            <v>7</v>
          </cell>
          <cell r="E107">
            <v>15</v>
          </cell>
          <cell r="G107" t="str">
            <v/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C108">
            <v>12435468</v>
          </cell>
          <cell r="D108">
            <v>4</v>
          </cell>
          <cell r="E108">
            <v>15</v>
          </cell>
          <cell r="G108" t="str">
            <v/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C109">
            <v>12608875</v>
          </cell>
          <cell r="D109">
            <v>2</v>
          </cell>
          <cell r="E109">
            <v>15</v>
          </cell>
          <cell r="G109" t="str">
            <v/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C110">
            <v>12607989</v>
          </cell>
          <cell r="D110">
            <v>3</v>
          </cell>
          <cell r="E110">
            <v>15</v>
          </cell>
          <cell r="G110" t="str">
            <v/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C111">
            <v>10866429</v>
          </cell>
          <cell r="D111">
            <v>0</v>
          </cell>
          <cell r="E111">
            <v>15</v>
          </cell>
          <cell r="G111" t="str">
            <v/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2">
          <cell r="C112">
            <v>15243278</v>
          </cell>
          <cell r="D112" t="str">
            <v>K</v>
          </cell>
          <cell r="E112">
            <v>15</v>
          </cell>
          <cell r="G112" t="str">
            <v/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</row>
        <row r="113">
          <cell r="C113">
            <v>16225744</v>
          </cell>
          <cell r="D113">
            <v>7</v>
          </cell>
          <cell r="E113">
            <v>15</v>
          </cell>
          <cell r="G113" t="str">
            <v/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C114">
            <v>15694468</v>
          </cell>
          <cell r="D114">
            <v>8</v>
          </cell>
          <cell r="E114">
            <v>15</v>
          </cell>
          <cell r="G114" t="str">
            <v/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5">
          <cell r="C115">
            <v>12608888</v>
          </cell>
          <cell r="D115">
            <v>4</v>
          </cell>
          <cell r="E115">
            <v>15</v>
          </cell>
          <cell r="G115" t="str">
            <v/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C116">
            <v>10783344</v>
          </cell>
          <cell r="D116">
            <v>7</v>
          </cell>
          <cell r="E116">
            <v>16</v>
          </cell>
          <cell r="G116" t="str">
            <v/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C117">
            <v>10331437</v>
          </cell>
          <cell r="D117">
            <v>2</v>
          </cell>
          <cell r="E117">
            <v>16</v>
          </cell>
          <cell r="G117" t="str">
            <v/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C118">
            <v>13549451</v>
          </cell>
          <cell r="D118">
            <v>8</v>
          </cell>
          <cell r="E118">
            <v>16</v>
          </cell>
          <cell r="G118" t="str">
            <v/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C119">
            <v>8592428</v>
          </cell>
          <cell r="D119">
            <v>1</v>
          </cell>
          <cell r="E119">
            <v>16</v>
          </cell>
          <cell r="G119" t="str">
            <v/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C120">
            <v>13412034</v>
          </cell>
          <cell r="D120">
            <v>7</v>
          </cell>
          <cell r="E120">
            <v>16</v>
          </cell>
          <cell r="G120" t="str">
            <v/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  <row r="121">
          <cell r="C121">
            <v>13005802</v>
          </cell>
          <cell r="D121">
            <v>7</v>
          </cell>
          <cell r="E121">
            <v>16</v>
          </cell>
          <cell r="G121" t="str">
            <v/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</row>
        <row r="122">
          <cell r="C122" t="str">
            <v/>
          </cell>
          <cell r="D122" t="str">
            <v/>
          </cell>
          <cell r="E122" t="str">
            <v/>
          </cell>
          <cell r="G122" t="str">
            <v/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C123" t="str">
            <v/>
          </cell>
          <cell r="D123" t="str">
            <v/>
          </cell>
          <cell r="E123" t="str">
            <v/>
          </cell>
          <cell r="G123" t="str">
            <v/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C124" t="str">
            <v/>
          </cell>
          <cell r="D124" t="str">
            <v/>
          </cell>
          <cell r="E124" t="str">
            <v/>
          </cell>
          <cell r="G124" t="str">
            <v/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</row>
        <row r="125">
          <cell r="C125" t="str">
            <v/>
          </cell>
          <cell r="D125" t="str">
            <v/>
          </cell>
          <cell r="E125" t="str">
            <v/>
          </cell>
          <cell r="G125" t="str">
            <v/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</row>
        <row r="126">
          <cell r="C126" t="str">
            <v/>
          </cell>
          <cell r="D126" t="str">
            <v/>
          </cell>
          <cell r="E126" t="str">
            <v/>
          </cell>
          <cell r="G126" t="str">
            <v/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</row>
        <row r="127">
          <cell r="C127" t="str">
            <v/>
          </cell>
          <cell r="D127" t="str">
            <v/>
          </cell>
          <cell r="E127" t="str">
            <v/>
          </cell>
          <cell r="G127" t="str">
            <v/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</row>
        <row r="128">
          <cell r="C128" t="str">
            <v/>
          </cell>
          <cell r="D128" t="str">
            <v/>
          </cell>
          <cell r="E128" t="str">
            <v/>
          </cell>
          <cell r="G128" t="str">
            <v/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C129" t="str">
            <v/>
          </cell>
          <cell r="D129" t="str">
            <v/>
          </cell>
          <cell r="E129" t="str">
            <v/>
          </cell>
          <cell r="G129" t="str">
            <v/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</row>
        <row r="130">
          <cell r="C130" t="str">
            <v/>
          </cell>
          <cell r="D130" t="str">
            <v/>
          </cell>
          <cell r="E130" t="str">
            <v/>
          </cell>
          <cell r="G130" t="str">
            <v/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</row>
        <row r="131">
          <cell r="C131" t="str">
            <v/>
          </cell>
          <cell r="D131" t="str">
            <v/>
          </cell>
          <cell r="E131" t="str">
            <v/>
          </cell>
          <cell r="G131" t="str">
            <v/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C132" t="str">
            <v/>
          </cell>
          <cell r="D132" t="str">
            <v/>
          </cell>
          <cell r="E132" t="str">
            <v/>
          </cell>
          <cell r="G132" t="str">
            <v/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</row>
        <row r="133">
          <cell r="C133" t="str">
            <v/>
          </cell>
          <cell r="D133" t="str">
            <v/>
          </cell>
          <cell r="E133" t="str">
            <v/>
          </cell>
          <cell r="G133" t="str">
            <v/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</row>
        <row r="134">
          <cell r="C134" t="str">
            <v/>
          </cell>
          <cell r="D134" t="str">
            <v/>
          </cell>
          <cell r="E134" t="str">
            <v/>
          </cell>
          <cell r="G134" t="str">
            <v/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</row>
        <row r="135">
          <cell r="C135" t="str">
            <v/>
          </cell>
          <cell r="D135" t="str">
            <v/>
          </cell>
          <cell r="E135" t="str">
            <v/>
          </cell>
          <cell r="G135" t="str">
            <v/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</row>
        <row r="136">
          <cell r="C136" t="str">
            <v/>
          </cell>
          <cell r="D136" t="str">
            <v/>
          </cell>
          <cell r="E136" t="str">
            <v/>
          </cell>
          <cell r="G136" t="str">
            <v/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</row>
        <row r="137">
          <cell r="C137" t="str">
            <v/>
          </cell>
          <cell r="D137" t="str">
            <v/>
          </cell>
          <cell r="E137" t="str">
            <v/>
          </cell>
          <cell r="G137" t="str">
            <v/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</row>
        <row r="138">
          <cell r="C138" t="str">
            <v/>
          </cell>
          <cell r="D138" t="str">
            <v/>
          </cell>
          <cell r="E138" t="str">
            <v/>
          </cell>
          <cell r="G138" t="str">
            <v/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</row>
        <row r="139">
          <cell r="C139" t="str">
            <v/>
          </cell>
          <cell r="D139" t="str">
            <v/>
          </cell>
          <cell r="E139" t="str">
            <v/>
          </cell>
          <cell r="G139" t="str">
            <v/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</row>
        <row r="140">
          <cell r="C140" t="str">
            <v/>
          </cell>
          <cell r="D140" t="str">
            <v/>
          </cell>
          <cell r="E140" t="str">
            <v/>
          </cell>
          <cell r="G140" t="str">
            <v/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</row>
        <row r="141">
          <cell r="C141" t="str">
            <v/>
          </cell>
          <cell r="D141" t="str">
            <v/>
          </cell>
          <cell r="E141" t="str">
            <v/>
          </cell>
          <cell r="G141" t="str">
            <v/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</row>
        <row r="142">
          <cell r="C142" t="str">
            <v/>
          </cell>
          <cell r="D142" t="str">
            <v/>
          </cell>
          <cell r="E142" t="str">
            <v/>
          </cell>
          <cell r="G142" t="str">
            <v/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C143" t="str">
            <v/>
          </cell>
          <cell r="D143" t="str">
            <v/>
          </cell>
          <cell r="E143" t="str">
            <v/>
          </cell>
          <cell r="G143" t="str">
            <v/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</row>
        <row r="144">
          <cell r="C144" t="str">
            <v/>
          </cell>
          <cell r="D144" t="str">
            <v/>
          </cell>
          <cell r="E144" t="str">
            <v/>
          </cell>
          <cell r="G144" t="str">
            <v/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</row>
        <row r="145">
          <cell r="C145" t="str">
            <v/>
          </cell>
          <cell r="D145" t="str">
            <v/>
          </cell>
          <cell r="E145" t="str">
            <v/>
          </cell>
          <cell r="G145" t="str">
            <v/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</row>
        <row r="146">
          <cell r="C146" t="str">
            <v/>
          </cell>
          <cell r="D146" t="str">
            <v/>
          </cell>
          <cell r="E146" t="str">
            <v/>
          </cell>
          <cell r="G146" t="str">
            <v/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</row>
        <row r="147">
          <cell r="C147" t="str">
            <v/>
          </cell>
          <cell r="D147" t="str">
            <v/>
          </cell>
          <cell r="E147" t="str">
            <v/>
          </cell>
          <cell r="G147" t="str">
            <v/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C148" t="str">
            <v/>
          </cell>
          <cell r="D148" t="str">
            <v/>
          </cell>
          <cell r="E148" t="str">
            <v/>
          </cell>
          <cell r="G148" t="str">
            <v/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C149" t="str">
            <v/>
          </cell>
          <cell r="D149" t="str">
            <v/>
          </cell>
          <cell r="E149" t="str">
            <v/>
          </cell>
          <cell r="G149" t="str">
            <v/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C150" t="str">
            <v/>
          </cell>
          <cell r="D150" t="str">
            <v/>
          </cell>
          <cell r="E150" t="str">
            <v/>
          </cell>
          <cell r="G150" t="str">
            <v/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1">
          <cell r="C151" t="str">
            <v/>
          </cell>
          <cell r="D151" t="str">
            <v/>
          </cell>
          <cell r="E151" t="str">
            <v/>
          </cell>
          <cell r="G151" t="str">
            <v/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</row>
        <row r="152">
          <cell r="C152" t="str">
            <v/>
          </cell>
          <cell r="D152" t="str">
            <v/>
          </cell>
          <cell r="E152" t="str">
            <v/>
          </cell>
          <cell r="G152" t="str">
            <v/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C153" t="str">
            <v/>
          </cell>
          <cell r="D153" t="str">
            <v/>
          </cell>
          <cell r="E153" t="str">
            <v/>
          </cell>
          <cell r="G153" t="str">
            <v/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C154" t="str">
            <v/>
          </cell>
          <cell r="D154" t="str">
            <v/>
          </cell>
          <cell r="E154" t="str">
            <v/>
          </cell>
          <cell r="G154" t="str">
            <v/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</row>
        <row r="155">
          <cell r="C155" t="str">
            <v/>
          </cell>
          <cell r="D155" t="str">
            <v/>
          </cell>
          <cell r="E155" t="str">
            <v/>
          </cell>
          <cell r="G155" t="str">
            <v/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</row>
        <row r="156">
          <cell r="C156" t="str">
            <v/>
          </cell>
          <cell r="D156" t="str">
            <v/>
          </cell>
          <cell r="E156" t="str">
            <v/>
          </cell>
          <cell r="G156" t="str">
            <v/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</row>
        <row r="157">
          <cell r="C157" t="str">
            <v/>
          </cell>
          <cell r="D157" t="str">
            <v/>
          </cell>
          <cell r="E157" t="str">
            <v/>
          </cell>
          <cell r="G157" t="str">
            <v/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</row>
        <row r="158">
          <cell r="C158" t="str">
            <v/>
          </cell>
          <cell r="D158" t="str">
            <v/>
          </cell>
          <cell r="E158" t="str">
            <v/>
          </cell>
          <cell r="G158" t="str">
            <v/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</row>
        <row r="159">
          <cell r="C159" t="str">
            <v/>
          </cell>
          <cell r="D159" t="str">
            <v/>
          </cell>
          <cell r="E159" t="str">
            <v/>
          </cell>
          <cell r="G159" t="str">
            <v/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</row>
        <row r="160">
          <cell r="C160" t="str">
            <v/>
          </cell>
          <cell r="D160" t="str">
            <v/>
          </cell>
          <cell r="E160" t="str">
            <v/>
          </cell>
          <cell r="G160" t="str">
            <v/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</row>
        <row r="161">
          <cell r="C161" t="str">
            <v/>
          </cell>
          <cell r="D161" t="str">
            <v/>
          </cell>
          <cell r="E161" t="str">
            <v/>
          </cell>
          <cell r="G161" t="str">
            <v/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</row>
        <row r="162">
          <cell r="C162" t="str">
            <v/>
          </cell>
          <cell r="D162" t="str">
            <v/>
          </cell>
          <cell r="E162" t="str">
            <v/>
          </cell>
          <cell r="G162" t="str">
            <v/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C163" t="str">
            <v/>
          </cell>
          <cell r="D163" t="str">
            <v/>
          </cell>
          <cell r="E163" t="str">
            <v/>
          </cell>
          <cell r="G163" t="str">
            <v/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</row>
        <row r="164">
          <cell r="C164" t="str">
            <v/>
          </cell>
          <cell r="D164" t="str">
            <v/>
          </cell>
          <cell r="E164" t="str">
            <v/>
          </cell>
          <cell r="G164" t="str">
            <v/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C165" t="str">
            <v/>
          </cell>
          <cell r="D165" t="str">
            <v/>
          </cell>
          <cell r="E165" t="str">
            <v/>
          </cell>
          <cell r="G165" t="str">
            <v/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C166" t="str">
            <v/>
          </cell>
          <cell r="D166" t="str">
            <v/>
          </cell>
          <cell r="E166" t="str">
            <v/>
          </cell>
          <cell r="G166" t="str">
            <v/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7">
          <cell r="C167" t="str">
            <v/>
          </cell>
          <cell r="D167" t="str">
            <v/>
          </cell>
          <cell r="E167" t="str">
            <v/>
          </cell>
          <cell r="G167" t="str">
            <v/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</row>
        <row r="168">
          <cell r="C168" t="str">
            <v/>
          </cell>
          <cell r="D168" t="str">
            <v/>
          </cell>
          <cell r="E168" t="str">
            <v/>
          </cell>
          <cell r="G168" t="str">
            <v/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</row>
        <row r="169">
          <cell r="C169" t="str">
            <v/>
          </cell>
          <cell r="D169" t="str">
            <v/>
          </cell>
          <cell r="E169" t="str">
            <v/>
          </cell>
          <cell r="G169" t="str">
            <v/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C170" t="str">
            <v/>
          </cell>
          <cell r="D170" t="str">
            <v/>
          </cell>
          <cell r="E170" t="str">
            <v/>
          </cell>
          <cell r="G170" t="str">
            <v/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</row>
        <row r="171">
          <cell r="C171" t="str">
            <v/>
          </cell>
          <cell r="D171" t="str">
            <v/>
          </cell>
          <cell r="E171" t="str">
            <v/>
          </cell>
          <cell r="G171" t="str">
            <v/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</row>
        <row r="172">
          <cell r="C172" t="str">
            <v/>
          </cell>
          <cell r="D172" t="str">
            <v/>
          </cell>
          <cell r="E172" t="str">
            <v/>
          </cell>
          <cell r="G172" t="str">
            <v/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</row>
        <row r="173">
          <cell r="C173" t="str">
            <v/>
          </cell>
          <cell r="D173" t="str">
            <v/>
          </cell>
          <cell r="E173" t="str">
            <v/>
          </cell>
          <cell r="G173" t="str">
            <v/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</row>
        <row r="174">
          <cell r="C174" t="str">
            <v/>
          </cell>
          <cell r="D174" t="str">
            <v/>
          </cell>
          <cell r="E174" t="str">
            <v/>
          </cell>
          <cell r="G174" t="str">
            <v/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</row>
        <row r="175">
          <cell r="C175" t="str">
            <v/>
          </cell>
          <cell r="D175" t="str">
            <v/>
          </cell>
          <cell r="E175" t="str">
            <v/>
          </cell>
          <cell r="G175" t="str">
            <v/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</row>
        <row r="176">
          <cell r="C176" t="str">
            <v/>
          </cell>
          <cell r="D176" t="str">
            <v/>
          </cell>
          <cell r="E176" t="str">
            <v/>
          </cell>
          <cell r="G176" t="str">
            <v/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</row>
        <row r="177">
          <cell r="C177" t="str">
            <v/>
          </cell>
          <cell r="D177" t="str">
            <v/>
          </cell>
          <cell r="E177" t="str">
            <v/>
          </cell>
          <cell r="G177" t="str">
            <v/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</row>
        <row r="178">
          <cell r="C178" t="str">
            <v/>
          </cell>
          <cell r="D178" t="str">
            <v/>
          </cell>
          <cell r="E178" t="str">
            <v/>
          </cell>
          <cell r="G178" t="str">
            <v/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</row>
        <row r="179">
          <cell r="C179" t="str">
            <v/>
          </cell>
          <cell r="D179" t="str">
            <v/>
          </cell>
          <cell r="E179" t="str">
            <v/>
          </cell>
          <cell r="G179" t="str">
            <v/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C180" t="str">
            <v/>
          </cell>
          <cell r="D180" t="str">
            <v/>
          </cell>
          <cell r="E180" t="str">
            <v/>
          </cell>
          <cell r="G180" t="str">
            <v/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C181" t="str">
            <v/>
          </cell>
          <cell r="D181" t="str">
            <v/>
          </cell>
          <cell r="E181" t="str">
            <v/>
          </cell>
          <cell r="G181" t="str">
            <v/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C182" t="str">
            <v/>
          </cell>
          <cell r="D182" t="str">
            <v/>
          </cell>
          <cell r="E182" t="str">
            <v/>
          </cell>
          <cell r="G182" t="str">
            <v/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</row>
        <row r="183">
          <cell r="C183" t="str">
            <v/>
          </cell>
          <cell r="D183" t="str">
            <v/>
          </cell>
          <cell r="E183" t="str">
            <v/>
          </cell>
          <cell r="G183" t="str">
            <v/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C184" t="str">
            <v/>
          </cell>
          <cell r="D184" t="str">
            <v/>
          </cell>
          <cell r="E184" t="str">
            <v/>
          </cell>
          <cell r="G184" t="str">
            <v/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C185" t="str">
            <v/>
          </cell>
          <cell r="D185" t="str">
            <v/>
          </cell>
          <cell r="E185" t="str">
            <v/>
          </cell>
          <cell r="G185" t="str">
            <v/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</row>
        <row r="186">
          <cell r="C186" t="str">
            <v/>
          </cell>
          <cell r="D186" t="str">
            <v/>
          </cell>
          <cell r="E186" t="str">
            <v/>
          </cell>
          <cell r="G186" t="str">
            <v/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  <row r="187">
          <cell r="C187" t="str">
            <v/>
          </cell>
          <cell r="D187" t="str">
            <v/>
          </cell>
          <cell r="E187" t="str">
            <v/>
          </cell>
          <cell r="G187" t="str">
            <v/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</row>
        <row r="188">
          <cell r="C188" t="str">
            <v/>
          </cell>
          <cell r="D188" t="str">
            <v/>
          </cell>
          <cell r="E188" t="str">
            <v/>
          </cell>
          <cell r="G188" t="str">
            <v/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</row>
        <row r="189">
          <cell r="C189" t="str">
            <v/>
          </cell>
          <cell r="D189" t="str">
            <v/>
          </cell>
          <cell r="E189" t="str">
            <v/>
          </cell>
          <cell r="G189" t="str">
            <v/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</row>
        <row r="190">
          <cell r="C190" t="str">
            <v/>
          </cell>
          <cell r="D190" t="str">
            <v/>
          </cell>
          <cell r="E190" t="str">
            <v/>
          </cell>
          <cell r="G190" t="str">
            <v/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</row>
        <row r="191">
          <cell r="C191" t="str">
            <v/>
          </cell>
          <cell r="D191" t="str">
            <v/>
          </cell>
          <cell r="E191" t="str">
            <v/>
          </cell>
          <cell r="G191" t="str">
            <v/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</row>
        <row r="192">
          <cell r="C192" t="str">
            <v/>
          </cell>
          <cell r="D192" t="str">
            <v/>
          </cell>
          <cell r="E192" t="str">
            <v/>
          </cell>
          <cell r="G192" t="str">
            <v/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</row>
        <row r="193">
          <cell r="C193" t="str">
            <v/>
          </cell>
          <cell r="D193" t="str">
            <v/>
          </cell>
          <cell r="E193" t="str">
            <v/>
          </cell>
          <cell r="G193" t="str">
            <v/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</row>
        <row r="194">
          <cell r="C194" t="str">
            <v/>
          </cell>
          <cell r="D194" t="str">
            <v/>
          </cell>
          <cell r="E194" t="str">
            <v/>
          </cell>
          <cell r="G194" t="str">
            <v/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</row>
        <row r="195">
          <cell r="C195" t="str">
            <v/>
          </cell>
          <cell r="D195" t="str">
            <v/>
          </cell>
          <cell r="E195" t="str">
            <v/>
          </cell>
          <cell r="G195" t="str">
            <v/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</row>
        <row r="196">
          <cell r="C196" t="str">
            <v/>
          </cell>
          <cell r="D196" t="str">
            <v/>
          </cell>
          <cell r="E196" t="str">
            <v/>
          </cell>
          <cell r="G196" t="str">
            <v/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</row>
        <row r="197">
          <cell r="C197" t="str">
            <v/>
          </cell>
          <cell r="D197" t="str">
            <v/>
          </cell>
          <cell r="E197" t="str">
            <v/>
          </cell>
          <cell r="G197" t="str">
            <v/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</row>
        <row r="198">
          <cell r="C198" t="str">
            <v/>
          </cell>
          <cell r="D198" t="str">
            <v/>
          </cell>
          <cell r="E198" t="str">
            <v/>
          </cell>
          <cell r="G198" t="str">
            <v/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</row>
        <row r="199">
          <cell r="C199" t="str">
            <v/>
          </cell>
          <cell r="D199" t="str">
            <v/>
          </cell>
          <cell r="E199" t="str">
            <v/>
          </cell>
          <cell r="G199" t="str">
            <v/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</row>
        <row r="200">
          <cell r="C200" t="str">
            <v/>
          </cell>
          <cell r="D200" t="str">
            <v/>
          </cell>
          <cell r="E200" t="str">
            <v/>
          </cell>
          <cell r="G200" t="str">
            <v/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</row>
        <row r="201">
          <cell r="C201" t="str">
            <v/>
          </cell>
          <cell r="D201" t="str">
            <v/>
          </cell>
          <cell r="E201" t="str">
            <v/>
          </cell>
          <cell r="G201" t="str">
            <v/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</row>
        <row r="202">
          <cell r="C202" t="str">
            <v/>
          </cell>
          <cell r="D202" t="str">
            <v/>
          </cell>
          <cell r="E202" t="str">
            <v/>
          </cell>
          <cell r="G202" t="str">
            <v/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</row>
        <row r="203">
          <cell r="C203" t="str">
            <v/>
          </cell>
          <cell r="D203" t="str">
            <v/>
          </cell>
          <cell r="E203" t="str">
            <v/>
          </cell>
          <cell r="G203" t="str">
            <v/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</row>
        <row r="204">
          <cell r="C204" t="str">
            <v/>
          </cell>
          <cell r="D204" t="str">
            <v/>
          </cell>
          <cell r="E204" t="str">
            <v/>
          </cell>
          <cell r="G204" t="str">
            <v/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</row>
        <row r="205">
          <cell r="C205" t="str">
            <v/>
          </cell>
          <cell r="D205" t="str">
            <v/>
          </cell>
          <cell r="E205" t="str">
            <v/>
          </cell>
          <cell r="G205" t="str">
            <v/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</row>
        <row r="206">
          <cell r="C206" t="str">
            <v/>
          </cell>
          <cell r="D206" t="str">
            <v/>
          </cell>
          <cell r="E206" t="str">
            <v/>
          </cell>
          <cell r="G206" t="str">
            <v/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</row>
        <row r="207">
          <cell r="C207" t="str">
            <v/>
          </cell>
          <cell r="D207" t="str">
            <v/>
          </cell>
          <cell r="E207" t="str">
            <v/>
          </cell>
          <cell r="G207" t="str">
            <v/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</row>
        <row r="208">
          <cell r="C208" t="str">
            <v/>
          </cell>
          <cell r="D208" t="str">
            <v/>
          </cell>
          <cell r="E208" t="str">
            <v/>
          </cell>
          <cell r="G208" t="str">
            <v/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</row>
        <row r="209">
          <cell r="C209" t="str">
            <v/>
          </cell>
          <cell r="D209" t="str">
            <v/>
          </cell>
          <cell r="E209" t="str">
            <v/>
          </cell>
          <cell r="G209" t="str">
            <v/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</row>
        <row r="210">
          <cell r="C210" t="str">
            <v/>
          </cell>
          <cell r="D210" t="str">
            <v/>
          </cell>
          <cell r="E210" t="str">
            <v/>
          </cell>
          <cell r="G210" t="str">
            <v/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</row>
        <row r="211">
          <cell r="C211" t="str">
            <v/>
          </cell>
          <cell r="D211" t="str">
            <v/>
          </cell>
          <cell r="E211" t="str">
            <v/>
          </cell>
          <cell r="G211" t="str">
            <v/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</row>
        <row r="212">
          <cell r="C212" t="str">
            <v/>
          </cell>
          <cell r="D212" t="str">
            <v/>
          </cell>
          <cell r="E212" t="str">
            <v/>
          </cell>
          <cell r="G212" t="str">
            <v/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</row>
        <row r="213">
          <cell r="C213" t="str">
            <v/>
          </cell>
          <cell r="D213" t="str">
            <v/>
          </cell>
          <cell r="E213" t="str">
            <v/>
          </cell>
          <cell r="G213" t="str">
            <v/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</row>
        <row r="214">
          <cell r="C214" t="str">
            <v/>
          </cell>
          <cell r="D214" t="str">
            <v/>
          </cell>
          <cell r="E214" t="str">
            <v/>
          </cell>
          <cell r="G214" t="str">
            <v/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</row>
        <row r="215">
          <cell r="C215" t="str">
            <v/>
          </cell>
          <cell r="D215" t="str">
            <v/>
          </cell>
          <cell r="E215" t="str">
            <v/>
          </cell>
          <cell r="G215" t="str">
            <v/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</row>
        <row r="216">
          <cell r="C216" t="str">
            <v/>
          </cell>
          <cell r="D216" t="str">
            <v/>
          </cell>
          <cell r="E216" t="str">
            <v/>
          </cell>
          <cell r="G216" t="str">
            <v/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</row>
        <row r="217">
          <cell r="C217" t="str">
            <v/>
          </cell>
          <cell r="D217" t="str">
            <v/>
          </cell>
          <cell r="E217" t="str">
            <v/>
          </cell>
          <cell r="G217" t="str">
            <v/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</row>
        <row r="218">
          <cell r="C218" t="str">
            <v/>
          </cell>
          <cell r="D218" t="str">
            <v/>
          </cell>
          <cell r="E218" t="str">
            <v/>
          </cell>
          <cell r="G218" t="str">
            <v/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</row>
        <row r="219">
          <cell r="C219" t="str">
            <v/>
          </cell>
          <cell r="D219" t="str">
            <v/>
          </cell>
          <cell r="E219" t="str">
            <v/>
          </cell>
          <cell r="G219" t="str">
            <v/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</row>
        <row r="220">
          <cell r="C220" t="str">
            <v/>
          </cell>
          <cell r="D220" t="str">
            <v/>
          </cell>
          <cell r="E220" t="str">
            <v/>
          </cell>
          <cell r="G220" t="str">
            <v/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</row>
        <row r="221">
          <cell r="C221" t="str">
            <v/>
          </cell>
          <cell r="D221" t="str">
            <v/>
          </cell>
          <cell r="E221" t="str">
            <v/>
          </cell>
          <cell r="G221" t="str">
            <v/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</row>
        <row r="222">
          <cell r="C222" t="str">
            <v/>
          </cell>
          <cell r="D222" t="str">
            <v/>
          </cell>
          <cell r="E222" t="str">
            <v/>
          </cell>
          <cell r="G222" t="str">
            <v/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</row>
        <row r="223">
          <cell r="C223" t="str">
            <v/>
          </cell>
          <cell r="D223" t="str">
            <v/>
          </cell>
          <cell r="E223" t="str">
            <v/>
          </cell>
          <cell r="G223" t="str">
            <v/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</row>
        <row r="224">
          <cell r="C224" t="str">
            <v/>
          </cell>
          <cell r="D224" t="str">
            <v/>
          </cell>
          <cell r="E224" t="str">
            <v/>
          </cell>
          <cell r="G224" t="str">
            <v/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</row>
        <row r="225">
          <cell r="C225" t="str">
            <v/>
          </cell>
          <cell r="D225" t="str">
            <v/>
          </cell>
          <cell r="E225" t="str">
            <v/>
          </cell>
          <cell r="G225" t="str">
            <v/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</row>
        <row r="226">
          <cell r="C226" t="str">
            <v/>
          </cell>
          <cell r="D226" t="str">
            <v/>
          </cell>
          <cell r="E226" t="str">
            <v/>
          </cell>
          <cell r="G226" t="str">
            <v/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</row>
        <row r="227">
          <cell r="C227" t="str">
            <v/>
          </cell>
          <cell r="D227" t="str">
            <v/>
          </cell>
          <cell r="E227" t="str">
            <v/>
          </cell>
          <cell r="G227" t="str">
            <v/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</row>
        <row r="228">
          <cell r="C228" t="str">
            <v/>
          </cell>
          <cell r="D228" t="str">
            <v/>
          </cell>
          <cell r="E228" t="str">
            <v/>
          </cell>
          <cell r="G228" t="str">
            <v/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</row>
        <row r="229">
          <cell r="C229" t="str">
            <v/>
          </cell>
          <cell r="D229" t="str">
            <v/>
          </cell>
          <cell r="E229" t="str">
            <v/>
          </cell>
          <cell r="G229" t="str">
            <v/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</row>
        <row r="230">
          <cell r="C230" t="str">
            <v/>
          </cell>
          <cell r="D230" t="str">
            <v/>
          </cell>
          <cell r="E230" t="str">
            <v/>
          </cell>
          <cell r="G230" t="str">
            <v/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</row>
        <row r="231">
          <cell r="C231" t="str">
            <v/>
          </cell>
          <cell r="D231" t="str">
            <v/>
          </cell>
          <cell r="E231" t="str">
            <v/>
          </cell>
          <cell r="G231" t="str">
            <v/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</row>
        <row r="232">
          <cell r="C232" t="str">
            <v/>
          </cell>
          <cell r="D232" t="str">
            <v/>
          </cell>
          <cell r="E232" t="str">
            <v/>
          </cell>
          <cell r="G232" t="str">
            <v/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</row>
        <row r="233">
          <cell r="C233" t="str">
            <v/>
          </cell>
          <cell r="D233" t="str">
            <v/>
          </cell>
          <cell r="E233" t="str">
            <v/>
          </cell>
          <cell r="G233" t="str">
            <v/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</row>
        <row r="234">
          <cell r="C234" t="str">
            <v/>
          </cell>
          <cell r="D234" t="str">
            <v/>
          </cell>
          <cell r="E234" t="str">
            <v/>
          </cell>
          <cell r="G234" t="str">
            <v/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</row>
        <row r="235">
          <cell r="C235" t="str">
            <v/>
          </cell>
          <cell r="D235" t="str">
            <v/>
          </cell>
          <cell r="E235" t="str">
            <v/>
          </cell>
          <cell r="G235" t="str">
            <v/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</row>
        <row r="236">
          <cell r="C236" t="str">
            <v/>
          </cell>
          <cell r="D236" t="str">
            <v/>
          </cell>
          <cell r="E236" t="str">
            <v/>
          </cell>
          <cell r="G236" t="str">
            <v/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</row>
        <row r="237">
          <cell r="C237" t="str">
            <v/>
          </cell>
          <cell r="D237" t="str">
            <v/>
          </cell>
          <cell r="E237" t="str">
            <v/>
          </cell>
          <cell r="G237" t="str">
            <v/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</row>
        <row r="238">
          <cell r="C238" t="str">
            <v/>
          </cell>
          <cell r="D238" t="str">
            <v/>
          </cell>
          <cell r="E238" t="str">
            <v/>
          </cell>
          <cell r="G238" t="str">
            <v/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</row>
        <row r="239">
          <cell r="C239" t="str">
            <v/>
          </cell>
          <cell r="D239" t="str">
            <v/>
          </cell>
          <cell r="E239" t="str">
            <v/>
          </cell>
          <cell r="G239" t="str">
            <v/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</row>
        <row r="240">
          <cell r="C240" t="str">
            <v/>
          </cell>
          <cell r="D240" t="str">
            <v/>
          </cell>
          <cell r="E240" t="str">
            <v/>
          </cell>
          <cell r="G240" t="str">
            <v/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</row>
        <row r="241">
          <cell r="C241" t="str">
            <v/>
          </cell>
          <cell r="D241" t="str">
            <v/>
          </cell>
          <cell r="E241" t="str">
            <v/>
          </cell>
          <cell r="G241" t="str">
            <v/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</row>
        <row r="242">
          <cell r="C242" t="str">
            <v/>
          </cell>
          <cell r="D242" t="str">
            <v/>
          </cell>
          <cell r="E242" t="str">
            <v/>
          </cell>
          <cell r="G242" t="str">
            <v/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</row>
        <row r="243">
          <cell r="C243" t="str">
            <v/>
          </cell>
          <cell r="D243" t="str">
            <v/>
          </cell>
          <cell r="E243" t="str">
            <v/>
          </cell>
          <cell r="G243" t="str">
            <v/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</row>
        <row r="244">
          <cell r="C244" t="str">
            <v/>
          </cell>
          <cell r="D244" t="str">
            <v/>
          </cell>
          <cell r="E244" t="str">
            <v/>
          </cell>
          <cell r="G244" t="str">
            <v/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</row>
        <row r="245">
          <cell r="C245" t="str">
            <v/>
          </cell>
          <cell r="D245" t="str">
            <v/>
          </cell>
          <cell r="E245" t="str">
            <v/>
          </cell>
          <cell r="G245" t="str">
            <v/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</row>
        <row r="246">
          <cell r="C246" t="str">
            <v/>
          </cell>
          <cell r="D246" t="str">
            <v/>
          </cell>
          <cell r="E246" t="str">
            <v/>
          </cell>
          <cell r="G246" t="str">
            <v/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</row>
        <row r="247">
          <cell r="C247" t="str">
            <v/>
          </cell>
          <cell r="D247" t="str">
            <v/>
          </cell>
          <cell r="E247" t="str">
            <v/>
          </cell>
          <cell r="G247" t="str">
            <v/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</row>
        <row r="248">
          <cell r="C248" t="str">
            <v/>
          </cell>
          <cell r="D248" t="str">
            <v/>
          </cell>
          <cell r="E248" t="str">
            <v/>
          </cell>
          <cell r="G248" t="str">
            <v/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</row>
        <row r="249">
          <cell r="C249" t="str">
            <v/>
          </cell>
          <cell r="D249" t="str">
            <v/>
          </cell>
          <cell r="E249" t="str">
            <v/>
          </cell>
          <cell r="G249" t="str">
            <v/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</row>
        <row r="250">
          <cell r="C250" t="str">
            <v/>
          </cell>
          <cell r="D250" t="str">
            <v/>
          </cell>
          <cell r="E250" t="str">
            <v/>
          </cell>
          <cell r="G250" t="str">
            <v/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</row>
        <row r="251">
          <cell r="C251" t="str">
            <v/>
          </cell>
          <cell r="D251" t="str">
            <v/>
          </cell>
          <cell r="E251" t="str">
            <v/>
          </cell>
          <cell r="G251" t="str">
            <v/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</row>
        <row r="252">
          <cell r="C252" t="str">
            <v/>
          </cell>
          <cell r="D252" t="str">
            <v/>
          </cell>
          <cell r="E252" t="str">
            <v/>
          </cell>
          <cell r="G252" t="str">
            <v/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</row>
        <row r="253">
          <cell r="C253" t="str">
            <v/>
          </cell>
          <cell r="D253" t="str">
            <v/>
          </cell>
          <cell r="E253" t="str">
            <v/>
          </cell>
          <cell r="G253" t="str">
            <v/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</row>
        <row r="254">
          <cell r="C254" t="str">
            <v/>
          </cell>
          <cell r="D254" t="str">
            <v/>
          </cell>
          <cell r="E254" t="str">
            <v/>
          </cell>
          <cell r="G254" t="str">
            <v/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</row>
        <row r="255">
          <cell r="C255" t="str">
            <v/>
          </cell>
          <cell r="D255" t="str">
            <v/>
          </cell>
          <cell r="E255" t="str">
            <v/>
          </cell>
          <cell r="G255" t="str">
            <v/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</row>
        <row r="256">
          <cell r="C256" t="str">
            <v/>
          </cell>
          <cell r="D256" t="str">
            <v/>
          </cell>
          <cell r="E256" t="str">
            <v/>
          </cell>
          <cell r="G256" t="str">
            <v/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</row>
        <row r="257">
          <cell r="C257" t="str">
            <v/>
          </cell>
          <cell r="D257" t="str">
            <v/>
          </cell>
          <cell r="E257" t="str">
            <v/>
          </cell>
          <cell r="G257" t="str">
            <v/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</row>
        <row r="258">
          <cell r="C258" t="str">
            <v/>
          </cell>
          <cell r="D258" t="str">
            <v/>
          </cell>
          <cell r="E258" t="str">
            <v/>
          </cell>
          <cell r="G258" t="str">
            <v/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</row>
        <row r="259">
          <cell r="C259" t="str">
            <v/>
          </cell>
          <cell r="D259" t="str">
            <v/>
          </cell>
          <cell r="E259" t="str">
            <v/>
          </cell>
          <cell r="G259" t="str">
            <v/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</row>
        <row r="260">
          <cell r="C260" t="str">
            <v/>
          </cell>
          <cell r="D260" t="str">
            <v/>
          </cell>
          <cell r="E260" t="str">
            <v/>
          </cell>
          <cell r="G260" t="str">
            <v/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</row>
        <row r="261">
          <cell r="C261" t="str">
            <v/>
          </cell>
          <cell r="D261" t="str">
            <v/>
          </cell>
          <cell r="E261" t="str">
            <v/>
          </cell>
          <cell r="G261" t="str">
            <v/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</row>
        <row r="262">
          <cell r="C262" t="str">
            <v/>
          </cell>
          <cell r="D262" t="str">
            <v/>
          </cell>
          <cell r="E262" t="str">
            <v/>
          </cell>
          <cell r="G262" t="str">
            <v/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</row>
        <row r="263">
          <cell r="C263" t="str">
            <v/>
          </cell>
          <cell r="D263" t="str">
            <v/>
          </cell>
          <cell r="E263" t="str">
            <v/>
          </cell>
          <cell r="G263" t="str">
            <v/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</row>
        <row r="264">
          <cell r="C264" t="str">
            <v/>
          </cell>
          <cell r="D264" t="str">
            <v/>
          </cell>
          <cell r="E264" t="str">
            <v/>
          </cell>
          <cell r="G264" t="str">
            <v/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</row>
        <row r="265">
          <cell r="C265" t="str">
            <v/>
          </cell>
          <cell r="D265" t="str">
            <v/>
          </cell>
          <cell r="E265" t="str">
            <v/>
          </cell>
          <cell r="G265" t="str">
            <v/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</row>
        <row r="266">
          <cell r="C266" t="str">
            <v/>
          </cell>
          <cell r="D266" t="str">
            <v/>
          </cell>
          <cell r="E266" t="str">
            <v/>
          </cell>
          <cell r="G266" t="str">
            <v/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</row>
        <row r="267">
          <cell r="C267" t="str">
            <v/>
          </cell>
          <cell r="D267" t="str">
            <v/>
          </cell>
          <cell r="E267" t="str">
            <v/>
          </cell>
          <cell r="G267" t="str">
            <v/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</row>
        <row r="268">
          <cell r="C268" t="str">
            <v/>
          </cell>
          <cell r="D268" t="str">
            <v/>
          </cell>
          <cell r="E268" t="str">
            <v/>
          </cell>
          <cell r="G268" t="str">
            <v/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</row>
        <row r="269">
          <cell r="C269" t="str">
            <v/>
          </cell>
          <cell r="D269" t="str">
            <v/>
          </cell>
          <cell r="E269" t="str">
            <v/>
          </cell>
          <cell r="G269" t="str">
            <v/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</row>
        <row r="270">
          <cell r="C270" t="str">
            <v/>
          </cell>
          <cell r="D270" t="str">
            <v/>
          </cell>
          <cell r="E270" t="str">
            <v/>
          </cell>
          <cell r="G270" t="str">
            <v/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</row>
        <row r="271">
          <cell r="C271" t="str">
            <v/>
          </cell>
          <cell r="D271" t="str">
            <v/>
          </cell>
          <cell r="E271" t="str">
            <v/>
          </cell>
          <cell r="G271" t="str">
            <v/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</row>
        <row r="272">
          <cell r="C272" t="str">
            <v/>
          </cell>
          <cell r="D272" t="str">
            <v/>
          </cell>
          <cell r="E272" t="str">
            <v/>
          </cell>
          <cell r="G272" t="str">
            <v/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</row>
        <row r="273">
          <cell r="C273" t="str">
            <v/>
          </cell>
          <cell r="D273" t="str">
            <v/>
          </cell>
          <cell r="E273" t="str">
            <v/>
          </cell>
          <cell r="G273" t="str">
            <v/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</row>
        <row r="274">
          <cell r="C274" t="str">
            <v/>
          </cell>
          <cell r="D274" t="str">
            <v/>
          </cell>
          <cell r="E274" t="str">
            <v/>
          </cell>
          <cell r="G274" t="str">
            <v/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</row>
        <row r="275">
          <cell r="C275" t="str">
            <v/>
          </cell>
          <cell r="D275" t="str">
            <v/>
          </cell>
          <cell r="E275" t="str">
            <v/>
          </cell>
          <cell r="G275" t="str">
            <v/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</row>
        <row r="276">
          <cell r="C276" t="str">
            <v/>
          </cell>
          <cell r="D276" t="str">
            <v/>
          </cell>
          <cell r="E276" t="str">
            <v/>
          </cell>
          <cell r="G276" t="str">
            <v/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</row>
        <row r="277">
          <cell r="C277" t="str">
            <v/>
          </cell>
          <cell r="D277" t="str">
            <v/>
          </cell>
          <cell r="E277" t="str">
            <v/>
          </cell>
          <cell r="G277" t="str">
            <v/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</row>
        <row r="278">
          <cell r="C278" t="str">
            <v/>
          </cell>
          <cell r="D278" t="str">
            <v/>
          </cell>
          <cell r="E278" t="str">
            <v/>
          </cell>
          <cell r="G278" t="str">
            <v/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</row>
        <row r="279">
          <cell r="C279" t="str">
            <v/>
          </cell>
          <cell r="D279" t="str">
            <v/>
          </cell>
          <cell r="E279" t="str">
            <v/>
          </cell>
          <cell r="G279" t="str">
            <v/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</row>
        <row r="280">
          <cell r="C280" t="str">
            <v/>
          </cell>
          <cell r="D280" t="str">
            <v/>
          </cell>
          <cell r="E280" t="str">
            <v/>
          </cell>
          <cell r="G280" t="str">
            <v/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</row>
        <row r="281">
          <cell r="C281" t="str">
            <v/>
          </cell>
          <cell r="D281" t="str">
            <v/>
          </cell>
          <cell r="E281" t="str">
            <v/>
          </cell>
          <cell r="G281" t="str">
            <v/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</row>
        <row r="282">
          <cell r="C282" t="str">
            <v/>
          </cell>
          <cell r="D282" t="str">
            <v/>
          </cell>
          <cell r="E282" t="str">
            <v/>
          </cell>
          <cell r="G282" t="str">
            <v/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</row>
        <row r="283">
          <cell r="C283" t="str">
            <v/>
          </cell>
          <cell r="D283" t="str">
            <v/>
          </cell>
          <cell r="E283" t="str">
            <v/>
          </cell>
          <cell r="G283" t="str">
            <v/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</row>
        <row r="284">
          <cell r="C284" t="str">
            <v/>
          </cell>
          <cell r="D284" t="str">
            <v/>
          </cell>
          <cell r="E284" t="str">
            <v/>
          </cell>
          <cell r="G284" t="str">
            <v/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</row>
        <row r="285">
          <cell r="C285" t="str">
            <v/>
          </cell>
          <cell r="D285" t="str">
            <v/>
          </cell>
          <cell r="E285" t="str">
            <v/>
          </cell>
          <cell r="G285" t="str">
            <v/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</row>
        <row r="286">
          <cell r="C286" t="str">
            <v/>
          </cell>
          <cell r="D286" t="str">
            <v/>
          </cell>
          <cell r="E286" t="str">
            <v/>
          </cell>
          <cell r="G286" t="str">
            <v/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</row>
        <row r="287">
          <cell r="C287" t="str">
            <v/>
          </cell>
          <cell r="D287" t="str">
            <v/>
          </cell>
          <cell r="E287" t="str">
            <v/>
          </cell>
          <cell r="G287" t="str">
            <v/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</row>
        <row r="288">
          <cell r="C288" t="str">
            <v/>
          </cell>
          <cell r="D288" t="str">
            <v/>
          </cell>
          <cell r="E288" t="str">
            <v/>
          </cell>
          <cell r="G288" t="str">
            <v/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</row>
        <row r="289">
          <cell r="C289" t="str">
            <v/>
          </cell>
          <cell r="D289" t="str">
            <v/>
          </cell>
          <cell r="E289" t="str">
            <v/>
          </cell>
          <cell r="G289" t="str">
            <v/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</row>
        <row r="290">
          <cell r="C290" t="str">
            <v/>
          </cell>
          <cell r="D290" t="str">
            <v/>
          </cell>
          <cell r="E290" t="str">
            <v/>
          </cell>
          <cell r="G290" t="str">
            <v/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</row>
        <row r="291">
          <cell r="C291" t="str">
            <v/>
          </cell>
          <cell r="D291" t="str">
            <v/>
          </cell>
          <cell r="E291" t="str">
            <v/>
          </cell>
          <cell r="G291" t="str">
            <v/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</row>
        <row r="292">
          <cell r="C292" t="str">
            <v/>
          </cell>
          <cell r="D292" t="str">
            <v/>
          </cell>
          <cell r="E292" t="str">
            <v/>
          </cell>
          <cell r="G292" t="str">
            <v/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</row>
        <row r="293">
          <cell r="C293" t="str">
            <v/>
          </cell>
          <cell r="D293" t="str">
            <v/>
          </cell>
          <cell r="E293" t="str">
            <v/>
          </cell>
          <cell r="G293" t="str">
            <v/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</row>
        <row r="294">
          <cell r="C294" t="str">
            <v/>
          </cell>
          <cell r="D294" t="str">
            <v/>
          </cell>
          <cell r="E294" t="str">
            <v/>
          </cell>
          <cell r="G294" t="str">
            <v/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</row>
        <row r="295">
          <cell r="C295" t="str">
            <v/>
          </cell>
          <cell r="D295" t="str">
            <v/>
          </cell>
          <cell r="E295" t="str">
            <v/>
          </cell>
          <cell r="G295" t="str">
            <v/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</row>
        <row r="296">
          <cell r="C296" t="str">
            <v/>
          </cell>
          <cell r="D296" t="str">
            <v/>
          </cell>
          <cell r="E296" t="str">
            <v/>
          </cell>
          <cell r="G296" t="str">
            <v/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</row>
        <row r="297">
          <cell r="C297" t="str">
            <v/>
          </cell>
          <cell r="D297" t="str">
            <v/>
          </cell>
          <cell r="E297" t="str">
            <v/>
          </cell>
          <cell r="G297" t="str">
            <v/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</row>
        <row r="298">
          <cell r="C298" t="str">
            <v/>
          </cell>
          <cell r="D298" t="str">
            <v/>
          </cell>
          <cell r="E298" t="str">
            <v/>
          </cell>
          <cell r="G298" t="str">
            <v/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</row>
        <row r="299">
          <cell r="C299" t="str">
            <v/>
          </cell>
          <cell r="D299" t="str">
            <v/>
          </cell>
          <cell r="E299" t="str">
            <v/>
          </cell>
          <cell r="G299" t="str">
            <v/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</row>
        <row r="300">
          <cell r="C300" t="str">
            <v/>
          </cell>
          <cell r="D300" t="str">
            <v/>
          </cell>
          <cell r="E300" t="str">
            <v/>
          </cell>
          <cell r="G300" t="str">
            <v/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</row>
        <row r="301">
          <cell r="C301" t="str">
            <v/>
          </cell>
          <cell r="D301" t="str">
            <v/>
          </cell>
          <cell r="E301" t="str">
            <v/>
          </cell>
          <cell r="G301" t="str">
            <v/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</row>
        <row r="302">
          <cell r="C302" t="str">
            <v/>
          </cell>
          <cell r="D302" t="str">
            <v/>
          </cell>
          <cell r="E302" t="str">
            <v/>
          </cell>
          <cell r="G302" t="str">
            <v/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</row>
        <row r="303">
          <cell r="C303" t="str">
            <v/>
          </cell>
          <cell r="D303" t="str">
            <v/>
          </cell>
          <cell r="E303" t="str">
            <v/>
          </cell>
          <cell r="G303" t="str">
            <v/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</row>
        <row r="304">
          <cell r="C304" t="str">
            <v/>
          </cell>
          <cell r="D304" t="str">
            <v/>
          </cell>
          <cell r="E304" t="str">
            <v/>
          </cell>
          <cell r="G304" t="str">
            <v/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</row>
        <row r="305">
          <cell r="C305" t="str">
            <v/>
          </cell>
          <cell r="D305" t="str">
            <v/>
          </cell>
          <cell r="E305" t="str">
            <v/>
          </cell>
          <cell r="G305" t="str">
            <v/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</row>
        <row r="306">
          <cell r="C306" t="str">
            <v/>
          </cell>
          <cell r="D306" t="str">
            <v/>
          </cell>
          <cell r="E306" t="str">
            <v/>
          </cell>
          <cell r="G306" t="str">
            <v/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</row>
        <row r="307">
          <cell r="C307" t="str">
            <v/>
          </cell>
          <cell r="D307" t="str">
            <v/>
          </cell>
          <cell r="E307" t="str">
            <v/>
          </cell>
          <cell r="G307" t="str">
            <v/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</row>
        <row r="308">
          <cell r="C308" t="str">
            <v/>
          </cell>
          <cell r="D308" t="str">
            <v/>
          </cell>
          <cell r="E308" t="str">
            <v/>
          </cell>
          <cell r="G308" t="str">
            <v/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</row>
        <row r="309">
          <cell r="C309" t="str">
            <v/>
          </cell>
          <cell r="D309" t="str">
            <v/>
          </cell>
          <cell r="E309" t="str">
            <v/>
          </cell>
          <cell r="G309" t="str">
            <v/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</row>
        <row r="310">
          <cell r="C310" t="str">
            <v/>
          </cell>
          <cell r="D310" t="str">
            <v/>
          </cell>
          <cell r="E310" t="str">
            <v/>
          </cell>
          <cell r="G310" t="str">
            <v/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</row>
        <row r="311">
          <cell r="C311" t="str">
            <v/>
          </cell>
          <cell r="D311" t="str">
            <v/>
          </cell>
          <cell r="E311" t="str">
            <v/>
          </cell>
          <cell r="G311" t="str">
            <v/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</row>
        <row r="312">
          <cell r="C312" t="str">
            <v/>
          </cell>
          <cell r="D312" t="str">
            <v/>
          </cell>
          <cell r="E312" t="str">
            <v/>
          </cell>
          <cell r="G312" t="str">
            <v/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</row>
        <row r="313">
          <cell r="C313" t="str">
            <v/>
          </cell>
          <cell r="D313" t="str">
            <v/>
          </cell>
          <cell r="E313" t="str">
            <v/>
          </cell>
          <cell r="G313" t="str">
            <v/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</row>
        <row r="314">
          <cell r="C314" t="str">
            <v/>
          </cell>
          <cell r="D314" t="str">
            <v/>
          </cell>
          <cell r="E314" t="str">
            <v/>
          </cell>
          <cell r="G314" t="str">
            <v/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</row>
        <row r="315">
          <cell r="C315" t="str">
            <v/>
          </cell>
          <cell r="D315" t="str">
            <v/>
          </cell>
          <cell r="E315" t="str">
            <v/>
          </cell>
          <cell r="G315" t="str">
            <v/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</row>
        <row r="316">
          <cell r="C316" t="str">
            <v/>
          </cell>
          <cell r="D316" t="str">
            <v/>
          </cell>
          <cell r="E316" t="str">
            <v/>
          </cell>
          <cell r="G316" t="str">
            <v/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</row>
        <row r="317">
          <cell r="C317" t="str">
            <v/>
          </cell>
          <cell r="D317" t="str">
            <v/>
          </cell>
          <cell r="E317" t="str">
            <v/>
          </cell>
          <cell r="G317" t="str">
            <v/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</row>
        <row r="318">
          <cell r="C318" t="str">
            <v/>
          </cell>
          <cell r="D318" t="str">
            <v/>
          </cell>
          <cell r="E318" t="str">
            <v/>
          </cell>
          <cell r="G318" t="str">
            <v/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</row>
        <row r="319">
          <cell r="C319" t="str">
            <v/>
          </cell>
          <cell r="D319" t="str">
            <v/>
          </cell>
          <cell r="E319" t="str">
            <v/>
          </cell>
          <cell r="G319" t="str">
            <v/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</row>
        <row r="320">
          <cell r="C320" t="str">
            <v/>
          </cell>
          <cell r="D320" t="str">
            <v/>
          </cell>
          <cell r="E320" t="str">
            <v/>
          </cell>
          <cell r="G320" t="str">
            <v/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</row>
        <row r="321">
          <cell r="C321" t="str">
            <v/>
          </cell>
          <cell r="D321" t="str">
            <v/>
          </cell>
          <cell r="E321" t="str">
            <v/>
          </cell>
          <cell r="G321" t="str">
            <v/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</row>
        <row r="322">
          <cell r="C322" t="str">
            <v/>
          </cell>
          <cell r="D322" t="str">
            <v/>
          </cell>
          <cell r="E322" t="str">
            <v/>
          </cell>
          <cell r="G322" t="str">
            <v/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</row>
        <row r="323">
          <cell r="C323" t="str">
            <v/>
          </cell>
          <cell r="D323" t="str">
            <v/>
          </cell>
          <cell r="E323" t="str">
            <v/>
          </cell>
          <cell r="G323" t="str">
            <v/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</row>
        <row r="324">
          <cell r="C324" t="str">
            <v/>
          </cell>
          <cell r="D324" t="str">
            <v/>
          </cell>
          <cell r="E324" t="str">
            <v/>
          </cell>
          <cell r="G324" t="str">
            <v/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</row>
        <row r="325">
          <cell r="C325" t="str">
            <v/>
          </cell>
          <cell r="D325" t="str">
            <v/>
          </cell>
          <cell r="E325" t="str">
            <v/>
          </cell>
          <cell r="G325" t="str">
            <v/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</row>
        <row r="326">
          <cell r="C326" t="str">
            <v/>
          </cell>
          <cell r="D326" t="str">
            <v/>
          </cell>
          <cell r="E326" t="str">
            <v/>
          </cell>
          <cell r="G326" t="str">
            <v/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</row>
        <row r="327">
          <cell r="C327" t="str">
            <v/>
          </cell>
          <cell r="D327" t="str">
            <v/>
          </cell>
          <cell r="E327" t="str">
            <v/>
          </cell>
          <cell r="G327" t="str">
            <v/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</row>
        <row r="328">
          <cell r="C328" t="str">
            <v/>
          </cell>
          <cell r="D328" t="str">
            <v/>
          </cell>
          <cell r="E328" t="str">
            <v/>
          </cell>
          <cell r="G328" t="str">
            <v/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</row>
        <row r="329">
          <cell r="C329" t="str">
            <v/>
          </cell>
          <cell r="D329" t="str">
            <v/>
          </cell>
          <cell r="E329" t="str">
            <v/>
          </cell>
          <cell r="G329" t="str">
            <v/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</row>
        <row r="330">
          <cell r="C330" t="str">
            <v/>
          </cell>
          <cell r="D330" t="str">
            <v/>
          </cell>
          <cell r="E330" t="str">
            <v/>
          </cell>
          <cell r="G330" t="str">
            <v/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</row>
        <row r="331">
          <cell r="C331" t="str">
            <v/>
          </cell>
          <cell r="D331" t="str">
            <v/>
          </cell>
          <cell r="E331" t="str">
            <v/>
          </cell>
          <cell r="G331" t="str">
            <v/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</row>
        <row r="332">
          <cell r="C332" t="str">
            <v/>
          </cell>
          <cell r="D332" t="str">
            <v/>
          </cell>
          <cell r="E332" t="str">
            <v/>
          </cell>
          <cell r="G332" t="str">
            <v/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</row>
        <row r="333">
          <cell r="C333" t="str">
            <v/>
          </cell>
          <cell r="D333" t="str">
            <v/>
          </cell>
          <cell r="E333" t="str">
            <v/>
          </cell>
          <cell r="G333" t="str">
            <v/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</row>
        <row r="334">
          <cell r="C334" t="str">
            <v/>
          </cell>
          <cell r="D334" t="str">
            <v/>
          </cell>
          <cell r="E334" t="str">
            <v/>
          </cell>
          <cell r="G334" t="str">
            <v/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</row>
        <row r="335">
          <cell r="C335" t="str">
            <v/>
          </cell>
          <cell r="D335" t="str">
            <v/>
          </cell>
          <cell r="E335" t="str">
            <v/>
          </cell>
          <cell r="G335" t="str">
            <v/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</row>
        <row r="336">
          <cell r="C336" t="str">
            <v/>
          </cell>
          <cell r="D336" t="str">
            <v/>
          </cell>
          <cell r="E336" t="str">
            <v/>
          </cell>
          <cell r="G336" t="str">
            <v/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</row>
        <row r="337">
          <cell r="C337" t="str">
            <v/>
          </cell>
          <cell r="D337" t="str">
            <v/>
          </cell>
          <cell r="E337" t="str">
            <v/>
          </cell>
          <cell r="G337" t="str">
            <v/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</row>
        <row r="338">
          <cell r="C338" t="str">
            <v/>
          </cell>
          <cell r="D338" t="str">
            <v/>
          </cell>
          <cell r="E338" t="str">
            <v/>
          </cell>
          <cell r="G338" t="str">
            <v/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</row>
        <row r="339">
          <cell r="C339" t="str">
            <v/>
          </cell>
          <cell r="D339" t="str">
            <v/>
          </cell>
          <cell r="E339" t="str">
            <v/>
          </cell>
          <cell r="G339" t="str">
            <v/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</row>
        <row r="340">
          <cell r="C340" t="str">
            <v/>
          </cell>
          <cell r="D340" t="str">
            <v/>
          </cell>
          <cell r="E340" t="str">
            <v/>
          </cell>
          <cell r="G340" t="str">
            <v/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</row>
        <row r="341">
          <cell r="C341" t="str">
            <v/>
          </cell>
          <cell r="D341" t="str">
            <v/>
          </cell>
          <cell r="E341" t="str">
            <v/>
          </cell>
          <cell r="G341" t="str">
            <v/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</row>
        <row r="342">
          <cell r="C342" t="str">
            <v/>
          </cell>
          <cell r="D342" t="str">
            <v/>
          </cell>
          <cell r="E342" t="str">
            <v/>
          </cell>
          <cell r="G342" t="str">
            <v/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</row>
        <row r="343">
          <cell r="C343" t="str">
            <v/>
          </cell>
          <cell r="D343" t="str">
            <v/>
          </cell>
          <cell r="E343" t="str">
            <v/>
          </cell>
          <cell r="G343" t="str">
            <v/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</row>
        <row r="344">
          <cell r="C344" t="str">
            <v/>
          </cell>
          <cell r="D344" t="str">
            <v/>
          </cell>
          <cell r="E344" t="str">
            <v/>
          </cell>
          <cell r="G344" t="str">
            <v/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</row>
        <row r="345">
          <cell r="C345" t="str">
            <v/>
          </cell>
          <cell r="D345" t="str">
            <v/>
          </cell>
          <cell r="E345" t="str">
            <v/>
          </cell>
          <cell r="G345" t="str">
            <v/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</row>
        <row r="346">
          <cell r="C346" t="str">
            <v/>
          </cell>
          <cell r="D346" t="str">
            <v/>
          </cell>
          <cell r="E346" t="str">
            <v/>
          </cell>
          <cell r="G346" t="str">
            <v/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</row>
        <row r="347">
          <cell r="C347" t="str">
            <v/>
          </cell>
          <cell r="D347" t="str">
            <v/>
          </cell>
          <cell r="E347" t="str">
            <v/>
          </cell>
          <cell r="G347" t="str">
            <v/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</row>
        <row r="348">
          <cell r="C348" t="str">
            <v/>
          </cell>
          <cell r="D348" t="str">
            <v/>
          </cell>
          <cell r="E348" t="str">
            <v/>
          </cell>
          <cell r="G348" t="str">
            <v/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</row>
        <row r="349">
          <cell r="C349" t="str">
            <v/>
          </cell>
          <cell r="D349" t="str">
            <v/>
          </cell>
          <cell r="E349" t="str">
            <v/>
          </cell>
          <cell r="G349" t="str">
            <v/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</row>
        <row r="350">
          <cell r="C350" t="str">
            <v/>
          </cell>
          <cell r="D350" t="str">
            <v/>
          </cell>
          <cell r="E350" t="str">
            <v/>
          </cell>
          <cell r="G350" t="str">
            <v/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</row>
        <row r="351">
          <cell r="C351" t="str">
            <v/>
          </cell>
          <cell r="D351" t="str">
            <v/>
          </cell>
          <cell r="E351" t="str">
            <v/>
          </cell>
          <cell r="G351" t="str">
            <v/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</row>
        <row r="352">
          <cell r="C352" t="str">
            <v/>
          </cell>
          <cell r="D352" t="str">
            <v/>
          </cell>
          <cell r="E352" t="str">
            <v/>
          </cell>
          <cell r="G352" t="str">
            <v/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</row>
        <row r="353">
          <cell r="C353" t="str">
            <v/>
          </cell>
          <cell r="D353" t="str">
            <v/>
          </cell>
          <cell r="E353" t="str">
            <v/>
          </cell>
          <cell r="G353" t="str">
            <v/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</row>
        <row r="354">
          <cell r="C354" t="str">
            <v/>
          </cell>
          <cell r="D354" t="str">
            <v/>
          </cell>
          <cell r="E354" t="str">
            <v/>
          </cell>
          <cell r="G354" t="str">
            <v/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</row>
        <row r="355">
          <cell r="C355" t="str">
            <v/>
          </cell>
          <cell r="D355" t="str">
            <v/>
          </cell>
          <cell r="E355" t="str">
            <v/>
          </cell>
          <cell r="G355" t="str">
            <v/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</row>
        <row r="356">
          <cell r="C356" t="str">
            <v/>
          </cell>
          <cell r="D356" t="str">
            <v/>
          </cell>
          <cell r="E356" t="str">
            <v/>
          </cell>
          <cell r="G356" t="str">
            <v/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</row>
        <row r="357">
          <cell r="C357" t="str">
            <v/>
          </cell>
          <cell r="D357" t="str">
            <v/>
          </cell>
          <cell r="E357" t="str">
            <v/>
          </cell>
          <cell r="G357" t="str">
            <v/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</row>
        <row r="358">
          <cell r="C358" t="str">
            <v/>
          </cell>
          <cell r="D358" t="str">
            <v/>
          </cell>
          <cell r="E358" t="str">
            <v/>
          </cell>
          <cell r="G358" t="str">
            <v/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</row>
        <row r="359">
          <cell r="C359" t="str">
            <v/>
          </cell>
          <cell r="D359" t="str">
            <v/>
          </cell>
          <cell r="E359" t="str">
            <v/>
          </cell>
          <cell r="G359" t="str">
            <v/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</row>
        <row r="360">
          <cell r="C360" t="str">
            <v/>
          </cell>
          <cell r="D360" t="str">
            <v/>
          </cell>
          <cell r="E360" t="str">
            <v/>
          </cell>
          <cell r="G360" t="str">
            <v/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</row>
        <row r="361">
          <cell r="C361" t="str">
            <v/>
          </cell>
          <cell r="D361" t="str">
            <v/>
          </cell>
          <cell r="E361" t="str">
            <v/>
          </cell>
          <cell r="G361" t="str">
            <v/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</row>
        <row r="362">
          <cell r="C362" t="str">
            <v/>
          </cell>
          <cell r="D362" t="str">
            <v/>
          </cell>
          <cell r="E362" t="str">
            <v/>
          </cell>
          <cell r="G362" t="str">
            <v/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</row>
        <row r="363">
          <cell r="C363" t="str">
            <v/>
          </cell>
          <cell r="D363" t="str">
            <v/>
          </cell>
          <cell r="E363" t="str">
            <v/>
          </cell>
          <cell r="G363" t="str">
            <v/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</row>
        <row r="364">
          <cell r="C364" t="str">
            <v/>
          </cell>
          <cell r="D364" t="str">
            <v/>
          </cell>
          <cell r="E364" t="str">
            <v/>
          </cell>
          <cell r="G364" t="str">
            <v/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</row>
        <row r="365">
          <cell r="C365" t="str">
            <v/>
          </cell>
          <cell r="D365" t="str">
            <v/>
          </cell>
          <cell r="E365" t="str">
            <v/>
          </cell>
          <cell r="G365" t="str">
            <v/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</row>
        <row r="366">
          <cell r="C366" t="str">
            <v/>
          </cell>
          <cell r="D366" t="str">
            <v/>
          </cell>
          <cell r="E366" t="str">
            <v/>
          </cell>
          <cell r="G366" t="str">
            <v/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</row>
        <row r="367">
          <cell r="C367" t="str">
            <v/>
          </cell>
          <cell r="D367" t="str">
            <v/>
          </cell>
          <cell r="E367" t="str">
            <v/>
          </cell>
          <cell r="G367" t="str">
            <v/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</row>
        <row r="368">
          <cell r="C368" t="str">
            <v/>
          </cell>
          <cell r="D368" t="str">
            <v/>
          </cell>
          <cell r="E368" t="str">
            <v/>
          </cell>
          <cell r="G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</row>
        <row r="369">
          <cell r="C369" t="str">
            <v/>
          </cell>
          <cell r="D369" t="str">
            <v/>
          </cell>
          <cell r="E369" t="str">
            <v/>
          </cell>
          <cell r="G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</row>
        <row r="370">
          <cell r="C370" t="str">
            <v/>
          </cell>
          <cell r="D370" t="str">
            <v/>
          </cell>
          <cell r="E370" t="str">
            <v/>
          </cell>
          <cell r="G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</row>
        <row r="371">
          <cell r="C371" t="str">
            <v/>
          </cell>
          <cell r="D371" t="str">
            <v/>
          </cell>
          <cell r="E371" t="str">
            <v/>
          </cell>
          <cell r="G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</row>
        <row r="372">
          <cell r="C372" t="str">
            <v/>
          </cell>
          <cell r="D372" t="str">
            <v/>
          </cell>
          <cell r="E372" t="str">
            <v/>
          </cell>
          <cell r="G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</row>
        <row r="373">
          <cell r="C373" t="str">
            <v/>
          </cell>
          <cell r="D373" t="str">
            <v/>
          </cell>
          <cell r="E373" t="str">
            <v/>
          </cell>
          <cell r="G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</row>
        <row r="374">
          <cell r="C374" t="str">
            <v/>
          </cell>
          <cell r="D374" t="str">
            <v/>
          </cell>
          <cell r="E374" t="str">
            <v/>
          </cell>
          <cell r="G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</row>
        <row r="375">
          <cell r="C375" t="str">
            <v/>
          </cell>
          <cell r="D375" t="str">
            <v/>
          </cell>
          <cell r="E375" t="str">
            <v/>
          </cell>
          <cell r="G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</row>
        <row r="376">
          <cell r="C376" t="str">
            <v/>
          </cell>
          <cell r="D376" t="str">
            <v/>
          </cell>
          <cell r="E376" t="str">
            <v/>
          </cell>
          <cell r="G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</row>
        <row r="377">
          <cell r="C377" t="str">
            <v/>
          </cell>
          <cell r="D377" t="str">
            <v/>
          </cell>
          <cell r="E377" t="str">
            <v/>
          </cell>
          <cell r="G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</row>
        <row r="378">
          <cell r="C378" t="str">
            <v/>
          </cell>
          <cell r="D378" t="str">
            <v/>
          </cell>
          <cell r="E378" t="str">
            <v/>
          </cell>
          <cell r="G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</row>
        <row r="379">
          <cell r="C379" t="str">
            <v/>
          </cell>
          <cell r="D379" t="str">
            <v/>
          </cell>
          <cell r="E379" t="str">
            <v/>
          </cell>
          <cell r="G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</row>
        <row r="380">
          <cell r="C380" t="str">
            <v/>
          </cell>
          <cell r="D380" t="str">
            <v/>
          </cell>
          <cell r="E380" t="str">
            <v/>
          </cell>
          <cell r="G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</row>
        <row r="381">
          <cell r="C381" t="str">
            <v/>
          </cell>
          <cell r="D381" t="str">
            <v/>
          </cell>
          <cell r="E381" t="str">
            <v/>
          </cell>
          <cell r="G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</row>
        <row r="382">
          <cell r="C382" t="str">
            <v/>
          </cell>
          <cell r="D382" t="str">
            <v/>
          </cell>
          <cell r="E382" t="str">
            <v/>
          </cell>
          <cell r="G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</row>
        <row r="383">
          <cell r="C383" t="str">
            <v/>
          </cell>
          <cell r="D383" t="str">
            <v/>
          </cell>
          <cell r="E383" t="str">
            <v/>
          </cell>
          <cell r="G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</row>
        <row r="384">
          <cell r="C384" t="str">
            <v/>
          </cell>
          <cell r="D384" t="str">
            <v/>
          </cell>
          <cell r="E384" t="str">
            <v/>
          </cell>
          <cell r="G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</row>
        <row r="385">
          <cell r="C385" t="str">
            <v/>
          </cell>
          <cell r="D385" t="str">
            <v/>
          </cell>
          <cell r="E385" t="str">
            <v/>
          </cell>
          <cell r="G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</row>
        <row r="386">
          <cell r="C386" t="str">
            <v/>
          </cell>
          <cell r="D386" t="str">
            <v/>
          </cell>
          <cell r="E386" t="str">
            <v/>
          </cell>
          <cell r="G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</row>
        <row r="387">
          <cell r="C387" t="str">
            <v/>
          </cell>
          <cell r="D387" t="str">
            <v/>
          </cell>
          <cell r="E387" t="str">
            <v/>
          </cell>
          <cell r="G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</row>
        <row r="388">
          <cell r="C388" t="str">
            <v/>
          </cell>
          <cell r="D388" t="str">
            <v/>
          </cell>
          <cell r="E388" t="str">
            <v/>
          </cell>
          <cell r="G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</row>
        <row r="389">
          <cell r="C389" t="str">
            <v/>
          </cell>
          <cell r="D389" t="str">
            <v/>
          </cell>
          <cell r="E389" t="str">
            <v/>
          </cell>
          <cell r="G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</row>
        <row r="390">
          <cell r="C390" t="str">
            <v/>
          </cell>
          <cell r="D390" t="str">
            <v/>
          </cell>
          <cell r="E390" t="str">
            <v/>
          </cell>
          <cell r="G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</row>
        <row r="391">
          <cell r="C391" t="str">
            <v/>
          </cell>
          <cell r="D391" t="str">
            <v/>
          </cell>
          <cell r="E391" t="str">
            <v/>
          </cell>
          <cell r="G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</row>
        <row r="392">
          <cell r="C392" t="str">
            <v/>
          </cell>
          <cell r="D392" t="str">
            <v/>
          </cell>
          <cell r="E392" t="str">
            <v/>
          </cell>
          <cell r="G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</row>
        <row r="393">
          <cell r="C393" t="str">
            <v/>
          </cell>
          <cell r="D393" t="str">
            <v/>
          </cell>
          <cell r="E393" t="str">
            <v/>
          </cell>
          <cell r="G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</row>
        <row r="394">
          <cell r="C394" t="str">
            <v/>
          </cell>
          <cell r="D394" t="str">
            <v/>
          </cell>
          <cell r="E394" t="str">
            <v/>
          </cell>
          <cell r="G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</row>
        <row r="395">
          <cell r="C395" t="str">
            <v/>
          </cell>
          <cell r="D395" t="str">
            <v/>
          </cell>
          <cell r="E395" t="str">
            <v/>
          </cell>
          <cell r="G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</row>
        <row r="396">
          <cell r="C396" t="str">
            <v/>
          </cell>
          <cell r="D396" t="str">
            <v/>
          </cell>
          <cell r="E396" t="str">
            <v/>
          </cell>
          <cell r="G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</row>
        <row r="397">
          <cell r="C397" t="str">
            <v/>
          </cell>
          <cell r="D397" t="str">
            <v/>
          </cell>
          <cell r="E397" t="str">
            <v/>
          </cell>
          <cell r="G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</row>
        <row r="398">
          <cell r="C398" t="str">
            <v/>
          </cell>
          <cell r="D398" t="str">
            <v/>
          </cell>
          <cell r="E398" t="str">
            <v/>
          </cell>
          <cell r="G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</row>
        <row r="399">
          <cell r="C399" t="str">
            <v/>
          </cell>
          <cell r="D399" t="str">
            <v/>
          </cell>
          <cell r="E399" t="str">
            <v/>
          </cell>
          <cell r="G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</row>
        <row r="400">
          <cell r="C400" t="str">
            <v/>
          </cell>
          <cell r="D400" t="str">
            <v/>
          </cell>
          <cell r="E400" t="str">
            <v/>
          </cell>
          <cell r="G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</row>
        <row r="401">
          <cell r="C401" t="str">
            <v/>
          </cell>
          <cell r="D401" t="str">
            <v/>
          </cell>
          <cell r="E401" t="str">
            <v/>
          </cell>
          <cell r="G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</row>
        <row r="402">
          <cell r="C402" t="str">
            <v/>
          </cell>
          <cell r="D402" t="str">
            <v/>
          </cell>
          <cell r="E402" t="str">
            <v/>
          </cell>
          <cell r="G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</row>
        <row r="403">
          <cell r="C403" t="str">
            <v/>
          </cell>
          <cell r="D403" t="str">
            <v/>
          </cell>
          <cell r="E403" t="str">
            <v/>
          </cell>
          <cell r="G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</row>
        <row r="404">
          <cell r="C404" t="str">
            <v/>
          </cell>
          <cell r="D404" t="str">
            <v/>
          </cell>
          <cell r="E404" t="str">
            <v/>
          </cell>
          <cell r="G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</row>
        <row r="405">
          <cell r="C405" t="str">
            <v/>
          </cell>
          <cell r="D405" t="str">
            <v/>
          </cell>
          <cell r="E405" t="str">
            <v/>
          </cell>
          <cell r="G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</row>
        <row r="406">
          <cell r="C406" t="str">
            <v/>
          </cell>
          <cell r="D406" t="str">
            <v/>
          </cell>
          <cell r="E406" t="str">
            <v/>
          </cell>
          <cell r="G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</row>
        <row r="407">
          <cell r="C407" t="str">
            <v/>
          </cell>
          <cell r="D407" t="str">
            <v/>
          </cell>
          <cell r="E407" t="str">
            <v/>
          </cell>
          <cell r="G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</row>
        <row r="408">
          <cell r="C408" t="str">
            <v/>
          </cell>
          <cell r="D408" t="str">
            <v/>
          </cell>
          <cell r="E408" t="str">
            <v/>
          </cell>
          <cell r="G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</row>
        <row r="409">
          <cell r="C409" t="str">
            <v/>
          </cell>
          <cell r="D409" t="str">
            <v/>
          </cell>
          <cell r="E409" t="str">
            <v/>
          </cell>
          <cell r="G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</row>
        <row r="410">
          <cell r="C410" t="str">
            <v/>
          </cell>
          <cell r="D410" t="str">
            <v/>
          </cell>
          <cell r="E410" t="str">
            <v/>
          </cell>
          <cell r="G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</row>
        <row r="411">
          <cell r="C411" t="str">
            <v/>
          </cell>
          <cell r="D411" t="str">
            <v/>
          </cell>
          <cell r="E411" t="str">
            <v/>
          </cell>
          <cell r="G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</row>
        <row r="412">
          <cell r="C412" t="str">
            <v/>
          </cell>
          <cell r="D412" t="str">
            <v/>
          </cell>
          <cell r="E412" t="str">
            <v/>
          </cell>
          <cell r="G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</row>
        <row r="413">
          <cell r="C413" t="str">
            <v/>
          </cell>
          <cell r="D413" t="str">
            <v/>
          </cell>
          <cell r="E413" t="str">
            <v/>
          </cell>
          <cell r="G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</row>
        <row r="414">
          <cell r="C414" t="str">
            <v/>
          </cell>
          <cell r="D414" t="str">
            <v/>
          </cell>
          <cell r="E414" t="str">
            <v/>
          </cell>
          <cell r="G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</row>
        <row r="415">
          <cell r="C415" t="str">
            <v/>
          </cell>
          <cell r="D415" t="str">
            <v/>
          </cell>
          <cell r="E415" t="str">
            <v/>
          </cell>
          <cell r="G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</row>
        <row r="416">
          <cell r="C416" t="str">
            <v/>
          </cell>
          <cell r="D416" t="str">
            <v/>
          </cell>
          <cell r="E416" t="str">
            <v/>
          </cell>
          <cell r="G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</row>
        <row r="417">
          <cell r="C417" t="str">
            <v/>
          </cell>
          <cell r="D417" t="str">
            <v/>
          </cell>
          <cell r="E417" t="str">
            <v/>
          </cell>
          <cell r="G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</row>
        <row r="418">
          <cell r="C418" t="str">
            <v/>
          </cell>
          <cell r="D418" t="str">
            <v/>
          </cell>
          <cell r="E418" t="str">
            <v/>
          </cell>
          <cell r="G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</row>
        <row r="419">
          <cell r="C419" t="str">
            <v/>
          </cell>
          <cell r="D419" t="str">
            <v/>
          </cell>
          <cell r="E419" t="str">
            <v/>
          </cell>
          <cell r="G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</row>
        <row r="420">
          <cell r="C420" t="str">
            <v/>
          </cell>
          <cell r="D420" t="str">
            <v/>
          </cell>
          <cell r="E420" t="str">
            <v/>
          </cell>
          <cell r="G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</row>
        <row r="421">
          <cell r="C421" t="str">
            <v/>
          </cell>
          <cell r="D421" t="str">
            <v/>
          </cell>
          <cell r="E421" t="str">
            <v/>
          </cell>
          <cell r="G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</row>
        <row r="422">
          <cell r="C422" t="str">
            <v/>
          </cell>
          <cell r="D422" t="str">
            <v/>
          </cell>
          <cell r="E422" t="str">
            <v/>
          </cell>
          <cell r="G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</row>
        <row r="423">
          <cell r="C423" t="str">
            <v/>
          </cell>
          <cell r="D423" t="str">
            <v/>
          </cell>
          <cell r="E423" t="str">
            <v/>
          </cell>
          <cell r="G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</row>
        <row r="424">
          <cell r="C424" t="str">
            <v/>
          </cell>
          <cell r="D424" t="str">
            <v/>
          </cell>
          <cell r="E424" t="str">
            <v/>
          </cell>
          <cell r="G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</row>
        <row r="425">
          <cell r="C425" t="str">
            <v/>
          </cell>
          <cell r="D425" t="str">
            <v/>
          </cell>
          <cell r="E425" t="str">
            <v/>
          </cell>
          <cell r="G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</row>
        <row r="426">
          <cell r="C426" t="str">
            <v/>
          </cell>
          <cell r="D426" t="str">
            <v/>
          </cell>
          <cell r="E426" t="str">
            <v/>
          </cell>
          <cell r="G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</row>
        <row r="427">
          <cell r="C427" t="str">
            <v/>
          </cell>
          <cell r="D427" t="str">
            <v/>
          </cell>
          <cell r="E427" t="str">
            <v/>
          </cell>
          <cell r="G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</row>
        <row r="428">
          <cell r="C428" t="str">
            <v/>
          </cell>
          <cell r="D428" t="str">
            <v/>
          </cell>
          <cell r="E428" t="str">
            <v/>
          </cell>
          <cell r="G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</row>
        <row r="429">
          <cell r="C429" t="str">
            <v/>
          </cell>
          <cell r="D429" t="str">
            <v/>
          </cell>
          <cell r="E429" t="str">
            <v/>
          </cell>
          <cell r="G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</row>
        <row r="430">
          <cell r="C430" t="str">
            <v/>
          </cell>
          <cell r="D430" t="str">
            <v/>
          </cell>
          <cell r="E430" t="str">
            <v/>
          </cell>
          <cell r="G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</row>
        <row r="431">
          <cell r="C431" t="str">
            <v/>
          </cell>
          <cell r="D431" t="str">
            <v/>
          </cell>
          <cell r="E431" t="str">
            <v/>
          </cell>
          <cell r="G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</row>
        <row r="432">
          <cell r="C432" t="str">
            <v/>
          </cell>
          <cell r="D432" t="str">
            <v/>
          </cell>
          <cell r="E432" t="str">
            <v/>
          </cell>
          <cell r="G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</row>
        <row r="433">
          <cell r="C433" t="str">
            <v/>
          </cell>
          <cell r="D433" t="str">
            <v/>
          </cell>
          <cell r="E433" t="str">
            <v/>
          </cell>
          <cell r="G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</row>
        <row r="434">
          <cell r="C434" t="str">
            <v/>
          </cell>
          <cell r="D434" t="str">
            <v/>
          </cell>
          <cell r="E434" t="str">
            <v/>
          </cell>
          <cell r="G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</row>
        <row r="435">
          <cell r="C435" t="str">
            <v/>
          </cell>
          <cell r="D435" t="str">
            <v/>
          </cell>
          <cell r="E435" t="str">
            <v/>
          </cell>
          <cell r="G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</row>
        <row r="436">
          <cell r="C436" t="str">
            <v/>
          </cell>
          <cell r="D436" t="str">
            <v/>
          </cell>
          <cell r="E436" t="str">
            <v/>
          </cell>
          <cell r="G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</row>
        <row r="437">
          <cell r="C437" t="str">
            <v/>
          </cell>
          <cell r="D437" t="str">
            <v/>
          </cell>
          <cell r="E437" t="str">
            <v/>
          </cell>
          <cell r="G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</row>
        <row r="438">
          <cell r="C438" t="str">
            <v/>
          </cell>
          <cell r="D438" t="str">
            <v/>
          </cell>
          <cell r="E438" t="str">
            <v/>
          </cell>
          <cell r="G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</row>
        <row r="439">
          <cell r="C439" t="str">
            <v/>
          </cell>
          <cell r="D439" t="str">
            <v/>
          </cell>
          <cell r="E439" t="str">
            <v/>
          </cell>
          <cell r="G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</row>
        <row r="440">
          <cell r="C440" t="str">
            <v/>
          </cell>
          <cell r="D440" t="str">
            <v/>
          </cell>
          <cell r="E440" t="str">
            <v/>
          </cell>
          <cell r="G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</row>
        <row r="441">
          <cell r="C441" t="str">
            <v/>
          </cell>
          <cell r="D441" t="str">
            <v/>
          </cell>
          <cell r="E441" t="str">
            <v/>
          </cell>
          <cell r="G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</row>
        <row r="442">
          <cell r="C442" t="str">
            <v/>
          </cell>
          <cell r="D442" t="str">
            <v/>
          </cell>
          <cell r="E442" t="str">
            <v/>
          </cell>
          <cell r="G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</row>
        <row r="443">
          <cell r="C443" t="str">
            <v/>
          </cell>
          <cell r="D443" t="str">
            <v/>
          </cell>
          <cell r="E443" t="str">
            <v/>
          </cell>
          <cell r="G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</row>
        <row r="444">
          <cell r="C444" t="str">
            <v/>
          </cell>
          <cell r="D444" t="str">
            <v/>
          </cell>
          <cell r="E444" t="str">
            <v/>
          </cell>
          <cell r="G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</row>
        <row r="445">
          <cell r="C445" t="str">
            <v/>
          </cell>
          <cell r="D445" t="str">
            <v/>
          </cell>
          <cell r="E445" t="str">
            <v/>
          </cell>
          <cell r="G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</row>
        <row r="446">
          <cell r="C446" t="str">
            <v/>
          </cell>
          <cell r="D446" t="str">
            <v/>
          </cell>
          <cell r="E446" t="str">
            <v/>
          </cell>
          <cell r="G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</row>
        <row r="447">
          <cell r="C447" t="str">
            <v/>
          </cell>
          <cell r="D447" t="str">
            <v/>
          </cell>
          <cell r="E447" t="str">
            <v/>
          </cell>
          <cell r="G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</row>
        <row r="448">
          <cell r="C448" t="str">
            <v/>
          </cell>
          <cell r="D448" t="str">
            <v/>
          </cell>
          <cell r="E448" t="str">
            <v/>
          </cell>
          <cell r="G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</row>
        <row r="449">
          <cell r="C449" t="str">
            <v/>
          </cell>
          <cell r="D449" t="str">
            <v/>
          </cell>
          <cell r="E449" t="str">
            <v/>
          </cell>
          <cell r="G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</row>
        <row r="450">
          <cell r="C450" t="str">
            <v/>
          </cell>
          <cell r="D450" t="str">
            <v/>
          </cell>
          <cell r="E450" t="str">
            <v/>
          </cell>
          <cell r="G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</row>
        <row r="451">
          <cell r="C451" t="str">
            <v/>
          </cell>
          <cell r="D451" t="str">
            <v/>
          </cell>
          <cell r="E451" t="str">
            <v/>
          </cell>
          <cell r="G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</row>
        <row r="452">
          <cell r="C452" t="str">
            <v/>
          </cell>
          <cell r="D452" t="str">
            <v/>
          </cell>
          <cell r="E452" t="str">
            <v/>
          </cell>
          <cell r="G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</row>
        <row r="453">
          <cell r="C453" t="str">
            <v/>
          </cell>
          <cell r="D453" t="str">
            <v/>
          </cell>
          <cell r="E453" t="str">
            <v/>
          </cell>
          <cell r="G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</row>
        <row r="454">
          <cell r="C454" t="str">
            <v/>
          </cell>
          <cell r="D454" t="str">
            <v/>
          </cell>
          <cell r="E454" t="str">
            <v/>
          </cell>
          <cell r="G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</row>
        <row r="455">
          <cell r="C455" t="str">
            <v/>
          </cell>
          <cell r="D455" t="str">
            <v/>
          </cell>
          <cell r="E455" t="str">
            <v/>
          </cell>
          <cell r="G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</row>
        <row r="456">
          <cell r="C456" t="str">
            <v/>
          </cell>
          <cell r="D456" t="str">
            <v/>
          </cell>
          <cell r="E456" t="str">
            <v/>
          </cell>
          <cell r="G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</row>
        <row r="457">
          <cell r="C457" t="str">
            <v/>
          </cell>
          <cell r="D457" t="str">
            <v/>
          </cell>
          <cell r="E457" t="str">
            <v/>
          </cell>
          <cell r="G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</row>
        <row r="458">
          <cell r="C458" t="str">
            <v/>
          </cell>
          <cell r="D458" t="str">
            <v/>
          </cell>
          <cell r="E458" t="str">
            <v/>
          </cell>
          <cell r="G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</row>
        <row r="459">
          <cell r="C459" t="str">
            <v/>
          </cell>
          <cell r="D459" t="str">
            <v/>
          </cell>
          <cell r="E459" t="str">
            <v/>
          </cell>
          <cell r="G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</row>
        <row r="460">
          <cell r="C460" t="str">
            <v/>
          </cell>
          <cell r="D460" t="str">
            <v/>
          </cell>
          <cell r="E460" t="str">
            <v/>
          </cell>
          <cell r="G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</row>
      </sheetData>
      <sheetData sheetId="8"/>
      <sheetData sheetId="9"/>
      <sheetData sheetId="10"/>
      <sheetData sheetId="11"/>
      <sheetData sheetId="12">
        <row r="12">
          <cell r="A12">
            <v>39</v>
          </cell>
          <cell r="B12">
            <v>200</v>
          </cell>
          <cell r="C12">
            <v>100</v>
          </cell>
          <cell r="E12">
            <v>39</v>
          </cell>
          <cell r="F12">
            <v>200</v>
          </cell>
          <cell r="G12">
            <v>60</v>
          </cell>
          <cell r="I12">
            <v>39</v>
          </cell>
          <cell r="J12">
            <v>200</v>
          </cell>
          <cell r="K12">
            <v>40</v>
          </cell>
          <cell r="M12">
            <v>110</v>
          </cell>
          <cell r="N12">
            <v>100</v>
          </cell>
          <cell r="O12">
            <v>30</v>
          </cell>
          <cell r="Q12">
            <v>70</v>
          </cell>
          <cell r="R12">
            <v>100</v>
          </cell>
          <cell r="S12">
            <v>30</v>
          </cell>
        </row>
        <row r="13">
          <cell r="A13">
            <v>38</v>
          </cell>
          <cell r="B13">
            <v>195</v>
          </cell>
          <cell r="C13">
            <v>97.5</v>
          </cell>
          <cell r="E13">
            <v>38</v>
          </cell>
          <cell r="F13">
            <v>195</v>
          </cell>
          <cell r="G13">
            <v>58.5</v>
          </cell>
          <cell r="I13">
            <v>38</v>
          </cell>
          <cell r="J13">
            <v>195</v>
          </cell>
          <cell r="K13">
            <v>39</v>
          </cell>
          <cell r="M13">
            <v>109</v>
          </cell>
          <cell r="N13">
            <v>95</v>
          </cell>
          <cell r="O13">
            <v>28.5</v>
          </cell>
          <cell r="Q13">
            <v>69</v>
          </cell>
          <cell r="R13">
            <v>96</v>
          </cell>
          <cell r="S13">
            <v>28.8</v>
          </cell>
        </row>
        <row r="14">
          <cell r="A14">
            <v>37</v>
          </cell>
          <cell r="B14">
            <v>190</v>
          </cell>
          <cell r="C14">
            <v>95</v>
          </cell>
          <cell r="E14">
            <v>37</v>
          </cell>
          <cell r="F14">
            <v>190</v>
          </cell>
          <cell r="G14">
            <v>57</v>
          </cell>
          <cell r="I14">
            <v>37</v>
          </cell>
          <cell r="J14">
            <v>190</v>
          </cell>
          <cell r="K14">
            <v>38</v>
          </cell>
          <cell r="M14">
            <v>108</v>
          </cell>
          <cell r="N14">
            <v>95</v>
          </cell>
          <cell r="O14">
            <v>28.5</v>
          </cell>
          <cell r="Q14">
            <v>68</v>
          </cell>
          <cell r="R14">
            <v>96</v>
          </cell>
          <cell r="S14">
            <v>28.8</v>
          </cell>
        </row>
        <row r="15">
          <cell r="A15">
            <v>36</v>
          </cell>
          <cell r="B15">
            <v>185</v>
          </cell>
          <cell r="C15">
            <v>92.5</v>
          </cell>
          <cell r="E15">
            <v>36</v>
          </cell>
          <cell r="F15">
            <v>185</v>
          </cell>
          <cell r="G15">
            <v>55.5</v>
          </cell>
          <cell r="I15">
            <v>36</v>
          </cell>
          <cell r="J15">
            <v>185</v>
          </cell>
          <cell r="K15">
            <v>37</v>
          </cell>
          <cell r="M15">
            <v>107</v>
          </cell>
          <cell r="N15">
            <v>95</v>
          </cell>
          <cell r="O15">
            <v>28.5</v>
          </cell>
          <cell r="Q15">
            <v>67</v>
          </cell>
          <cell r="R15">
            <v>92</v>
          </cell>
          <cell r="S15">
            <v>27.6</v>
          </cell>
        </row>
        <row r="16">
          <cell r="A16">
            <v>35</v>
          </cell>
          <cell r="B16">
            <v>180</v>
          </cell>
          <cell r="C16">
            <v>90</v>
          </cell>
          <cell r="E16">
            <v>35</v>
          </cell>
          <cell r="F16">
            <v>180</v>
          </cell>
          <cell r="G16">
            <v>54</v>
          </cell>
          <cell r="I16">
            <v>35</v>
          </cell>
          <cell r="J16">
            <v>180</v>
          </cell>
          <cell r="K16">
            <v>36</v>
          </cell>
          <cell r="M16">
            <v>106</v>
          </cell>
          <cell r="N16">
            <v>95</v>
          </cell>
          <cell r="O16">
            <v>28.5</v>
          </cell>
          <cell r="Q16">
            <v>66</v>
          </cell>
          <cell r="R16">
            <v>92</v>
          </cell>
          <cell r="S16">
            <v>27.6</v>
          </cell>
        </row>
        <row r="17">
          <cell r="A17">
            <v>34</v>
          </cell>
          <cell r="B17">
            <v>175</v>
          </cell>
          <cell r="C17">
            <v>87.5</v>
          </cell>
          <cell r="E17">
            <v>34</v>
          </cell>
          <cell r="F17">
            <v>175</v>
          </cell>
          <cell r="G17">
            <v>52.5</v>
          </cell>
          <cell r="I17">
            <v>34</v>
          </cell>
          <cell r="J17">
            <v>175</v>
          </cell>
          <cell r="K17">
            <v>35</v>
          </cell>
          <cell r="M17">
            <v>105</v>
          </cell>
          <cell r="N17">
            <v>95</v>
          </cell>
          <cell r="O17">
            <v>28.5</v>
          </cell>
          <cell r="Q17">
            <v>65</v>
          </cell>
          <cell r="R17">
            <v>88</v>
          </cell>
          <cell r="S17">
            <v>26.4</v>
          </cell>
        </row>
        <row r="18">
          <cell r="A18">
            <v>33</v>
          </cell>
          <cell r="B18">
            <v>170</v>
          </cell>
          <cell r="C18">
            <v>85</v>
          </cell>
          <cell r="E18">
            <v>33</v>
          </cell>
          <cell r="F18">
            <v>170</v>
          </cell>
          <cell r="G18">
            <v>51</v>
          </cell>
          <cell r="I18">
            <v>33</v>
          </cell>
          <cell r="J18">
            <v>170</v>
          </cell>
          <cell r="K18">
            <v>34</v>
          </cell>
          <cell r="M18">
            <v>104</v>
          </cell>
          <cell r="N18">
            <v>90</v>
          </cell>
          <cell r="O18">
            <v>27</v>
          </cell>
          <cell r="Q18">
            <v>64</v>
          </cell>
          <cell r="R18">
            <v>88</v>
          </cell>
          <cell r="S18">
            <v>26.4</v>
          </cell>
        </row>
        <row r="19">
          <cell r="A19">
            <v>32</v>
          </cell>
          <cell r="B19">
            <v>165</v>
          </cell>
          <cell r="C19">
            <v>82.5</v>
          </cell>
          <cell r="E19">
            <v>32</v>
          </cell>
          <cell r="F19">
            <v>165</v>
          </cell>
          <cell r="G19">
            <v>49.5</v>
          </cell>
          <cell r="I19">
            <v>32</v>
          </cell>
          <cell r="J19">
            <v>165</v>
          </cell>
          <cell r="K19">
            <v>33</v>
          </cell>
          <cell r="M19">
            <v>103</v>
          </cell>
          <cell r="N19">
            <v>90</v>
          </cell>
          <cell r="O19">
            <v>27</v>
          </cell>
          <cell r="Q19">
            <v>63</v>
          </cell>
          <cell r="R19">
            <v>84</v>
          </cell>
          <cell r="S19">
            <v>25.2</v>
          </cell>
        </row>
        <row r="20">
          <cell r="A20">
            <v>31</v>
          </cell>
          <cell r="B20">
            <v>160</v>
          </cell>
          <cell r="C20">
            <v>80</v>
          </cell>
          <cell r="E20">
            <v>31</v>
          </cell>
          <cell r="F20">
            <v>160</v>
          </cell>
          <cell r="G20">
            <v>48</v>
          </cell>
          <cell r="I20">
            <v>31</v>
          </cell>
          <cell r="J20">
            <v>160</v>
          </cell>
          <cell r="K20">
            <v>32</v>
          </cell>
          <cell r="M20">
            <v>102</v>
          </cell>
          <cell r="N20">
            <v>90</v>
          </cell>
          <cell r="O20">
            <v>27</v>
          </cell>
          <cell r="Q20">
            <v>62</v>
          </cell>
          <cell r="R20">
            <v>84</v>
          </cell>
          <cell r="S20">
            <v>25.2</v>
          </cell>
        </row>
        <row r="21">
          <cell r="A21">
            <v>30</v>
          </cell>
          <cell r="B21">
            <v>155</v>
          </cell>
          <cell r="C21">
            <v>77.5</v>
          </cell>
          <cell r="E21">
            <v>30</v>
          </cell>
          <cell r="F21">
            <v>155</v>
          </cell>
          <cell r="G21">
            <v>46.5</v>
          </cell>
          <cell r="I21">
            <v>30</v>
          </cell>
          <cell r="J21">
            <v>155</v>
          </cell>
          <cell r="K21">
            <v>31</v>
          </cell>
          <cell r="M21">
            <v>101</v>
          </cell>
          <cell r="N21">
            <v>90</v>
          </cell>
          <cell r="O21">
            <v>27</v>
          </cell>
          <cell r="Q21">
            <v>61</v>
          </cell>
          <cell r="R21">
            <v>80</v>
          </cell>
          <cell r="S21">
            <v>24</v>
          </cell>
        </row>
        <row r="22">
          <cell r="A22">
            <v>29</v>
          </cell>
          <cell r="B22">
            <v>150</v>
          </cell>
          <cell r="C22">
            <v>75</v>
          </cell>
          <cell r="E22">
            <v>29</v>
          </cell>
          <cell r="F22">
            <v>150</v>
          </cell>
          <cell r="G22">
            <v>45</v>
          </cell>
          <cell r="I22">
            <v>29</v>
          </cell>
          <cell r="J22">
            <v>150</v>
          </cell>
          <cell r="K22">
            <v>30</v>
          </cell>
          <cell r="M22">
            <v>100</v>
          </cell>
          <cell r="N22">
            <v>90</v>
          </cell>
          <cell r="O22">
            <v>27</v>
          </cell>
          <cell r="Q22">
            <v>60</v>
          </cell>
          <cell r="R22">
            <v>80</v>
          </cell>
          <cell r="S22">
            <v>24</v>
          </cell>
        </row>
        <row r="23">
          <cell r="A23">
            <v>28</v>
          </cell>
          <cell r="B23">
            <v>145</v>
          </cell>
          <cell r="C23">
            <v>72.5</v>
          </cell>
          <cell r="E23">
            <v>28</v>
          </cell>
          <cell r="F23">
            <v>145</v>
          </cell>
          <cell r="G23">
            <v>43.5</v>
          </cell>
          <cell r="I23">
            <v>28</v>
          </cell>
          <cell r="J23">
            <v>145</v>
          </cell>
          <cell r="K23">
            <v>29</v>
          </cell>
          <cell r="M23">
            <v>99</v>
          </cell>
          <cell r="N23">
            <v>85</v>
          </cell>
          <cell r="O23">
            <v>25.5</v>
          </cell>
          <cell r="Q23">
            <v>59</v>
          </cell>
          <cell r="R23">
            <v>76</v>
          </cell>
          <cell r="S23">
            <v>22.8</v>
          </cell>
        </row>
        <row r="24">
          <cell r="A24">
            <v>27</v>
          </cell>
          <cell r="B24">
            <v>140</v>
          </cell>
          <cell r="C24">
            <v>70</v>
          </cell>
          <cell r="E24">
            <v>27</v>
          </cell>
          <cell r="F24">
            <v>140</v>
          </cell>
          <cell r="G24">
            <v>42</v>
          </cell>
          <cell r="I24">
            <v>27</v>
          </cell>
          <cell r="J24">
            <v>140</v>
          </cell>
          <cell r="K24">
            <v>28</v>
          </cell>
          <cell r="M24">
            <v>98</v>
          </cell>
          <cell r="N24">
            <v>85</v>
          </cell>
          <cell r="O24">
            <v>25.5</v>
          </cell>
          <cell r="Q24">
            <v>58</v>
          </cell>
          <cell r="R24">
            <v>76</v>
          </cell>
          <cell r="S24">
            <v>22.8</v>
          </cell>
        </row>
        <row r="25">
          <cell r="A25">
            <v>26</v>
          </cell>
          <cell r="B25">
            <v>135</v>
          </cell>
          <cell r="C25">
            <v>67.5</v>
          </cell>
          <cell r="E25">
            <v>26</v>
          </cell>
          <cell r="F25">
            <v>135</v>
          </cell>
          <cell r="G25">
            <v>40.5</v>
          </cell>
          <cell r="I25">
            <v>26</v>
          </cell>
          <cell r="J25">
            <v>135</v>
          </cell>
          <cell r="K25">
            <v>27</v>
          </cell>
          <cell r="M25">
            <v>97</v>
          </cell>
          <cell r="N25">
            <v>85</v>
          </cell>
          <cell r="O25">
            <v>25.5</v>
          </cell>
          <cell r="Q25">
            <v>57</v>
          </cell>
          <cell r="R25">
            <v>72</v>
          </cell>
          <cell r="S25">
            <v>21.6</v>
          </cell>
        </row>
        <row r="26">
          <cell r="A26">
            <v>25</v>
          </cell>
          <cell r="B26">
            <v>130</v>
          </cell>
          <cell r="C26">
            <v>65</v>
          </cell>
          <cell r="E26">
            <v>25</v>
          </cell>
          <cell r="F26">
            <v>130</v>
          </cell>
          <cell r="G26">
            <v>39</v>
          </cell>
          <cell r="I26">
            <v>25</v>
          </cell>
          <cell r="J26">
            <v>130</v>
          </cell>
          <cell r="K26">
            <v>26</v>
          </cell>
          <cell r="M26">
            <v>96</v>
          </cell>
          <cell r="N26">
            <v>85</v>
          </cell>
          <cell r="O26">
            <v>25.5</v>
          </cell>
          <cell r="Q26">
            <v>56</v>
          </cell>
          <cell r="R26">
            <v>72</v>
          </cell>
          <cell r="S26">
            <v>21.6</v>
          </cell>
        </row>
        <row r="27">
          <cell r="A27">
            <v>24</v>
          </cell>
          <cell r="B27">
            <v>125</v>
          </cell>
          <cell r="C27">
            <v>62.5</v>
          </cell>
          <cell r="E27">
            <v>24</v>
          </cell>
          <cell r="F27">
            <v>125</v>
          </cell>
          <cell r="G27">
            <v>37.5</v>
          </cell>
          <cell r="I27">
            <v>24</v>
          </cell>
          <cell r="J27">
            <v>125</v>
          </cell>
          <cell r="K27">
            <v>25</v>
          </cell>
          <cell r="M27">
            <v>95</v>
          </cell>
          <cell r="N27">
            <v>85</v>
          </cell>
          <cell r="O27">
            <v>25.5</v>
          </cell>
          <cell r="Q27">
            <v>55</v>
          </cell>
          <cell r="R27">
            <v>68</v>
          </cell>
          <cell r="S27">
            <v>20.399999999999999</v>
          </cell>
        </row>
        <row r="28">
          <cell r="A28">
            <v>23</v>
          </cell>
          <cell r="B28">
            <v>120</v>
          </cell>
          <cell r="C28">
            <v>60</v>
          </cell>
          <cell r="E28">
            <v>23</v>
          </cell>
          <cell r="F28">
            <v>120</v>
          </cell>
          <cell r="G28">
            <v>36</v>
          </cell>
          <cell r="I28">
            <v>23</v>
          </cell>
          <cell r="J28">
            <v>120</v>
          </cell>
          <cell r="K28">
            <v>24</v>
          </cell>
          <cell r="M28">
            <v>94</v>
          </cell>
          <cell r="N28">
            <v>80</v>
          </cell>
          <cell r="O28">
            <v>24</v>
          </cell>
          <cell r="Q28">
            <v>54</v>
          </cell>
          <cell r="R28">
            <v>68</v>
          </cell>
          <cell r="S28">
            <v>20.399999999999999</v>
          </cell>
        </row>
        <row r="29">
          <cell r="A29">
            <v>22</v>
          </cell>
          <cell r="B29">
            <v>115</v>
          </cell>
          <cell r="C29">
            <v>57.5</v>
          </cell>
          <cell r="E29">
            <v>22</v>
          </cell>
          <cell r="F29">
            <v>115</v>
          </cell>
          <cell r="G29">
            <v>34.5</v>
          </cell>
          <cell r="I29">
            <v>22</v>
          </cell>
          <cell r="J29">
            <v>115</v>
          </cell>
          <cell r="K29">
            <v>23</v>
          </cell>
          <cell r="M29">
            <v>93</v>
          </cell>
          <cell r="N29">
            <v>80</v>
          </cell>
          <cell r="O29">
            <v>24</v>
          </cell>
          <cell r="Q29">
            <v>53</v>
          </cell>
          <cell r="R29">
            <v>64</v>
          </cell>
          <cell r="S29">
            <v>19.2</v>
          </cell>
        </row>
        <row r="30">
          <cell r="A30">
            <v>21</v>
          </cell>
          <cell r="B30">
            <v>110</v>
          </cell>
          <cell r="C30">
            <v>55</v>
          </cell>
          <cell r="E30">
            <v>21</v>
          </cell>
          <cell r="F30">
            <v>110</v>
          </cell>
          <cell r="G30">
            <v>33</v>
          </cell>
          <cell r="I30">
            <v>21</v>
          </cell>
          <cell r="J30">
            <v>110</v>
          </cell>
          <cell r="K30">
            <v>22</v>
          </cell>
          <cell r="M30">
            <v>92</v>
          </cell>
          <cell r="N30">
            <v>80</v>
          </cell>
          <cell r="O30">
            <v>24</v>
          </cell>
          <cell r="Q30">
            <v>52</v>
          </cell>
          <cell r="R30">
            <v>64</v>
          </cell>
          <cell r="S30">
            <v>19.2</v>
          </cell>
        </row>
        <row r="31">
          <cell r="A31">
            <v>20</v>
          </cell>
          <cell r="B31">
            <v>105</v>
          </cell>
          <cell r="C31">
            <v>52.5</v>
          </cell>
          <cell r="E31">
            <v>20</v>
          </cell>
          <cell r="F31">
            <v>105</v>
          </cell>
          <cell r="G31">
            <v>31.5</v>
          </cell>
          <cell r="I31">
            <v>20</v>
          </cell>
          <cell r="J31">
            <v>105</v>
          </cell>
          <cell r="K31">
            <v>21</v>
          </cell>
          <cell r="M31">
            <v>91</v>
          </cell>
          <cell r="N31">
            <v>80</v>
          </cell>
          <cell r="O31">
            <v>24</v>
          </cell>
          <cell r="Q31">
            <v>51</v>
          </cell>
          <cell r="R31">
            <v>60</v>
          </cell>
          <cell r="S31">
            <v>18</v>
          </cell>
        </row>
        <row r="32">
          <cell r="A32">
            <v>19</v>
          </cell>
          <cell r="B32">
            <v>100</v>
          </cell>
          <cell r="C32">
            <v>50</v>
          </cell>
          <cell r="E32">
            <v>19</v>
          </cell>
          <cell r="F32">
            <v>100</v>
          </cell>
          <cell r="G32">
            <v>30</v>
          </cell>
          <cell r="I32">
            <v>19</v>
          </cell>
          <cell r="J32">
            <v>100</v>
          </cell>
          <cell r="K32">
            <v>20</v>
          </cell>
          <cell r="M32">
            <v>90</v>
          </cell>
          <cell r="N32">
            <v>80</v>
          </cell>
          <cell r="O32">
            <v>24</v>
          </cell>
          <cell r="Q32">
            <v>50</v>
          </cell>
          <cell r="R32">
            <v>60</v>
          </cell>
          <cell r="S32">
            <v>18</v>
          </cell>
        </row>
        <row r="33">
          <cell r="A33">
            <v>18</v>
          </cell>
          <cell r="B33">
            <v>95</v>
          </cell>
          <cell r="C33">
            <v>47.5</v>
          </cell>
          <cell r="E33">
            <v>18</v>
          </cell>
          <cell r="F33">
            <v>95</v>
          </cell>
          <cell r="G33">
            <v>28.5</v>
          </cell>
          <cell r="I33">
            <v>18</v>
          </cell>
          <cell r="J33">
            <v>95</v>
          </cell>
          <cell r="K33">
            <v>19</v>
          </cell>
          <cell r="M33">
            <v>89</v>
          </cell>
          <cell r="N33">
            <v>75</v>
          </cell>
          <cell r="O33">
            <v>22.5</v>
          </cell>
          <cell r="Q33">
            <v>49</v>
          </cell>
          <cell r="R33">
            <v>56</v>
          </cell>
          <cell r="S33">
            <v>16.8</v>
          </cell>
        </row>
        <row r="34">
          <cell r="A34">
            <v>17</v>
          </cell>
          <cell r="B34">
            <v>90</v>
          </cell>
          <cell r="C34">
            <v>45</v>
          </cell>
          <cell r="E34">
            <v>17</v>
          </cell>
          <cell r="F34">
            <v>90</v>
          </cell>
          <cell r="G34">
            <v>27</v>
          </cell>
          <cell r="I34">
            <v>17</v>
          </cell>
          <cell r="J34">
            <v>90</v>
          </cell>
          <cell r="K34">
            <v>18</v>
          </cell>
          <cell r="M34">
            <v>88</v>
          </cell>
          <cell r="N34">
            <v>75</v>
          </cell>
          <cell r="O34">
            <v>22.5</v>
          </cell>
          <cell r="Q34">
            <v>48</v>
          </cell>
          <cell r="R34">
            <v>56</v>
          </cell>
          <cell r="S34">
            <v>16.8</v>
          </cell>
        </row>
        <row r="35">
          <cell r="A35">
            <v>16</v>
          </cell>
          <cell r="B35">
            <v>85</v>
          </cell>
          <cell r="C35">
            <v>42.5</v>
          </cell>
          <cell r="E35">
            <v>16</v>
          </cell>
          <cell r="F35">
            <v>85</v>
          </cell>
          <cell r="G35">
            <v>25.5</v>
          </cell>
          <cell r="I35">
            <v>16</v>
          </cell>
          <cell r="J35">
            <v>85</v>
          </cell>
          <cell r="K35">
            <v>17</v>
          </cell>
          <cell r="M35">
            <v>87</v>
          </cell>
          <cell r="N35">
            <v>75</v>
          </cell>
          <cell r="O35">
            <v>22.5</v>
          </cell>
          <cell r="Q35">
            <v>47</v>
          </cell>
          <cell r="R35">
            <v>52</v>
          </cell>
          <cell r="S35">
            <v>15.6</v>
          </cell>
        </row>
        <row r="36">
          <cell r="A36">
            <v>15</v>
          </cell>
          <cell r="B36">
            <v>80</v>
          </cell>
          <cell r="C36">
            <v>40</v>
          </cell>
          <cell r="E36">
            <v>15</v>
          </cell>
          <cell r="F36">
            <v>80</v>
          </cell>
          <cell r="G36">
            <v>24</v>
          </cell>
          <cell r="I36">
            <v>15</v>
          </cell>
          <cell r="J36">
            <v>80</v>
          </cell>
          <cell r="K36">
            <v>16</v>
          </cell>
          <cell r="M36">
            <v>86</v>
          </cell>
          <cell r="N36">
            <v>75</v>
          </cell>
          <cell r="O36">
            <v>22.5</v>
          </cell>
          <cell r="Q36">
            <v>46</v>
          </cell>
          <cell r="R36">
            <v>52</v>
          </cell>
          <cell r="S36">
            <v>15.6</v>
          </cell>
        </row>
        <row r="37">
          <cell r="A37">
            <v>14</v>
          </cell>
          <cell r="B37">
            <v>75</v>
          </cell>
          <cell r="C37">
            <v>37.5</v>
          </cell>
          <cell r="E37">
            <v>14</v>
          </cell>
          <cell r="F37">
            <v>75</v>
          </cell>
          <cell r="G37">
            <v>22.5</v>
          </cell>
          <cell r="I37">
            <v>14</v>
          </cell>
          <cell r="J37">
            <v>75</v>
          </cell>
          <cell r="K37">
            <v>15</v>
          </cell>
          <cell r="M37">
            <v>85</v>
          </cell>
          <cell r="N37">
            <v>75</v>
          </cell>
          <cell r="O37">
            <v>22.5</v>
          </cell>
          <cell r="Q37">
            <v>45</v>
          </cell>
          <cell r="R37">
            <v>48</v>
          </cell>
          <cell r="S37">
            <v>14.4</v>
          </cell>
        </row>
        <row r="38">
          <cell r="A38">
            <v>13</v>
          </cell>
          <cell r="B38">
            <v>70</v>
          </cell>
          <cell r="C38">
            <v>35</v>
          </cell>
          <cell r="E38">
            <v>13</v>
          </cell>
          <cell r="F38">
            <v>70</v>
          </cell>
          <cell r="G38">
            <v>21</v>
          </cell>
          <cell r="I38">
            <v>13</v>
          </cell>
          <cell r="J38">
            <v>70</v>
          </cell>
          <cell r="K38">
            <v>14</v>
          </cell>
          <cell r="M38">
            <v>84</v>
          </cell>
          <cell r="N38">
            <v>70</v>
          </cell>
          <cell r="O38">
            <v>21</v>
          </cell>
          <cell r="Q38">
            <v>44</v>
          </cell>
          <cell r="R38">
            <v>48</v>
          </cell>
          <cell r="S38">
            <v>14.4</v>
          </cell>
        </row>
        <row r="39">
          <cell r="A39">
            <v>12</v>
          </cell>
          <cell r="B39">
            <v>65</v>
          </cell>
          <cell r="C39">
            <v>32.5</v>
          </cell>
          <cell r="E39">
            <v>12</v>
          </cell>
          <cell r="F39">
            <v>65</v>
          </cell>
          <cell r="G39">
            <v>19.5</v>
          </cell>
          <cell r="I39">
            <v>12</v>
          </cell>
          <cell r="J39">
            <v>65</v>
          </cell>
          <cell r="K39">
            <v>13</v>
          </cell>
          <cell r="M39">
            <v>83</v>
          </cell>
          <cell r="N39">
            <v>70</v>
          </cell>
          <cell r="O39">
            <v>21</v>
          </cell>
          <cell r="Q39">
            <v>43</v>
          </cell>
          <cell r="R39">
            <v>44</v>
          </cell>
          <cell r="S39">
            <v>13.2</v>
          </cell>
        </row>
        <row r="40">
          <cell r="A40">
            <v>11</v>
          </cell>
          <cell r="B40">
            <v>60</v>
          </cell>
          <cell r="C40">
            <v>30</v>
          </cell>
          <cell r="E40">
            <v>11</v>
          </cell>
          <cell r="F40">
            <v>60</v>
          </cell>
          <cell r="G40">
            <v>18</v>
          </cell>
          <cell r="I40">
            <v>11</v>
          </cell>
          <cell r="J40">
            <v>60</v>
          </cell>
          <cell r="K40">
            <v>12</v>
          </cell>
          <cell r="M40">
            <v>82</v>
          </cell>
          <cell r="N40">
            <v>70</v>
          </cell>
          <cell r="O40">
            <v>21</v>
          </cell>
          <cell r="Q40">
            <v>42</v>
          </cell>
          <cell r="R40">
            <v>44</v>
          </cell>
          <cell r="S40">
            <v>13.2</v>
          </cell>
        </row>
        <row r="41">
          <cell r="A41">
            <v>10</v>
          </cell>
          <cell r="B41">
            <v>55</v>
          </cell>
          <cell r="C41">
            <v>27.5</v>
          </cell>
          <cell r="E41">
            <v>10</v>
          </cell>
          <cell r="F41">
            <v>55</v>
          </cell>
          <cell r="G41">
            <v>16.5</v>
          </cell>
          <cell r="I41">
            <v>10</v>
          </cell>
          <cell r="J41">
            <v>55</v>
          </cell>
          <cell r="K41">
            <v>11</v>
          </cell>
          <cell r="M41">
            <v>81</v>
          </cell>
          <cell r="N41">
            <v>70</v>
          </cell>
          <cell r="O41">
            <v>21</v>
          </cell>
          <cell r="Q41">
            <v>41</v>
          </cell>
          <cell r="R41">
            <v>40</v>
          </cell>
          <cell r="S41">
            <v>12</v>
          </cell>
        </row>
        <row r="42">
          <cell r="A42">
            <v>9</v>
          </cell>
          <cell r="B42">
            <v>50</v>
          </cell>
          <cell r="C42">
            <v>25</v>
          </cell>
          <cell r="E42">
            <v>9</v>
          </cell>
          <cell r="F42">
            <v>50</v>
          </cell>
          <cell r="G42">
            <v>15</v>
          </cell>
          <cell r="I42">
            <v>9</v>
          </cell>
          <cell r="J42">
            <v>50</v>
          </cell>
          <cell r="K42">
            <v>10</v>
          </cell>
          <cell r="M42">
            <v>80</v>
          </cell>
          <cell r="N42">
            <v>70</v>
          </cell>
          <cell r="O42">
            <v>21</v>
          </cell>
          <cell r="Q42">
            <v>40</v>
          </cell>
          <cell r="R42">
            <v>40</v>
          </cell>
          <cell r="S42">
            <v>12</v>
          </cell>
        </row>
        <row r="43">
          <cell r="A43">
            <v>8</v>
          </cell>
          <cell r="B43">
            <v>45</v>
          </cell>
          <cell r="C43">
            <v>22.5</v>
          </cell>
          <cell r="E43">
            <v>8</v>
          </cell>
          <cell r="F43">
            <v>45</v>
          </cell>
          <cell r="G43">
            <v>13.5</v>
          </cell>
          <cell r="I43">
            <v>8</v>
          </cell>
          <cell r="J43">
            <v>45</v>
          </cell>
          <cell r="K43">
            <v>9</v>
          </cell>
          <cell r="M43">
            <v>79</v>
          </cell>
          <cell r="N43">
            <v>65</v>
          </cell>
          <cell r="O43">
            <v>19.5</v>
          </cell>
          <cell r="Q43">
            <v>39</v>
          </cell>
          <cell r="R43">
            <v>36</v>
          </cell>
          <cell r="S43">
            <v>10.8</v>
          </cell>
        </row>
        <row r="44">
          <cell r="A44">
            <v>7</v>
          </cell>
          <cell r="B44">
            <v>40</v>
          </cell>
          <cell r="C44">
            <v>20</v>
          </cell>
          <cell r="E44">
            <v>7</v>
          </cell>
          <cell r="F44">
            <v>40</v>
          </cell>
          <cell r="G44">
            <v>12</v>
          </cell>
          <cell r="I44">
            <v>7</v>
          </cell>
          <cell r="J44">
            <v>40</v>
          </cell>
          <cell r="K44">
            <v>8</v>
          </cell>
          <cell r="M44">
            <v>78</v>
          </cell>
          <cell r="N44">
            <v>65</v>
          </cell>
          <cell r="O44">
            <v>19.5</v>
          </cell>
          <cell r="Q44">
            <v>38</v>
          </cell>
          <cell r="R44">
            <v>36</v>
          </cell>
          <cell r="S44">
            <v>10.8</v>
          </cell>
        </row>
        <row r="45">
          <cell r="A45">
            <v>6</v>
          </cell>
          <cell r="B45">
            <v>35</v>
          </cell>
          <cell r="C45">
            <v>17.5</v>
          </cell>
          <cell r="E45">
            <v>6</v>
          </cell>
          <cell r="F45">
            <v>35</v>
          </cell>
          <cell r="G45">
            <v>10.5</v>
          </cell>
          <cell r="I45">
            <v>6</v>
          </cell>
          <cell r="J45">
            <v>35</v>
          </cell>
          <cell r="K45">
            <v>7</v>
          </cell>
          <cell r="M45">
            <v>77</v>
          </cell>
          <cell r="N45">
            <v>65</v>
          </cell>
          <cell r="O45">
            <v>19.5</v>
          </cell>
          <cell r="Q45">
            <v>37</v>
          </cell>
          <cell r="R45">
            <v>32</v>
          </cell>
          <cell r="S45">
            <v>9.6</v>
          </cell>
        </row>
        <row r="46">
          <cell r="A46">
            <v>5</v>
          </cell>
          <cell r="B46">
            <v>30</v>
          </cell>
          <cell r="C46">
            <v>15</v>
          </cell>
          <cell r="E46">
            <v>5</v>
          </cell>
          <cell r="F46">
            <v>30</v>
          </cell>
          <cell r="G46">
            <v>9</v>
          </cell>
          <cell r="I46">
            <v>5</v>
          </cell>
          <cell r="J46">
            <v>30</v>
          </cell>
          <cell r="K46">
            <v>6</v>
          </cell>
          <cell r="M46">
            <v>76</v>
          </cell>
          <cell r="N46">
            <v>65</v>
          </cell>
          <cell r="O46">
            <v>19.5</v>
          </cell>
          <cell r="Q46">
            <v>36</v>
          </cell>
          <cell r="R46">
            <v>32</v>
          </cell>
          <cell r="S46">
            <v>9.6</v>
          </cell>
        </row>
        <row r="47">
          <cell r="A47">
            <v>4</v>
          </cell>
          <cell r="B47">
            <v>25</v>
          </cell>
          <cell r="C47">
            <v>12.5</v>
          </cell>
          <cell r="E47">
            <v>4</v>
          </cell>
          <cell r="F47">
            <v>25</v>
          </cell>
          <cell r="G47">
            <v>7.5</v>
          </cell>
          <cell r="I47">
            <v>4</v>
          </cell>
          <cell r="J47">
            <v>25</v>
          </cell>
          <cell r="K47">
            <v>5</v>
          </cell>
          <cell r="M47">
            <v>75</v>
          </cell>
          <cell r="N47">
            <v>65</v>
          </cell>
          <cell r="O47">
            <v>19.5</v>
          </cell>
          <cell r="Q47">
            <v>35</v>
          </cell>
          <cell r="R47">
            <v>28</v>
          </cell>
          <cell r="S47">
            <v>8.4</v>
          </cell>
        </row>
        <row r="48">
          <cell r="A48">
            <v>3</v>
          </cell>
          <cell r="B48">
            <v>20</v>
          </cell>
          <cell r="C48">
            <v>10</v>
          </cell>
          <cell r="E48">
            <v>3</v>
          </cell>
          <cell r="F48">
            <v>20</v>
          </cell>
          <cell r="G48">
            <v>6</v>
          </cell>
          <cell r="I48">
            <v>3</v>
          </cell>
          <cell r="J48">
            <v>20</v>
          </cell>
          <cell r="K48">
            <v>4</v>
          </cell>
          <cell r="M48">
            <v>74</v>
          </cell>
          <cell r="N48">
            <v>60</v>
          </cell>
          <cell r="O48">
            <v>18</v>
          </cell>
          <cell r="Q48">
            <v>34</v>
          </cell>
          <cell r="R48">
            <v>28</v>
          </cell>
          <cell r="S48">
            <v>8.4</v>
          </cell>
        </row>
        <row r="49">
          <cell r="A49">
            <v>2</v>
          </cell>
          <cell r="B49">
            <v>15</v>
          </cell>
          <cell r="C49">
            <v>7.5</v>
          </cell>
          <cell r="E49">
            <v>2</v>
          </cell>
          <cell r="F49">
            <v>15</v>
          </cell>
          <cell r="G49">
            <v>4.5</v>
          </cell>
          <cell r="I49">
            <v>2</v>
          </cell>
          <cell r="J49">
            <v>15</v>
          </cell>
          <cell r="K49">
            <v>3</v>
          </cell>
          <cell r="M49">
            <v>73</v>
          </cell>
          <cell r="N49">
            <v>60</v>
          </cell>
          <cell r="O49">
            <v>18</v>
          </cell>
          <cell r="Q49">
            <v>33</v>
          </cell>
          <cell r="R49">
            <v>24</v>
          </cell>
          <cell r="S49">
            <v>7.2</v>
          </cell>
        </row>
        <row r="50">
          <cell r="A50">
            <v>1</v>
          </cell>
          <cell r="B50">
            <v>10</v>
          </cell>
          <cell r="C50">
            <v>5</v>
          </cell>
          <cell r="E50">
            <v>1</v>
          </cell>
          <cell r="F50">
            <v>10</v>
          </cell>
          <cell r="G50">
            <v>3</v>
          </cell>
          <cell r="I50">
            <v>1</v>
          </cell>
          <cell r="J50">
            <v>10</v>
          </cell>
          <cell r="K50">
            <v>2</v>
          </cell>
          <cell r="M50">
            <v>72</v>
          </cell>
          <cell r="N50">
            <v>60</v>
          </cell>
          <cell r="O50">
            <v>18</v>
          </cell>
          <cell r="Q50">
            <v>32</v>
          </cell>
          <cell r="R50">
            <v>24</v>
          </cell>
          <cell r="S50">
            <v>7.2</v>
          </cell>
        </row>
        <row r="51">
          <cell r="A51">
            <v>0</v>
          </cell>
          <cell r="B51">
            <v>0</v>
          </cell>
          <cell r="C51">
            <v>0</v>
          </cell>
          <cell r="E51">
            <v>0</v>
          </cell>
          <cell r="F51">
            <v>0</v>
          </cell>
          <cell r="G51">
            <v>0</v>
          </cell>
          <cell r="I51">
            <v>0</v>
          </cell>
          <cell r="J51">
            <v>0</v>
          </cell>
          <cell r="K51">
            <v>0</v>
          </cell>
          <cell r="M51">
            <v>71</v>
          </cell>
          <cell r="N51">
            <v>60</v>
          </cell>
          <cell r="O51">
            <v>18</v>
          </cell>
          <cell r="Q51">
            <v>31</v>
          </cell>
          <cell r="R51">
            <v>20</v>
          </cell>
          <cell r="S51">
            <v>6</v>
          </cell>
        </row>
        <row r="52">
          <cell r="M52">
            <v>70</v>
          </cell>
          <cell r="N52">
            <v>60</v>
          </cell>
          <cell r="O52">
            <v>18</v>
          </cell>
          <cell r="Q52">
            <v>30</v>
          </cell>
          <cell r="R52">
            <v>20</v>
          </cell>
          <cell r="S52">
            <v>6</v>
          </cell>
        </row>
        <row r="53">
          <cell r="M53">
            <v>69</v>
          </cell>
          <cell r="N53">
            <v>55</v>
          </cell>
          <cell r="O53">
            <v>16.5</v>
          </cell>
          <cell r="Q53">
            <v>29</v>
          </cell>
          <cell r="R53">
            <v>16</v>
          </cell>
          <cell r="S53">
            <v>4.8</v>
          </cell>
        </row>
        <row r="54">
          <cell r="M54">
            <v>68</v>
          </cell>
          <cell r="N54">
            <v>55</v>
          </cell>
          <cell r="O54">
            <v>16.5</v>
          </cell>
          <cell r="Q54">
            <v>28</v>
          </cell>
          <cell r="R54">
            <v>16</v>
          </cell>
          <cell r="S54">
            <v>4.8</v>
          </cell>
        </row>
        <row r="55">
          <cell r="M55">
            <v>67</v>
          </cell>
          <cell r="N55">
            <v>55</v>
          </cell>
          <cell r="O55">
            <v>16.5</v>
          </cell>
          <cell r="Q55">
            <v>27</v>
          </cell>
          <cell r="R55">
            <v>12</v>
          </cell>
          <cell r="S55">
            <v>3.6</v>
          </cell>
        </row>
        <row r="56">
          <cell r="M56">
            <v>66</v>
          </cell>
          <cell r="N56">
            <v>55</v>
          </cell>
          <cell r="O56">
            <v>16.5</v>
          </cell>
          <cell r="Q56">
            <v>26</v>
          </cell>
          <cell r="R56">
            <v>12</v>
          </cell>
          <cell r="S56">
            <v>3.6</v>
          </cell>
        </row>
        <row r="57">
          <cell r="M57">
            <v>65</v>
          </cell>
          <cell r="N57">
            <v>55</v>
          </cell>
          <cell r="O57">
            <v>16.5</v>
          </cell>
          <cell r="Q57">
            <v>25</v>
          </cell>
          <cell r="R57">
            <v>8</v>
          </cell>
          <cell r="S57">
            <v>2.4</v>
          </cell>
        </row>
        <row r="58">
          <cell r="M58">
            <v>64</v>
          </cell>
          <cell r="N58">
            <v>50</v>
          </cell>
          <cell r="O58">
            <v>15</v>
          </cell>
          <cell r="Q58">
            <v>24</v>
          </cell>
          <cell r="R58">
            <v>8</v>
          </cell>
          <cell r="S58">
            <v>2.4</v>
          </cell>
        </row>
        <row r="59">
          <cell r="M59">
            <v>63</v>
          </cell>
          <cell r="N59">
            <v>50</v>
          </cell>
          <cell r="O59">
            <v>15</v>
          </cell>
          <cell r="Q59">
            <v>23</v>
          </cell>
          <cell r="R59">
            <v>4</v>
          </cell>
          <cell r="S59">
            <v>1.2</v>
          </cell>
        </row>
        <row r="60">
          <cell r="M60">
            <v>62</v>
          </cell>
          <cell r="N60">
            <v>50</v>
          </cell>
          <cell r="O60">
            <v>15</v>
          </cell>
          <cell r="Q60">
            <v>22</v>
          </cell>
          <cell r="R60">
            <v>4</v>
          </cell>
          <cell r="S60">
            <v>1.2</v>
          </cell>
        </row>
        <row r="61">
          <cell r="M61">
            <v>61</v>
          </cell>
          <cell r="N61">
            <v>50</v>
          </cell>
          <cell r="O61">
            <v>15</v>
          </cell>
          <cell r="Q61">
            <v>21</v>
          </cell>
          <cell r="R61">
            <v>0</v>
          </cell>
          <cell r="S61">
            <v>0</v>
          </cell>
        </row>
        <row r="62">
          <cell r="M62">
            <v>60</v>
          </cell>
          <cell r="N62">
            <v>50</v>
          </cell>
          <cell r="O62">
            <v>15</v>
          </cell>
          <cell r="Q62">
            <v>20</v>
          </cell>
          <cell r="R62">
            <v>0</v>
          </cell>
          <cell r="S62">
            <v>0</v>
          </cell>
        </row>
        <row r="63">
          <cell r="M63">
            <v>59</v>
          </cell>
          <cell r="N63">
            <v>45</v>
          </cell>
          <cell r="O63">
            <v>13.5</v>
          </cell>
          <cell r="Q63">
            <v>19</v>
          </cell>
          <cell r="R63">
            <v>0</v>
          </cell>
          <cell r="S63">
            <v>0</v>
          </cell>
        </row>
        <row r="64">
          <cell r="M64">
            <v>58</v>
          </cell>
          <cell r="N64">
            <v>45</v>
          </cell>
          <cell r="O64">
            <v>13.5</v>
          </cell>
          <cell r="Q64">
            <v>18</v>
          </cell>
          <cell r="R64">
            <v>0</v>
          </cell>
          <cell r="S64">
            <v>0</v>
          </cell>
        </row>
        <row r="65">
          <cell r="M65">
            <v>57</v>
          </cell>
          <cell r="N65">
            <v>45</v>
          </cell>
          <cell r="O65">
            <v>13.5</v>
          </cell>
          <cell r="Q65">
            <v>17</v>
          </cell>
          <cell r="R65">
            <v>0</v>
          </cell>
          <cell r="S65">
            <v>0</v>
          </cell>
        </row>
        <row r="66">
          <cell r="M66">
            <v>56</v>
          </cell>
          <cell r="N66">
            <v>45</v>
          </cell>
          <cell r="O66">
            <v>13.5</v>
          </cell>
          <cell r="Q66">
            <v>16</v>
          </cell>
          <cell r="R66">
            <v>0</v>
          </cell>
          <cell r="S66">
            <v>0</v>
          </cell>
        </row>
        <row r="67">
          <cell r="M67">
            <v>55</v>
          </cell>
          <cell r="N67">
            <v>45</v>
          </cell>
          <cell r="O67">
            <v>13.5</v>
          </cell>
          <cell r="Q67">
            <v>15</v>
          </cell>
          <cell r="R67">
            <v>0</v>
          </cell>
          <cell r="S67">
            <v>0</v>
          </cell>
        </row>
        <row r="68">
          <cell r="M68">
            <v>54</v>
          </cell>
          <cell r="N68">
            <v>40</v>
          </cell>
          <cell r="O68">
            <v>12</v>
          </cell>
          <cell r="Q68">
            <v>14</v>
          </cell>
          <cell r="R68">
            <v>0</v>
          </cell>
          <cell r="S68">
            <v>0</v>
          </cell>
        </row>
        <row r="69">
          <cell r="M69">
            <v>53</v>
          </cell>
          <cell r="N69">
            <v>40</v>
          </cell>
          <cell r="O69">
            <v>12</v>
          </cell>
          <cell r="Q69">
            <v>13</v>
          </cell>
          <cell r="R69">
            <v>0</v>
          </cell>
          <cell r="S69">
            <v>0</v>
          </cell>
        </row>
        <row r="70">
          <cell r="M70">
            <v>52</v>
          </cell>
          <cell r="N70">
            <v>40</v>
          </cell>
          <cell r="O70">
            <v>12</v>
          </cell>
          <cell r="Q70">
            <v>12</v>
          </cell>
          <cell r="R70">
            <v>0</v>
          </cell>
          <cell r="S70">
            <v>0</v>
          </cell>
        </row>
        <row r="71">
          <cell r="M71">
            <v>51</v>
          </cell>
          <cell r="N71">
            <v>40</v>
          </cell>
          <cell r="O71">
            <v>12</v>
          </cell>
          <cell r="Q71">
            <v>11</v>
          </cell>
          <cell r="R71">
            <v>0</v>
          </cell>
          <cell r="S71">
            <v>0</v>
          </cell>
        </row>
        <row r="72">
          <cell r="M72">
            <v>50</v>
          </cell>
          <cell r="N72">
            <v>40</v>
          </cell>
          <cell r="O72">
            <v>12</v>
          </cell>
          <cell r="Q72">
            <v>10</v>
          </cell>
          <cell r="R72">
            <v>0</v>
          </cell>
          <cell r="S72">
            <v>0</v>
          </cell>
        </row>
        <row r="73">
          <cell r="M73">
            <v>49</v>
          </cell>
          <cell r="N73">
            <v>35</v>
          </cell>
          <cell r="O73">
            <v>10.5</v>
          </cell>
          <cell r="Q73">
            <v>9</v>
          </cell>
          <cell r="R73">
            <v>0</v>
          </cell>
          <cell r="S73">
            <v>0</v>
          </cell>
        </row>
        <row r="74">
          <cell r="M74">
            <v>48</v>
          </cell>
          <cell r="N74">
            <v>35</v>
          </cell>
          <cell r="O74">
            <v>10.5</v>
          </cell>
          <cell r="Q74">
            <v>8</v>
          </cell>
          <cell r="R74">
            <v>0</v>
          </cell>
          <cell r="S74">
            <v>0</v>
          </cell>
        </row>
        <row r="75">
          <cell r="M75">
            <v>47</v>
          </cell>
          <cell r="N75">
            <v>35</v>
          </cell>
          <cell r="O75">
            <v>10.5</v>
          </cell>
          <cell r="Q75">
            <v>7</v>
          </cell>
          <cell r="R75">
            <v>0</v>
          </cell>
          <cell r="S75">
            <v>0</v>
          </cell>
        </row>
        <row r="76">
          <cell r="M76">
            <v>46</v>
          </cell>
          <cell r="N76">
            <v>35</v>
          </cell>
          <cell r="O76">
            <v>10.5</v>
          </cell>
          <cell r="Q76">
            <v>6</v>
          </cell>
          <cell r="R76">
            <v>0</v>
          </cell>
          <cell r="S76">
            <v>0</v>
          </cell>
        </row>
        <row r="77">
          <cell r="M77">
            <v>45</v>
          </cell>
          <cell r="N77">
            <v>35</v>
          </cell>
          <cell r="O77">
            <v>10.5</v>
          </cell>
          <cell r="Q77">
            <v>5</v>
          </cell>
          <cell r="R77">
            <v>0</v>
          </cell>
          <cell r="S77">
            <v>0</v>
          </cell>
        </row>
        <row r="78">
          <cell r="M78">
            <v>44</v>
          </cell>
          <cell r="N78">
            <v>30</v>
          </cell>
          <cell r="O78">
            <v>9</v>
          </cell>
          <cell r="Q78">
            <v>4</v>
          </cell>
          <cell r="R78">
            <v>0</v>
          </cell>
          <cell r="S78">
            <v>0</v>
          </cell>
        </row>
        <row r="79">
          <cell r="M79">
            <v>43</v>
          </cell>
          <cell r="N79">
            <v>30</v>
          </cell>
          <cell r="O79">
            <v>9</v>
          </cell>
          <cell r="Q79">
            <v>3</v>
          </cell>
          <cell r="R79">
            <v>0</v>
          </cell>
          <cell r="S79">
            <v>0</v>
          </cell>
        </row>
        <row r="80">
          <cell r="M80">
            <v>42</v>
          </cell>
          <cell r="N80">
            <v>30</v>
          </cell>
          <cell r="O80">
            <v>9</v>
          </cell>
          <cell r="Q80">
            <v>2</v>
          </cell>
          <cell r="R80">
            <v>0</v>
          </cell>
          <cell r="S80">
            <v>0</v>
          </cell>
        </row>
        <row r="81">
          <cell r="M81">
            <v>41</v>
          </cell>
          <cell r="N81">
            <v>30</v>
          </cell>
          <cell r="O81">
            <v>9</v>
          </cell>
          <cell r="Q81">
            <v>1</v>
          </cell>
          <cell r="R81">
            <v>0</v>
          </cell>
          <cell r="S81">
            <v>0</v>
          </cell>
        </row>
        <row r="82">
          <cell r="M82">
            <v>40</v>
          </cell>
          <cell r="N82">
            <v>30</v>
          </cell>
          <cell r="O82">
            <v>9</v>
          </cell>
          <cell r="Q82">
            <v>0</v>
          </cell>
          <cell r="R82">
            <v>0</v>
          </cell>
          <cell r="S82">
            <v>0</v>
          </cell>
        </row>
        <row r="83">
          <cell r="M83">
            <v>39</v>
          </cell>
          <cell r="N83">
            <v>25</v>
          </cell>
          <cell r="O83">
            <v>7.5</v>
          </cell>
        </row>
        <row r="84">
          <cell r="M84">
            <v>38</v>
          </cell>
          <cell r="N84">
            <v>25</v>
          </cell>
          <cell r="O84">
            <v>7.5</v>
          </cell>
        </row>
        <row r="85">
          <cell r="M85">
            <v>37</v>
          </cell>
          <cell r="N85">
            <v>25</v>
          </cell>
          <cell r="O85">
            <v>7.5</v>
          </cell>
        </row>
        <row r="86">
          <cell r="M86">
            <v>36</v>
          </cell>
          <cell r="N86">
            <v>25</v>
          </cell>
          <cell r="O86">
            <v>7.5</v>
          </cell>
        </row>
        <row r="87">
          <cell r="M87">
            <v>35</v>
          </cell>
          <cell r="N87">
            <v>25</v>
          </cell>
          <cell r="O87">
            <v>7.5</v>
          </cell>
        </row>
        <row r="88">
          <cell r="M88">
            <v>34</v>
          </cell>
          <cell r="N88">
            <v>20</v>
          </cell>
          <cell r="O88">
            <v>6</v>
          </cell>
        </row>
        <row r="89">
          <cell r="M89">
            <v>33</v>
          </cell>
          <cell r="N89">
            <v>20</v>
          </cell>
          <cell r="O89">
            <v>6</v>
          </cell>
        </row>
        <row r="90">
          <cell r="M90">
            <v>32</v>
          </cell>
          <cell r="N90">
            <v>20</v>
          </cell>
          <cell r="O90">
            <v>6</v>
          </cell>
        </row>
        <row r="91">
          <cell r="M91">
            <v>31</v>
          </cell>
          <cell r="N91">
            <v>20</v>
          </cell>
          <cell r="O91">
            <v>6</v>
          </cell>
        </row>
        <row r="92">
          <cell r="M92">
            <v>30</v>
          </cell>
          <cell r="N92">
            <v>20</v>
          </cell>
          <cell r="O92">
            <v>6</v>
          </cell>
        </row>
        <row r="93">
          <cell r="M93">
            <v>29</v>
          </cell>
          <cell r="N93">
            <v>15</v>
          </cell>
          <cell r="O93">
            <v>4.5</v>
          </cell>
        </row>
        <row r="94">
          <cell r="M94">
            <v>28</v>
          </cell>
          <cell r="N94">
            <v>15</v>
          </cell>
          <cell r="O94">
            <v>4.5</v>
          </cell>
        </row>
        <row r="95">
          <cell r="M95">
            <v>27</v>
          </cell>
          <cell r="N95">
            <v>15</v>
          </cell>
          <cell r="O95">
            <v>4.5</v>
          </cell>
        </row>
        <row r="96">
          <cell r="M96">
            <v>26</v>
          </cell>
          <cell r="N96">
            <v>15</v>
          </cell>
          <cell r="O96">
            <v>4.5</v>
          </cell>
        </row>
        <row r="97">
          <cell r="M97">
            <v>25</v>
          </cell>
          <cell r="N97">
            <v>15</v>
          </cell>
          <cell r="O97">
            <v>4.5</v>
          </cell>
        </row>
        <row r="98">
          <cell r="M98">
            <v>24</v>
          </cell>
          <cell r="N98">
            <v>10</v>
          </cell>
          <cell r="O98">
            <v>3</v>
          </cell>
        </row>
        <row r="99">
          <cell r="M99">
            <v>23</v>
          </cell>
          <cell r="N99">
            <v>10</v>
          </cell>
          <cell r="O99">
            <v>3</v>
          </cell>
        </row>
        <row r="100">
          <cell r="M100">
            <v>22</v>
          </cell>
          <cell r="N100">
            <v>10</v>
          </cell>
          <cell r="O100">
            <v>3</v>
          </cell>
        </row>
        <row r="101">
          <cell r="M101">
            <v>21</v>
          </cell>
          <cell r="N101">
            <v>10</v>
          </cell>
          <cell r="O101">
            <v>3</v>
          </cell>
        </row>
        <row r="102">
          <cell r="M102">
            <v>20</v>
          </cell>
          <cell r="N102">
            <v>10</v>
          </cell>
          <cell r="O102">
            <v>3</v>
          </cell>
        </row>
        <row r="103">
          <cell r="M103">
            <v>19</v>
          </cell>
          <cell r="N103">
            <v>0</v>
          </cell>
          <cell r="O103">
            <v>0</v>
          </cell>
        </row>
        <row r="104">
          <cell r="M104">
            <v>18</v>
          </cell>
          <cell r="N104">
            <v>0</v>
          </cell>
          <cell r="O104">
            <v>0</v>
          </cell>
        </row>
        <row r="105">
          <cell r="M105">
            <v>17</v>
          </cell>
          <cell r="N105">
            <v>0</v>
          </cell>
          <cell r="O105">
            <v>0</v>
          </cell>
        </row>
        <row r="106">
          <cell r="M106">
            <v>16</v>
          </cell>
          <cell r="N106">
            <v>0</v>
          </cell>
          <cell r="O106">
            <v>0</v>
          </cell>
        </row>
        <row r="107">
          <cell r="M107">
            <v>15</v>
          </cell>
          <cell r="N107">
            <v>0</v>
          </cell>
          <cell r="O107">
            <v>0</v>
          </cell>
        </row>
        <row r="108">
          <cell r="M108">
            <v>14</v>
          </cell>
          <cell r="N108">
            <v>0</v>
          </cell>
          <cell r="O108">
            <v>0</v>
          </cell>
        </row>
        <row r="109">
          <cell r="M109">
            <v>13</v>
          </cell>
          <cell r="N109">
            <v>0</v>
          </cell>
          <cell r="O109">
            <v>0</v>
          </cell>
        </row>
        <row r="110">
          <cell r="M110">
            <v>12</v>
          </cell>
          <cell r="N110">
            <v>0</v>
          </cell>
          <cell r="O110">
            <v>0</v>
          </cell>
        </row>
        <row r="111">
          <cell r="M111">
            <v>11</v>
          </cell>
          <cell r="N111">
            <v>0</v>
          </cell>
          <cell r="O111">
            <v>0</v>
          </cell>
        </row>
        <row r="112">
          <cell r="M112">
            <v>10</v>
          </cell>
          <cell r="N112">
            <v>0</v>
          </cell>
          <cell r="O112">
            <v>0</v>
          </cell>
        </row>
        <row r="113">
          <cell r="M113">
            <v>9</v>
          </cell>
          <cell r="N113">
            <v>0</v>
          </cell>
          <cell r="O113">
            <v>0</v>
          </cell>
        </row>
        <row r="114">
          <cell r="M114">
            <v>8</v>
          </cell>
          <cell r="N114">
            <v>0</v>
          </cell>
          <cell r="O114">
            <v>0</v>
          </cell>
        </row>
        <row r="115">
          <cell r="M115">
            <v>7</v>
          </cell>
          <cell r="N115">
            <v>0</v>
          </cell>
          <cell r="O115">
            <v>0</v>
          </cell>
        </row>
        <row r="116">
          <cell r="M116">
            <v>6</v>
          </cell>
          <cell r="N116">
            <v>0</v>
          </cell>
          <cell r="O116">
            <v>0</v>
          </cell>
        </row>
        <row r="117">
          <cell r="M117">
            <v>5</v>
          </cell>
          <cell r="N117">
            <v>0</v>
          </cell>
          <cell r="O117">
            <v>0</v>
          </cell>
        </row>
        <row r="118">
          <cell r="M118">
            <v>4</v>
          </cell>
          <cell r="N118">
            <v>0</v>
          </cell>
          <cell r="O118">
            <v>0</v>
          </cell>
        </row>
        <row r="119">
          <cell r="M119">
            <v>3</v>
          </cell>
          <cell r="N119">
            <v>0</v>
          </cell>
          <cell r="O119">
            <v>0</v>
          </cell>
        </row>
        <row r="120">
          <cell r="M120">
            <v>2</v>
          </cell>
          <cell r="N120">
            <v>0</v>
          </cell>
          <cell r="O120">
            <v>0</v>
          </cell>
        </row>
        <row r="121">
          <cell r="M121">
            <v>1</v>
          </cell>
          <cell r="N121">
            <v>0</v>
          </cell>
          <cell r="O121">
            <v>0</v>
          </cell>
        </row>
        <row r="122">
          <cell r="M122">
            <v>0</v>
          </cell>
          <cell r="N122">
            <v>0</v>
          </cell>
          <cell r="O122">
            <v>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E9CA6-B33A-40FD-B573-ACFEED875F5E}">
  <dimension ref="A1:AK126"/>
  <sheetViews>
    <sheetView tabSelected="1" workbookViewId="0">
      <selection activeCell="O16" sqref="O16"/>
    </sheetView>
  </sheetViews>
  <sheetFormatPr baseColWidth="10" defaultRowHeight="15" x14ac:dyDescent="0.25"/>
  <cols>
    <col min="1" max="1" width="3.5703125" bestFit="1" customWidth="1"/>
    <col min="2" max="2" width="6" bestFit="1" customWidth="1"/>
    <col min="3" max="3" width="7.85546875" bestFit="1" customWidth="1"/>
    <col min="4" max="4" width="3.140625" bestFit="1" customWidth="1"/>
    <col min="5" max="5" width="2.7109375" bestFit="1" customWidth="1"/>
    <col min="6" max="6" width="5.140625" bestFit="1" customWidth="1"/>
    <col min="7" max="7" width="14" bestFit="1" customWidth="1"/>
    <col min="8" max="8" width="8.42578125" bestFit="1" customWidth="1"/>
    <col min="9" max="9" width="5.7109375" bestFit="1" customWidth="1"/>
    <col min="10" max="10" width="14" bestFit="1" customWidth="1"/>
    <col min="11" max="11" width="8.42578125" bestFit="1" customWidth="1"/>
    <col min="12" max="12" width="5.140625" bestFit="1" customWidth="1"/>
    <col min="13" max="13" width="14" bestFit="1" customWidth="1"/>
    <col min="14" max="14" width="8.42578125" bestFit="1" customWidth="1"/>
    <col min="15" max="15" width="15.5703125" bestFit="1" customWidth="1"/>
    <col min="16" max="16" width="15.140625" bestFit="1" customWidth="1"/>
    <col min="17" max="17" width="6.140625" bestFit="1" customWidth="1"/>
    <col min="18" max="18" width="7.42578125" bestFit="1" customWidth="1"/>
    <col min="19" max="19" width="15.140625" bestFit="1" customWidth="1"/>
    <col min="20" max="22" width="6.42578125" bestFit="1" customWidth="1"/>
    <col min="23" max="23" width="9" bestFit="1" customWidth="1"/>
    <col min="24" max="24" width="7.42578125" bestFit="1" customWidth="1"/>
    <col min="25" max="25" width="15.5703125" bestFit="1" customWidth="1"/>
    <col min="26" max="26" width="12" bestFit="1" customWidth="1"/>
    <col min="27" max="27" width="10.140625" bestFit="1" customWidth="1"/>
    <col min="28" max="28" width="19.28515625" bestFit="1" customWidth="1"/>
    <col min="29" max="29" width="7.28515625" bestFit="1" customWidth="1"/>
    <col min="30" max="30" width="16.85546875" bestFit="1" customWidth="1"/>
    <col min="31" max="31" width="11.7109375" bestFit="1" customWidth="1"/>
    <col min="32" max="32" width="12.42578125" bestFit="1" customWidth="1"/>
    <col min="33" max="33" width="11" bestFit="1" customWidth="1"/>
    <col min="34" max="34" width="7.5703125" bestFit="1" customWidth="1"/>
    <col min="35" max="35" width="33.140625" bestFit="1" customWidth="1"/>
    <col min="36" max="36" width="15.42578125" bestFit="1" customWidth="1"/>
    <col min="37" max="37" width="6.28515625" bestFit="1" customWidth="1"/>
  </cols>
  <sheetData>
    <row r="1" spans="1:37" x14ac:dyDescent="0.25">
      <c r="A1" s="1" t="s">
        <v>0</v>
      </c>
      <c r="B1" s="2"/>
      <c r="C1" s="2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</row>
    <row r="2" spans="1:37" x14ac:dyDescent="0.25">
      <c r="A2" s="6"/>
      <c r="B2" s="7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</row>
    <row r="3" spans="1:37" x14ac:dyDescent="0.25">
      <c r="A3" s="6"/>
      <c r="B3" s="7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10"/>
    </row>
    <row r="4" spans="1:37" ht="15.75" thickBot="1" x14ac:dyDescent="0.3">
      <c r="A4" s="6"/>
      <c r="B4" s="7"/>
      <c r="C4" s="7"/>
      <c r="D4" s="7"/>
      <c r="E4" s="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9"/>
      <c r="AB4" s="9"/>
      <c r="AC4" s="11"/>
      <c r="AD4" s="11"/>
      <c r="AE4" s="11"/>
      <c r="AF4" s="11"/>
      <c r="AG4" s="11"/>
      <c r="AH4" s="11"/>
      <c r="AI4" s="11"/>
      <c r="AJ4" s="11"/>
      <c r="AK4" s="12"/>
    </row>
    <row r="5" spans="1:37" ht="15.75" thickBot="1" x14ac:dyDescent="0.3">
      <c r="A5" s="13">
        <f ca="1">TODAY()</f>
        <v>43144</v>
      </c>
      <c r="B5" s="14"/>
      <c r="C5" s="14"/>
      <c r="D5" s="14"/>
      <c r="E5" s="15"/>
      <c r="F5" s="16" t="s">
        <v>2</v>
      </c>
      <c r="G5" s="16"/>
      <c r="H5" s="16"/>
      <c r="I5" s="16"/>
      <c r="J5" s="16"/>
      <c r="K5" s="16"/>
      <c r="L5" s="16"/>
      <c r="M5" s="16"/>
      <c r="N5" s="16"/>
      <c r="O5" s="16"/>
      <c r="P5" s="17"/>
      <c r="Q5" s="18" t="s">
        <v>3</v>
      </c>
      <c r="R5" s="19"/>
      <c r="S5" s="20"/>
      <c r="T5" s="18" t="s">
        <v>4</v>
      </c>
      <c r="U5" s="19"/>
      <c r="V5" s="19"/>
      <c r="W5" s="19"/>
      <c r="X5" s="19"/>
      <c r="Y5" s="19"/>
      <c r="Z5" s="21" t="s">
        <v>5</v>
      </c>
      <c r="AA5" s="18" t="s">
        <v>6</v>
      </c>
      <c r="AB5" s="20"/>
      <c r="AC5" s="19" t="s">
        <v>7</v>
      </c>
      <c r="AD5" s="19"/>
      <c r="AE5" s="19"/>
      <c r="AF5" s="19"/>
      <c r="AG5" s="19"/>
      <c r="AH5" s="19"/>
      <c r="AI5" s="19"/>
      <c r="AJ5" s="20"/>
      <c r="AK5" s="22" t="s">
        <v>8</v>
      </c>
    </row>
    <row r="6" spans="1:37" ht="15.75" thickBot="1" x14ac:dyDescent="0.3">
      <c r="A6" s="23"/>
      <c r="B6" s="14"/>
      <c r="C6" s="14"/>
      <c r="D6" s="14"/>
      <c r="E6" s="15"/>
      <c r="F6" s="24">
        <v>0.4</v>
      </c>
      <c r="G6" s="24"/>
      <c r="H6" s="24"/>
      <c r="I6" s="24"/>
      <c r="J6" s="24"/>
      <c r="K6" s="24"/>
      <c r="L6" s="24"/>
      <c r="M6" s="24"/>
      <c r="N6" s="24"/>
      <c r="O6" s="24"/>
      <c r="P6" s="25"/>
      <c r="Q6" s="26"/>
      <c r="R6" s="27"/>
      <c r="S6" s="28"/>
      <c r="T6" s="26"/>
      <c r="U6" s="27"/>
      <c r="V6" s="27"/>
      <c r="W6" s="27"/>
      <c r="X6" s="27"/>
      <c r="Y6" s="27"/>
      <c r="Z6" s="29"/>
      <c r="AA6" s="26"/>
      <c r="AB6" s="28"/>
      <c r="AC6" s="27"/>
      <c r="AD6" s="27"/>
      <c r="AE6" s="27"/>
      <c r="AF6" s="27"/>
      <c r="AG6" s="27"/>
      <c r="AH6" s="27"/>
      <c r="AI6" s="27"/>
      <c r="AJ6" s="28"/>
      <c r="AK6" s="30"/>
    </row>
    <row r="7" spans="1:37" x14ac:dyDescent="0.25">
      <c r="A7" s="23"/>
      <c r="B7" s="14"/>
      <c r="C7" s="14"/>
      <c r="D7" s="14"/>
      <c r="E7" s="15"/>
      <c r="F7" s="27" t="s">
        <v>9</v>
      </c>
      <c r="G7" s="27"/>
      <c r="H7" s="27"/>
      <c r="I7" s="26" t="s">
        <v>10</v>
      </c>
      <c r="J7" s="27"/>
      <c r="K7" s="28"/>
      <c r="L7" s="26" t="s">
        <v>11</v>
      </c>
      <c r="M7" s="27"/>
      <c r="N7" s="27"/>
      <c r="O7" s="31" t="s">
        <v>12</v>
      </c>
      <c r="P7" s="32"/>
      <c r="Q7" s="26"/>
      <c r="R7" s="27"/>
      <c r="S7" s="28"/>
      <c r="T7" s="26"/>
      <c r="U7" s="27"/>
      <c r="V7" s="27"/>
      <c r="W7" s="27"/>
      <c r="X7" s="27"/>
      <c r="Y7" s="27"/>
      <c r="Z7" s="29"/>
      <c r="AA7" s="26"/>
      <c r="AB7" s="28"/>
      <c r="AC7" s="27"/>
      <c r="AD7" s="27"/>
      <c r="AE7" s="27"/>
      <c r="AF7" s="27"/>
      <c r="AG7" s="27"/>
      <c r="AH7" s="27"/>
      <c r="AI7" s="27"/>
      <c r="AJ7" s="28"/>
      <c r="AK7" s="30"/>
    </row>
    <row r="8" spans="1:37" x14ac:dyDescent="0.25">
      <c r="A8" s="23"/>
      <c r="B8" s="14"/>
      <c r="C8" s="14"/>
      <c r="D8" s="14"/>
      <c r="E8" s="15"/>
      <c r="F8" s="27"/>
      <c r="G8" s="27"/>
      <c r="H8" s="27"/>
      <c r="I8" s="26"/>
      <c r="J8" s="27"/>
      <c r="K8" s="28"/>
      <c r="L8" s="26"/>
      <c r="M8" s="27"/>
      <c r="N8" s="27"/>
      <c r="O8" s="33"/>
      <c r="P8" s="34"/>
      <c r="Q8" s="26"/>
      <c r="R8" s="27"/>
      <c r="S8" s="28"/>
      <c r="T8" s="26"/>
      <c r="U8" s="27"/>
      <c r="V8" s="27"/>
      <c r="W8" s="27"/>
      <c r="X8" s="27"/>
      <c r="Y8" s="27"/>
      <c r="Z8" s="29"/>
      <c r="AA8" s="26"/>
      <c r="AB8" s="28"/>
      <c r="AC8" s="27"/>
      <c r="AD8" s="27"/>
      <c r="AE8" s="27"/>
      <c r="AF8" s="27"/>
      <c r="AG8" s="27"/>
      <c r="AH8" s="27"/>
      <c r="AI8" s="27"/>
      <c r="AJ8" s="28"/>
      <c r="AK8" s="30"/>
    </row>
    <row r="9" spans="1:37" x14ac:dyDescent="0.25">
      <c r="A9" s="23"/>
      <c r="B9" s="14"/>
      <c r="C9" s="14"/>
      <c r="D9" s="14"/>
      <c r="E9" s="15"/>
      <c r="F9" s="27"/>
      <c r="G9" s="27"/>
      <c r="H9" s="27"/>
      <c r="I9" s="26"/>
      <c r="J9" s="27"/>
      <c r="K9" s="28"/>
      <c r="L9" s="26"/>
      <c r="M9" s="27"/>
      <c r="N9" s="27"/>
      <c r="O9" s="33"/>
      <c r="P9" s="34"/>
      <c r="Q9" s="26"/>
      <c r="R9" s="27"/>
      <c r="S9" s="28"/>
      <c r="T9" s="26"/>
      <c r="U9" s="27"/>
      <c r="V9" s="27"/>
      <c r="W9" s="27"/>
      <c r="X9" s="27"/>
      <c r="Y9" s="27"/>
      <c r="Z9" s="29"/>
      <c r="AA9" s="26"/>
      <c r="AB9" s="28"/>
      <c r="AC9" s="27"/>
      <c r="AD9" s="27"/>
      <c r="AE9" s="27"/>
      <c r="AF9" s="27"/>
      <c r="AG9" s="27"/>
      <c r="AH9" s="27"/>
      <c r="AI9" s="27"/>
      <c r="AJ9" s="28"/>
      <c r="AK9" s="30"/>
    </row>
    <row r="10" spans="1:37" x14ac:dyDescent="0.25">
      <c r="A10" s="23"/>
      <c r="B10" s="14"/>
      <c r="C10" s="14"/>
      <c r="D10" s="14"/>
      <c r="E10" s="15"/>
      <c r="F10" s="27"/>
      <c r="G10" s="27"/>
      <c r="H10" s="27"/>
      <c r="I10" s="26"/>
      <c r="J10" s="27"/>
      <c r="K10" s="28"/>
      <c r="L10" s="26"/>
      <c r="M10" s="27"/>
      <c r="N10" s="27"/>
      <c r="O10" s="33"/>
      <c r="P10" s="34"/>
      <c r="Q10" s="26"/>
      <c r="R10" s="27"/>
      <c r="S10" s="28"/>
      <c r="T10" s="26"/>
      <c r="U10" s="27"/>
      <c r="V10" s="27"/>
      <c r="W10" s="27"/>
      <c r="X10" s="27"/>
      <c r="Y10" s="27"/>
      <c r="Z10" s="29"/>
      <c r="AA10" s="26"/>
      <c r="AB10" s="28"/>
      <c r="AC10" s="27"/>
      <c r="AD10" s="27"/>
      <c r="AE10" s="27"/>
      <c r="AF10" s="27"/>
      <c r="AG10" s="27"/>
      <c r="AH10" s="27"/>
      <c r="AI10" s="27"/>
      <c r="AJ10" s="28"/>
      <c r="AK10" s="30"/>
    </row>
    <row r="11" spans="1:37" ht="15.75" thickBot="1" x14ac:dyDescent="0.3">
      <c r="A11" s="23"/>
      <c r="B11" s="14"/>
      <c r="C11" s="14"/>
      <c r="D11" s="14"/>
      <c r="E11" s="15"/>
      <c r="F11" s="35"/>
      <c r="G11" s="35"/>
      <c r="H11" s="35"/>
      <c r="I11" s="36"/>
      <c r="J11" s="35"/>
      <c r="K11" s="37"/>
      <c r="L11" s="36"/>
      <c r="M11" s="35"/>
      <c r="N11" s="35"/>
      <c r="O11" s="33"/>
      <c r="P11" s="34"/>
      <c r="Q11" s="26"/>
      <c r="R11" s="27"/>
      <c r="S11" s="28"/>
      <c r="T11" s="26"/>
      <c r="U11" s="27"/>
      <c r="V11" s="27"/>
      <c r="W11" s="27"/>
      <c r="X11" s="27"/>
      <c r="Y11" s="27"/>
      <c r="Z11" s="29"/>
      <c r="AA11" s="26"/>
      <c r="AB11" s="28"/>
      <c r="AC11" s="27"/>
      <c r="AD11" s="27"/>
      <c r="AE11" s="27"/>
      <c r="AF11" s="27"/>
      <c r="AG11" s="27"/>
      <c r="AH11" s="27"/>
      <c r="AI11" s="27"/>
      <c r="AJ11" s="28"/>
      <c r="AK11" s="30"/>
    </row>
    <row r="12" spans="1:37" ht="15.75" thickBot="1" x14ac:dyDescent="0.3">
      <c r="A12" s="38"/>
      <c r="B12" s="39"/>
      <c r="C12" s="39"/>
      <c r="D12" s="39"/>
      <c r="E12" s="40"/>
      <c r="F12" s="41">
        <v>0.5</v>
      </c>
      <c r="G12" s="41"/>
      <c r="H12" s="41"/>
      <c r="I12" s="42">
        <v>0.3</v>
      </c>
      <c r="J12" s="41"/>
      <c r="K12" s="43"/>
      <c r="L12" s="42">
        <v>0.2</v>
      </c>
      <c r="M12" s="41"/>
      <c r="N12" s="41"/>
      <c r="O12" s="33"/>
      <c r="P12" s="34"/>
      <c r="Q12" s="44">
        <v>0.3</v>
      </c>
      <c r="R12" s="24"/>
      <c r="S12" s="25"/>
      <c r="T12" s="44">
        <v>0.3</v>
      </c>
      <c r="U12" s="24"/>
      <c r="V12" s="24"/>
      <c r="W12" s="24"/>
      <c r="X12" s="24"/>
      <c r="Y12" s="24"/>
      <c r="Z12" s="29"/>
      <c r="AA12" s="36"/>
      <c r="AB12" s="37"/>
      <c r="AC12" s="35"/>
      <c r="AD12" s="35"/>
      <c r="AE12" s="35"/>
      <c r="AF12" s="35"/>
      <c r="AG12" s="35"/>
      <c r="AH12" s="35"/>
      <c r="AI12" s="35"/>
      <c r="AJ12" s="37"/>
      <c r="AK12" s="30"/>
    </row>
    <row r="13" spans="1:37" x14ac:dyDescent="0.25">
      <c r="A13" s="45" t="s">
        <v>13</v>
      </c>
      <c r="B13" s="46" t="s">
        <v>14</v>
      </c>
      <c r="C13" s="47" t="s">
        <v>15</v>
      </c>
      <c r="D13" s="47" t="s">
        <v>16</v>
      </c>
      <c r="E13" s="47" t="s">
        <v>17</v>
      </c>
      <c r="F13" s="20" t="s">
        <v>18</v>
      </c>
      <c r="G13" s="32" t="s">
        <v>19</v>
      </c>
      <c r="H13" s="32" t="s">
        <v>20</v>
      </c>
      <c r="I13" s="32" t="s">
        <v>18</v>
      </c>
      <c r="J13" s="32" t="s">
        <v>19</v>
      </c>
      <c r="K13" s="32" t="s">
        <v>20</v>
      </c>
      <c r="L13" s="32" t="s">
        <v>18</v>
      </c>
      <c r="M13" s="32" t="s">
        <v>19</v>
      </c>
      <c r="N13" s="32" t="s">
        <v>20</v>
      </c>
      <c r="O13" s="48" t="s">
        <v>21</v>
      </c>
      <c r="P13" s="26" t="s">
        <v>22</v>
      </c>
      <c r="Q13" s="34" t="s">
        <v>23</v>
      </c>
      <c r="R13" s="34" t="s">
        <v>24</v>
      </c>
      <c r="S13" s="27" t="s">
        <v>25</v>
      </c>
      <c r="T13" s="34" t="s">
        <v>26</v>
      </c>
      <c r="U13" s="34" t="s">
        <v>27</v>
      </c>
      <c r="V13" s="34" t="s">
        <v>28</v>
      </c>
      <c r="W13" s="34" t="s">
        <v>29</v>
      </c>
      <c r="X13" s="34" t="s">
        <v>24</v>
      </c>
      <c r="Y13" s="27" t="s">
        <v>30</v>
      </c>
      <c r="Z13" s="49" t="s">
        <v>31</v>
      </c>
      <c r="AA13" s="28" t="s">
        <v>32</v>
      </c>
      <c r="AB13" s="26" t="s">
        <v>33</v>
      </c>
      <c r="AC13" s="34" t="s">
        <v>34</v>
      </c>
      <c r="AD13" s="34" t="s">
        <v>35</v>
      </c>
      <c r="AE13" s="34" t="s">
        <v>36</v>
      </c>
      <c r="AF13" s="34" t="s">
        <v>37</v>
      </c>
      <c r="AG13" s="26" t="s">
        <v>38</v>
      </c>
      <c r="AH13" s="26" t="s">
        <v>39</v>
      </c>
      <c r="AI13" s="26" t="s">
        <v>40</v>
      </c>
      <c r="AJ13" s="26" t="s">
        <v>41</v>
      </c>
      <c r="AK13" s="50"/>
    </row>
    <row r="14" spans="1:37" x14ac:dyDescent="0.25">
      <c r="A14" s="45"/>
      <c r="B14" s="46"/>
      <c r="C14" s="47"/>
      <c r="D14" s="47"/>
      <c r="E14" s="47"/>
      <c r="F14" s="28"/>
      <c r="G14" s="34"/>
      <c r="H14" s="34"/>
      <c r="I14" s="34"/>
      <c r="J14" s="34"/>
      <c r="K14" s="34"/>
      <c r="L14" s="34"/>
      <c r="M14" s="34"/>
      <c r="N14" s="34"/>
      <c r="O14" s="48"/>
      <c r="P14" s="26"/>
      <c r="Q14" s="34"/>
      <c r="R14" s="34"/>
      <c r="S14" s="27"/>
      <c r="T14" s="34"/>
      <c r="U14" s="34"/>
      <c r="V14" s="34"/>
      <c r="W14" s="34"/>
      <c r="X14" s="34"/>
      <c r="Y14" s="27"/>
      <c r="Z14" s="49"/>
      <c r="AA14" s="28"/>
      <c r="AB14" s="26"/>
      <c r="AC14" s="34"/>
      <c r="AD14" s="34"/>
      <c r="AE14" s="34"/>
      <c r="AF14" s="34"/>
      <c r="AG14" s="26"/>
      <c r="AH14" s="26"/>
      <c r="AI14" s="26"/>
      <c r="AJ14" s="26"/>
      <c r="AK14" s="50"/>
    </row>
    <row r="15" spans="1:37" ht="15.75" thickBot="1" x14ac:dyDescent="0.3">
      <c r="A15" s="51"/>
      <c r="B15" s="52"/>
      <c r="C15" s="53"/>
      <c r="D15" s="53"/>
      <c r="E15" s="53"/>
      <c r="F15" s="54"/>
      <c r="G15" s="55"/>
      <c r="H15" s="55"/>
      <c r="I15" s="55"/>
      <c r="J15" s="55"/>
      <c r="K15" s="55"/>
      <c r="L15" s="55"/>
      <c r="M15" s="55"/>
      <c r="N15" s="55"/>
      <c r="O15" s="56"/>
      <c r="P15" s="57"/>
      <c r="Q15" s="55"/>
      <c r="R15" s="55"/>
      <c r="S15" s="58"/>
      <c r="T15" s="55"/>
      <c r="U15" s="55"/>
      <c r="V15" s="55"/>
      <c r="W15" s="55"/>
      <c r="X15" s="55"/>
      <c r="Y15" s="58"/>
      <c r="Z15" s="59"/>
      <c r="AA15" s="54"/>
      <c r="AB15" s="57"/>
      <c r="AC15" s="55"/>
      <c r="AD15" s="55"/>
      <c r="AE15" s="55"/>
      <c r="AF15" s="55"/>
      <c r="AG15" s="57"/>
      <c r="AH15" s="57"/>
      <c r="AI15" s="57"/>
      <c r="AJ15" s="57"/>
      <c r="AK15" s="60"/>
    </row>
    <row r="16" spans="1:37" x14ac:dyDescent="0.25">
      <c r="A16" s="61">
        <v>20</v>
      </c>
      <c r="B16" s="62">
        <v>103</v>
      </c>
      <c r="C16" s="63">
        <v>6098475</v>
      </c>
      <c r="D16" s="62">
        <v>1</v>
      </c>
      <c r="E16" s="64">
        <f>IFERROR(VLOOKUP($C16,[1]CONSOLIDADO!$C$16:$K$465,9,0),"")</f>
        <v>6</v>
      </c>
      <c r="F16" s="65">
        <f>IFERROR(IF(OR([1]APELACIÓN!$I11="",[1]APELACIÓN!$I11="NO",VLOOKUP($C16,[1]APELACIÓN!$C:$AM,20,0)=0),[1]CONSOLIDADO!$AO16,VLOOKUP($C16,[1]APELACIÓN!$C:$AM,20,0)),0)</f>
        <v>48</v>
      </c>
      <c r="G16" s="66">
        <f>ROUND(IFERROR(IF($F16&gt;39,200,VLOOKUP($F16,[1]PARAMETROS!$A$12:$K$55,2,0)),0),2)</f>
        <v>200</v>
      </c>
      <c r="H16" s="66">
        <f>ROUND(G16*$F$12,2)</f>
        <v>100</v>
      </c>
      <c r="I16" s="66">
        <f>IFERROR(IF(VLOOKUP(C16,[1]APELACIÓN!$C:$AM,7,0)="SI",VLOOKUP(C16,[1]APELACIÓN!$C:$AM,23,0),VLOOKUP(C16,[1]CONSOLIDADO!$C$13:$AR$465,42,0)),0)</f>
        <v>0</v>
      </c>
      <c r="J16" s="66">
        <f>ROUND(IFERROR(IF($I16&gt;39,200,VLOOKUP($I16,[1]PARAMETROS!$A$12:$K$55,6,0)),0),2)</f>
        <v>0</v>
      </c>
      <c r="K16" s="66">
        <f>ROUND(J16*$I$12,2)</f>
        <v>0</v>
      </c>
      <c r="L16" s="65">
        <f>IFERROR(IF(OR([1]APELACIÓN!$I11="",[1]APELACIÓN!$I11="NO",VLOOKUP($C16,[1]APELACIÓN!$C:$AM,26,0)=0),[1]CONSOLIDADO!AU16,VLOOKUP($C16,[1]APELACIÓN!$C:$AM,26,0)),0)</f>
        <v>0</v>
      </c>
      <c r="M16" s="66">
        <f>ROUND(IFERROR(IF($L16&gt;39,200,VLOOKUP($L16,[1]PARAMETROS!$A$12:$K$55,10,0)),0),2)</f>
        <v>0</v>
      </c>
      <c r="N16" s="66">
        <f>ROUND(M16*$L$12,2)</f>
        <v>0</v>
      </c>
      <c r="O16" s="66">
        <f>ROUND(IFERROR(IF(H16+K16+N16&gt;100,100,H16+K16+N16),0),2)</f>
        <v>100</v>
      </c>
      <c r="P16" s="67">
        <f>ROUND(O16*$F$6,2)</f>
        <v>40</v>
      </c>
      <c r="Q16" s="65">
        <f>IFERROR(IF(OR([1]APELACIÓN!$I11="",[1]APELACIÓN!$I11="NO",VLOOKUP($C16,[1]APELACIÓN!$C:$AM,29,0)=0),[1]CONSOLIDADO!AZ16,VLOOKUP($C16,[1]APELACIÓN!$C:$AM,29,0)),0)</f>
        <v>529</v>
      </c>
      <c r="R16" s="66">
        <f>ROUND(IFERROR(IF($Q16&gt;110,100,VLOOKUP($Q16,[1]PARAMETROS!$M$12:$O$122,2,0)),0),2)</f>
        <v>100</v>
      </c>
      <c r="S16" s="67">
        <f>ROUND(R16*$Q$12,2)</f>
        <v>30</v>
      </c>
      <c r="T16" s="65">
        <f>IFERROR(IF(OR([1]APELACIÓN!$I11="",[1]APELACIÓN!$I11="NO",VLOOKUP($C16,[1]APELACIÓN!$C:$AM,32,0)=0),[1]CONSOLIDADO!BC16,VLOOKUP($C16,[1]APELACIÓN!$C:$AM,32,0)),0)</f>
        <v>70</v>
      </c>
      <c r="U16" s="65">
        <f>IFERROR(IF(OR([1]APELACIÓN!$I11="",[1]APELACIÓN!$I11="NO",VLOOKUP($C16,[1]APELACIÓN!$C:$AM,33,0)=0),[1]CONSOLIDADO!BD16,VLOOKUP($C16,[1]APELACIÓN!$C:$AM,33,0)),0)</f>
        <v>70</v>
      </c>
      <c r="V16" s="65">
        <f>IFERROR(IF(OR([1]APELACIÓN!$I11="",[1]APELACIÓN!$I11="NO",VLOOKUP($C16,[1]APELACIÓN!$C:$AM,34,0)=0),[1]CONSOLIDADO!BE16,VLOOKUP($C16,[1]APELACIÓN!$C:$AM,34,0)),0)</f>
        <v>70</v>
      </c>
      <c r="W16" s="65">
        <f>IFERROR(ROUND(AVERAGE(T16:V16),0),0)</f>
        <v>70</v>
      </c>
      <c r="X16" s="66">
        <f>ROUND(IFERROR(VLOOKUP($W16,[1]PARAMETROS!$Q$12:$S$82,2,0),0),2)</f>
        <v>100</v>
      </c>
      <c r="Y16" s="67">
        <f>ROUND(X16*$T$12,2)</f>
        <v>30</v>
      </c>
      <c r="Z16" s="68">
        <f>ROUND(P16+S16+Y16,2)</f>
        <v>100</v>
      </c>
      <c r="AA16" s="69" t="str">
        <f>IFERROR(IF(VLOOKUP($C16,[1]APELACIÓN!$C$11:$I$460,5,0)="","",VLOOKUP($C16,[1]APELACIÓN!$C$11:$I$460,5,0)),0)</f>
        <v/>
      </c>
      <c r="AB16" s="69" t="str">
        <f>IFERROR(IF(VLOOKUP($C16,[1]APELACIÓN!$C$11:$I$460,7,0)="","",VLOOKUP($C16,[1]APELACIÓN!$C$11:$I$460,7,0)),0)</f>
        <v/>
      </c>
      <c r="AC16" s="70" t="str">
        <f>IF($C16="","",[1]CONSOLIDADO!BP16)</f>
        <v/>
      </c>
      <c r="AD16" s="71">
        <f>IF($C16="","",[1]CONSOLIDADO!BQ16)</f>
        <v>0</v>
      </c>
      <c r="AE16" s="71">
        <f>IF($C16="","",[1]CONSOLIDADO!BR16)</f>
        <v>0</v>
      </c>
      <c r="AF16" s="71">
        <f>IF($C16="","",[1]CONSOLIDADO!BS16)</f>
        <v>0</v>
      </c>
      <c r="AG16" s="71">
        <f>IF($C16="","",[1]CONSOLIDADO!BT16)</f>
        <v>0</v>
      </c>
      <c r="AH16" s="70" t="str">
        <f>IF($C16="","",[1]CONSOLIDADO!BU16)</f>
        <v/>
      </c>
      <c r="AI16" s="70">
        <f>IF($C16="","",[1]CONSOLIDADO!BV16)</f>
        <v>0</v>
      </c>
      <c r="AJ16" s="71">
        <f>IF($C16="","",[1]CONSOLIDADO!BW16)</f>
        <v>0</v>
      </c>
      <c r="AK16" s="72">
        <f>IF($C16="","",[1]CONSOLIDADO!BX16)</f>
        <v>1</v>
      </c>
    </row>
    <row r="17" spans="1:37" x14ac:dyDescent="0.25">
      <c r="A17" s="61">
        <v>40</v>
      </c>
      <c r="B17" s="62">
        <v>103</v>
      </c>
      <c r="C17" s="63">
        <v>7530659</v>
      </c>
      <c r="D17" s="62">
        <v>8</v>
      </c>
      <c r="E17" s="64">
        <f>IFERROR(VLOOKUP($C17,[1]CONSOLIDADO!$C$16:$K$465,9,0),"")</f>
        <v>6</v>
      </c>
      <c r="F17" s="65">
        <f>IFERROR(IF(OR([1]APELACIÓN!$I12="",[1]APELACIÓN!$I12="NO",VLOOKUP($C17,[1]APELACIÓN!$C:$AM,20,0)=0),[1]CONSOLIDADO!$AO17,VLOOKUP($C17,[1]APELACIÓN!$C:$AM,20,0)),0)</f>
        <v>29</v>
      </c>
      <c r="G17" s="66">
        <f>ROUND(IFERROR(IF($F17&gt;39,200,VLOOKUP($F17,[1]PARAMETROS!$A$12:$K$55,2,0)),0),2)</f>
        <v>150</v>
      </c>
      <c r="H17" s="66">
        <f t="shared" ref="H17:H80" si="0">ROUND(G17*$F$12,2)</f>
        <v>75</v>
      </c>
      <c r="I17" s="66">
        <f>IFERROR(IF(VLOOKUP(C17,[1]APELACIÓN!$C:$AM,7,0)="SI",VLOOKUP(C17,[1]APELACIÓN!$C:$AM,23,0),VLOOKUP(C17,[1]CONSOLIDADO!$C$13:$AR$465,42,0)),0)</f>
        <v>0</v>
      </c>
      <c r="J17" s="66">
        <f>ROUND(IFERROR(IF($I17&gt;39,200,VLOOKUP($I17,[1]PARAMETROS!$A$12:$K$55,6,0)),0),2)</f>
        <v>0</v>
      </c>
      <c r="K17" s="66">
        <f t="shared" ref="K17:K80" si="1">ROUND(J17*$I$12,2)</f>
        <v>0</v>
      </c>
      <c r="L17" s="65">
        <f>IFERROR(IF(OR([1]APELACIÓN!$I12="",[1]APELACIÓN!$I12="NO",VLOOKUP($C17,[1]APELACIÓN!$C:$AM,26,0)=0),[1]CONSOLIDADO!AU17,VLOOKUP($C17,[1]APELACIÓN!$C:$AM,26,0)),0)</f>
        <v>0</v>
      </c>
      <c r="M17" s="66">
        <f>ROUND(IFERROR(IF($L17&gt;39,200,VLOOKUP($L17,[1]PARAMETROS!$A$12:$K$55,10,0)),0),2)</f>
        <v>0</v>
      </c>
      <c r="N17" s="66">
        <f t="shared" ref="N17:N80" si="2">ROUND(M17*$L$12,2)</f>
        <v>0</v>
      </c>
      <c r="O17" s="66">
        <f t="shared" ref="O17:O80" si="3">ROUND(IFERROR(IF(H17+K17+N17&gt;100,100,H17+K17+N17),0),2)</f>
        <v>75</v>
      </c>
      <c r="P17" s="67">
        <f t="shared" ref="P17:P80" si="4">ROUND(O17*$F$6,2)</f>
        <v>30</v>
      </c>
      <c r="Q17" s="65">
        <f>IFERROR(IF(OR([1]APELACIÓN!$I12="",[1]APELACIÓN!$I12="NO",VLOOKUP($C17,[1]APELACIÓN!$C:$AM,29,0)=0),[1]CONSOLIDADO!AZ17,VLOOKUP($C17,[1]APELACIÓN!$C:$AM,29,0)),0)</f>
        <v>383</v>
      </c>
      <c r="R17" s="66">
        <f>ROUND(IFERROR(IF($Q17&gt;110,100,VLOOKUP($Q17,[1]PARAMETROS!$M$12:$O$122,2,0)),0),2)</f>
        <v>100</v>
      </c>
      <c r="S17" s="67">
        <f t="shared" ref="S17:S80" si="5">ROUND(R17*$Q$12,2)</f>
        <v>30</v>
      </c>
      <c r="T17" s="65">
        <f>IFERROR(IF(OR([1]APELACIÓN!$I12="",[1]APELACIÓN!$I12="NO",VLOOKUP($C17,[1]APELACIÓN!$C:$AM,32,0)=0),[1]CONSOLIDADO!BC17,VLOOKUP($C17,[1]APELACIÓN!$C:$AM,32,0)),0)</f>
        <v>70</v>
      </c>
      <c r="U17" s="65">
        <f>IFERROR(IF(OR([1]APELACIÓN!$I12="",[1]APELACIÓN!$I12="NO",VLOOKUP($C17,[1]APELACIÓN!$C:$AM,33,0)=0),[1]CONSOLIDADO!BD17,VLOOKUP($C17,[1]APELACIÓN!$C:$AM,33,0)),0)</f>
        <v>70</v>
      </c>
      <c r="V17" s="65">
        <f>IFERROR(IF(OR([1]APELACIÓN!$I12="",[1]APELACIÓN!$I12="NO",VLOOKUP($C17,[1]APELACIÓN!$C:$AM,34,0)=0),[1]CONSOLIDADO!BE17,VLOOKUP($C17,[1]APELACIÓN!$C:$AM,34,0)),0)</f>
        <v>70</v>
      </c>
      <c r="W17" s="65">
        <f t="shared" ref="W17:W80" si="6">IFERROR(ROUND(AVERAGE(T17:V17),0),0)</f>
        <v>70</v>
      </c>
      <c r="X17" s="66">
        <f>ROUND(IFERROR(VLOOKUP($W17,[1]PARAMETROS!$Q$12:$S$82,2,0),0),2)</f>
        <v>100</v>
      </c>
      <c r="Y17" s="67">
        <f t="shared" ref="Y17:Y80" si="7">ROUND(X17*$T$12,2)</f>
        <v>30</v>
      </c>
      <c r="Z17" s="68">
        <f t="shared" ref="Z17:Z80" si="8">ROUND(P17+S17+Y17,2)</f>
        <v>90</v>
      </c>
      <c r="AA17" s="69" t="str">
        <f>IFERROR(IF(VLOOKUP($C17,[1]APELACIÓN!$C$11:$I$460,5,0)="","",VLOOKUP($C17,[1]APELACIÓN!$C$11:$I$460,5,0)),0)</f>
        <v/>
      </c>
      <c r="AB17" s="69" t="str">
        <f>IFERROR(IF(VLOOKUP($C17,[1]APELACIÓN!$C$11:$I$460,7,0)="","",VLOOKUP($C17,[1]APELACIÓN!$C$11:$I$460,7,0)),0)</f>
        <v/>
      </c>
      <c r="AC17" s="70" t="str">
        <f>IF($C17="","",[1]CONSOLIDADO!BP17)</f>
        <v/>
      </c>
      <c r="AD17" s="71">
        <f>IF($C17="","",[1]CONSOLIDADO!BQ17)</f>
        <v>0</v>
      </c>
      <c r="AE17" s="71">
        <f>IF($C17="","",[1]CONSOLIDADO!BR17)</f>
        <v>0</v>
      </c>
      <c r="AF17" s="71">
        <f>IF($C17="","",[1]CONSOLIDADO!BS17)</f>
        <v>0</v>
      </c>
      <c r="AG17" s="71">
        <f>IF($C17="","",[1]CONSOLIDADO!BT17)</f>
        <v>0</v>
      </c>
      <c r="AH17" s="70" t="str">
        <f>IF($C17="","",[1]CONSOLIDADO!BU17)</f>
        <v/>
      </c>
      <c r="AI17" s="70">
        <f>IF($C17="","",[1]CONSOLIDADO!BV17)</f>
        <v>0</v>
      </c>
      <c r="AJ17" s="71">
        <f>IF($C17="","",[1]CONSOLIDADO!BW17)</f>
        <v>0</v>
      </c>
      <c r="AK17" s="72">
        <f>IF($C17="","",[1]CONSOLIDADO!BX17)</f>
        <v>2</v>
      </c>
    </row>
    <row r="18" spans="1:37" x14ac:dyDescent="0.25">
      <c r="A18" s="61">
        <v>26</v>
      </c>
      <c r="B18" s="62">
        <v>103</v>
      </c>
      <c r="C18" s="63">
        <v>6641752</v>
      </c>
      <c r="D18" s="62">
        <v>2</v>
      </c>
      <c r="E18" s="64">
        <f>IFERROR(VLOOKUP($C18,[1]CONSOLIDADO!$C$16:$K$465,9,0),"")</f>
        <v>7</v>
      </c>
      <c r="F18" s="65">
        <f>IFERROR(IF(OR([1]APELACIÓN!$I13="",[1]APELACIÓN!$I13="NO",VLOOKUP($C18,[1]APELACIÓN!$C:$AM,20,0)=0),[1]CONSOLIDADO!$AO18,VLOOKUP($C18,[1]APELACIÓN!$C:$AM,20,0)),0)</f>
        <v>36</v>
      </c>
      <c r="G18" s="66">
        <f>ROUND(IFERROR(IF($F18&gt;39,200,VLOOKUP($F18,[1]PARAMETROS!$A$12:$K$55,2,0)),0),2)</f>
        <v>185</v>
      </c>
      <c r="H18" s="66">
        <f t="shared" si="0"/>
        <v>92.5</v>
      </c>
      <c r="I18" s="66">
        <f>IFERROR(IF(VLOOKUP(C18,[1]APELACIÓN!$C:$AM,7,0)="SI",VLOOKUP(C18,[1]APELACIÓN!$C:$AM,23,0),VLOOKUP(C18,[1]CONSOLIDADO!$C$13:$AR$465,42,0)),0)</f>
        <v>0</v>
      </c>
      <c r="J18" s="66">
        <f>ROUND(IFERROR(IF($I18&gt;39,200,VLOOKUP($I18,[1]PARAMETROS!$A$12:$K$55,6,0)),0),2)</f>
        <v>0</v>
      </c>
      <c r="K18" s="66">
        <f t="shared" si="1"/>
        <v>0</v>
      </c>
      <c r="L18" s="65">
        <f>IFERROR(IF(OR([1]APELACIÓN!$I13="",[1]APELACIÓN!$I13="NO",VLOOKUP($C18,[1]APELACIÓN!$C:$AM,26,0)=0),[1]CONSOLIDADO!AU18,VLOOKUP($C18,[1]APELACIÓN!$C:$AM,26,0)),0)</f>
        <v>0</v>
      </c>
      <c r="M18" s="66">
        <f>ROUND(IFERROR(IF($L18&gt;39,200,VLOOKUP($L18,[1]PARAMETROS!$A$12:$K$55,10,0)),0),2)</f>
        <v>0</v>
      </c>
      <c r="N18" s="66">
        <f t="shared" si="2"/>
        <v>0</v>
      </c>
      <c r="O18" s="66">
        <f t="shared" si="3"/>
        <v>92.5</v>
      </c>
      <c r="P18" s="67">
        <f t="shared" si="4"/>
        <v>37</v>
      </c>
      <c r="Q18" s="65">
        <f>IFERROR(IF(OR([1]APELACIÓN!$I13="",[1]APELACIÓN!$I13="NO",VLOOKUP($C18,[1]APELACIÓN!$C:$AM,29,0)=0),[1]CONSOLIDADO!AZ18,VLOOKUP($C18,[1]APELACIÓN!$C:$AM,29,0)),0)</f>
        <v>620</v>
      </c>
      <c r="R18" s="66">
        <f>ROUND(IFERROR(IF($Q18&gt;110,100,VLOOKUP($Q18,[1]PARAMETROS!$M$12:$O$122,2,0)),0),2)</f>
        <v>100</v>
      </c>
      <c r="S18" s="67">
        <f t="shared" si="5"/>
        <v>30</v>
      </c>
      <c r="T18" s="65">
        <f>IFERROR(IF(OR([1]APELACIÓN!$I13="",[1]APELACIÓN!$I13="NO",VLOOKUP($C18,[1]APELACIÓN!$C:$AM,32,0)=0),[1]CONSOLIDADO!BC18,VLOOKUP($C18,[1]APELACIÓN!$C:$AM,32,0)),0)</f>
        <v>70</v>
      </c>
      <c r="U18" s="65">
        <f>IFERROR(IF(OR([1]APELACIÓN!$I13="",[1]APELACIÓN!$I13="NO",VLOOKUP($C18,[1]APELACIÓN!$C:$AM,33,0)=0),[1]CONSOLIDADO!BD18,VLOOKUP($C18,[1]APELACIÓN!$C:$AM,33,0)),0)</f>
        <v>70</v>
      </c>
      <c r="V18" s="65">
        <f>IFERROR(IF(OR([1]APELACIÓN!$I13="",[1]APELACIÓN!$I13="NO",VLOOKUP($C18,[1]APELACIÓN!$C:$AM,34,0)=0),[1]CONSOLIDADO!BE18,VLOOKUP($C18,[1]APELACIÓN!$C:$AM,34,0)),0)</f>
        <v>70</v>
      </c>
      <c r="W18" s="65">
        <f t="shared" si="6"/>
        <v>70</v>
      </c>
      <c r="X18" s="66">
        <f>ROUND(IFERROR(VLOOKUP($W18,[1]PARAMETROS!$Q$12:$S$82,2,0),0),2)</f>
        <v>100</v>
      </c>
      <c r="Y18" s="67">
        <f t="shared" si="7"/>
        <v>30</v>
      </c>
      <c r="Z18" s="68">
        <f t="shared" si="8"/>
        <v>97</v>
      </c>
      <c r="AA18" s="69" t="str">
        <f>IFERROR(IF(VLOOKUP($C18,[1]APELACIÓN!$C$11:$I$460,5,0)="","",VLOOKUP($C18,[1]APELACIÓN!$C$11:$I$460,5,0)),0)</f>
        <v/>
      </c>
      <c r="AB18" s="69" t="str">
        <f>IFERROR(IF(VLOOKUP($C18,[1]APELACIÓN!$C$11:$I$460,7,0)="","",VLOOKUP($C18,[1]APELACIÓN!$C$11:$I$460,7,0)),0)</f>
        <v/>
      </c>
      <c r="AC18" s="70" t="str">
        <f>IF($C18="","",[1]CONSOLIDADO!BP18)</f>
        <v/>
      </c>
      <c r="AD18" s="71">
        <f>IF($C18="","",[1]CONSOLIDADO!BQ18)</f>
        <v>0</v>
      </c>
      <c r="AE18" s="71">
        <f>IF($C18="","",[1]CONSOLIDADO!BR18)</f>
        <v>0</v>
      </c>
      <c r="AF18" s="71">
        <f>IF($C18="","",[1]CONSOLIDADO!BS18)</f>
        <v>0</v>
      </c>
      <c r="AG18" s="71">
        <f>IF($C18="","",[1]CONSOLIDADO!BT18)</f>
        <v>0</v>
      </c>
      <c r="AH18" s="70" t="str">
        <f>IF($C18="","",[1]CONSOLIDADO!BU18)</f>
        <v/>
      </c>
      <c r="AI18" s="70">
        <f>IF($C18="","",[1]CONSOLIDADO!BV18)</f>
        <v>0</v>
      </c>
      <c r="AJ18" s="71">
        <f>IF($C18="","",[1]CONSOLIDADO!BW18)</f>
        <v>0</v>
      </c>
      <c r="AK18" s="72">
        <f>IF($C18="","",[1]CONSOLIDADO!BX18)</f>
        <v>3</v>
      </c>
    </row>
    <row r="19" spans="1:37" x14ac:dyDescent="0.25">
      <c r="A19" s="61">
        <v>19</v>
      </c>
      <c r="B19" s="62">
        <v>103</v>
      </c>
      <c r="C19" s="63">
        <v>5704513</v>
      </c>
      <c r="D19" s="62">
        <v>2</v>
      </c>
      <c r="E19" s="64">
        <f>IFERROR(VLOOKUP($C19,[1]CONSOLIDADO!$C$16:$K$465,9,0),"")</f>
        <v>8</v>
      </c>
      <c r="F19" s="65">
        <f>IFERROR(IF(OR([1]APELACIÓN!$I14="",[1]APELACIÓN!$I14="NO",VLOOKUP($C19,[1]APELACIÓN!$C:$AM,20,0)=0),[1]CONSOLIDADO!$AO19,VLOOKUP($C19,[1]APELACIÓN!$C:$AM,20,0)),0)</f>
        <v>42</v>
      </c>
      <c r="G19" s="66">
        <f>ROUND(IFERROR(IF($F19&gt;39,200,VLOOKUP($F19,[1]PARAMETROS!$A$12:$K$55,2,0)),0),2)</f>
        <v>200</v>
      </c>
      <c r="H19" s="66">
        <f t="shared" si="0"/>
        <v>100</v>
      </c>
      <c r="I19" s="66">
        <f>IFERROR(IF(VLOOKUP(C19,[1]APELACIÓN!$C:$AM,7,0)="SI",VLOOKUP(C19,[1]APELACIÓN!$C:$AM,23,0),VLOOKUP(C19,[1]CONSOLIDADO!$C$13:$AR$465,42,0)),0)</f>
        <v>0</v>
      </c>
      <c r="J19" s="66">
        <f>ROUND(IFERROR(IF($I19&gt;39,200,VLOOKUP($I19,[1]PARAMETROS!$A$12:$K$55,6,0)),0),2)</f>
        <v>0</v>
      </c>
      <c r="K19" s="66">
        <f t="shared" si="1"/>
        <v>0</v>
      </c>
      <c r="L19" s="65">
        <f>IFERROR(IF(OR([1]APELACIÓN!$I14="",[1]APELACIÓN!$I14="NO",VLOOKUP($C19,[1]APELACIÓN!$C:$AM,26,0)=0),[1]CONSOLIDADO!AU19,VLOOKUP($C19,[1]APELACIÓN!$C:$AM,26,0)),0)</f>
        <v>0</v>
      </c>
      <c r="M19" s="66">
        <f>ROUND(IFERROR(IF($L19&gt;39,200,VLOOKUP($L19,[1]PARAMETROS!$A$12:$K$55,10,0)),0),2)</f>
        <v>0</v>
      </c>
      <c r="N19" s="66">
        <f t="shared" si="2"/>
        <v>0</v>
      </c>
      <c r="O19" s="66">
        <f t="shared" si="3"/>
        <v>100</v>
      </c>
      <c r="P19" s="67">
        <f t="shared" si="4"/>
        <v>40</v>
      </c>
      <c r="Q19" s="65">
        <f>IFERROR(IF(OR([1]APELACIÓN!$I14="",[1]APELACIÓN!$I14="NO",VLOOKUP($C19,[1]APELACIÓN!$C:$AM,29,0)=0),[1]CONSOLIDADO!AZ19,VLOOKUP($C19,[1]APELACIÓN!$C:$AM,29,0)),0)</f>
        <v>362</v>
      </c>
      <c r="R19" s="66">
        <f>ROUND(IFERROR(IF($Q19&gt;110,100,VLOOKUP($Q19,[1]PARAMETROS!$M$12:$O$122,2,0)),0),2)</f>
        <v>100</v>
      </c>
      <c r="S19" s="67">
        <f t="shared" si="5"/>
        <v>30</v>
      </c>
      <c r="T19" s="65">
        <f>IFERROR(IF(OR([1]APELACIÓN!$I14="",[1]APELACIÓN!$I14="NO",VLOOKUP($C19,[1]APELACIÓN!$C:$AM,32,0)=0),[1]CONSOLIDADO!BC19,VLOOKUP($C19,[1]APELACIÓN!$C:$AM,32,0)),0)</f>
        <v>70</v>
      </c>
      <c r="U19" s="65">
        <f>IFERROR(IF(OR([1]APELACIÓN!$I14="",[1]APELACIÓN!$I14="NO",VLOOKUP($C19,[1]APELACIÓN!$C:$AM,33,0)=0),[1]CONSOLIDADO!BD19,VLOOKUP($C19,[1]APELACIÓN!$C:$AM,33,0)),0)</f>
        <v>70</v>
      </c>
      <c r="V19" s="65">
        <f>IFERROR(IF(OR([1]APELACIÓN!$I14="",[1]APELACIÓN!$I14="NO",VLOOKUP($C19,[1]APELACIÓN!$C:$AM,34,0)=0),[1]CONSOLIDADO!BE19,VLOOKUP($C19,[1]APELACIÓN!$C:$AM,34,0)),0)</f>
        <v>70</v>
      </c>
      <c r="W19" s="65">
        <f t="shared" si="6"/>
        <v>70</v>
      </c>
      <c r="X19" s="66">
        <f>ROUND(IFERROR(VLOOKUP($W19,[1]PARAMETROS!$Q$12:$S$82,2,0),0),2)</f>
        <v>100</v>
      </c>
      <c r="Y19" s="67">
        <f t="shared" si="7"/>
        <v>30</v>
      </c>
      <c r="Z19" s="68">
        <f t="shared" si="8"/>
        <v>100</v>
      </c>
      <c r="AA19" s="69" t="str">
        <f>IFERROR(IF(VLOOKUP($C19,[1]APELACIÓN!$C$11:$I$460,5,0)="","",VLOOKUP($C19,[1]APELACIÓN!$C$11:$I$460,5,0)),0)</f>
        <v/>
      </c>
      <c r="AB19" s="69" t="str">
        <f>IFERROR(IF(VLOOKUP($C19,[1]APELACIÓN!$C$11:$I$460,7,0)="","",VLOOKUP($C19,[1]APELACIÓN!$C$11:$I$460,7,0)),0)</f>
        <v/>
      </c>
      <c r="AC19" s="70" t="str">
        <f>IF($C19="","",[1]CONSOLIDADO!BP19)</f>
        <v>EMPATE</v>
      </c>
      <c r="AD19" s="71">
        <f>IF($C19="","",[1]CONSOLIDADO!BQ19)</f>
        <v>70</v>
      </c>
      <c r="AE19" s="71">
        <f>IF($C19="","",[1]CONSOLIDADO!BR19)</f>
        <v>41</v>
      </c>
      <c r="AF19" s="71">
        <f>IF($C19="","",[1]CONSOLIDADO!BS19)</f>
        <v>9</v>
      </c>
      <c r="AG19" s="71">
        <f>IF($C19="","",[1]CONSOLIDADO!BT19)</f>
        <v>26</v>
      </c>
      <c r="AH19" s="70" t="str">
        <f>IF($C19="","",[1]CONSOLIDADO!BU19)</f>
        <v/>
      </c>
      <c r="AI19" s="70">
        <f>IF($C19="","",[1]CONSOLIDADO!BV19)</f>
        <v>0</v>
      </c>
      <c r="AJ19" s="71">
        <f>IF($C19="","",[1]CONSOLIDADO!BW19)</f>
        <v>0</v>
      </c>
      <c r="AK19" s="72">
        <f>IF($C19="","",[1]CONSOLIDADO!BX19)</f>
        <v>4</v>
      </c>
    </row>
    <row r="20" spans="1:37" x14ac:dyDescent="0.25">
      <c r="A20" s="61">
        <v>22</v>
      </c>
      <c r="B20" s="62">
        <v>103</v>
      </c>
      <c r="C20" s="63">
        <v>6460299</v>
      </c>
      <c r="D20" s="62">
        <v>3</v>
      </c>
      <c r="E20" s="64">
        <f>IFERROR(VLOOKUP($C20,[1]CONSOLIDADO!$C$16:$K$465,9,0),"")</f>
        <v>8</v>
      </c>
      <c r="F20" s="65">
        <f>IFERROR(IF(OR([1]APELACIÓN!$I15="",[1]APELACIÓN!$I15="NO",VLOOKUP($C20,[1]APELACIÓN!$C:$AM,20,0)=0),[1]CONSOLIDADO!$AO20,VLOOKUP($C20,[1]APELACIÓN!$C:$AM,20,0)),0)</f>
        <v>40</v>
      </c>
      <c r="G20" s="66">
        <f>ROUND(IFERROR(IF($F20&gt;39,200,VLOOKUP($F20,[1]PARAMETROS!$A$12:$K$55,2,0)),0),2)</f>
        <v>200</v>
      </c>
      <c r="H20" s="66">
        <f t="shared" si="0"/>
        <v>100</v>
      </c>
      <c r="I20" s="66">
        <f>IFERROR(IF(VLOOKUP(C20,[1]APELACIÓN!$C:$AM,7,0)="SI",VLOOKUP(C20,[1]APELACIÓN!$C:$AM,23,0),VLOOKUP(C20,[1]CONSOLIDADO!$C$13:$AR$465,42,0)),0)</f>
        <v>0</v>
      </c>
      <c r="J20" s="66">
        <f>ROUND(IFERROR(IF($I20&gt;39,200,VLOOKUP($I20,[1]PARAMETROS!$A$12:$K$55,6,0)),0),2)</f>
        <v>0</v>
      </c>
      <c r="K20" s="66">
        <f t="shared" si="1"/>
        <v>0</v>
      </c>
      <c r="L20" s="65">
        <f>IFERROR(IF(OR([1]APELACIÓN!$I15="",[1]APELACIÓN!$I15="NO",VLOOKUP($C20,[1]APELACIÓN!$C:$AM,26,0)=0),[1]CONSOLIDADO!AU20,VLOOKUP($C20,[1]APELACIÓN!$C:$AM,26,0)),0)</f>
        <v>0</v>
      </c>
      <c r="M20" s="66">
        <f>ROUND(IFERROR(IF($L20&gt;39,200,VLOOKUP($L20,[1]PARAMETROS!$A$12:$K$55,10,0)),0),2)</f>
        <v>0</v>
      </c>
      <c r="N20" s="66">
        <f t="shared" si="2"/>
        <v>0</v>
      </c>
      <c r="O20" s="66">
        <f t="shared" si="3"/>
        <v>100</v>
      </c>
      <c r="P20" s="67">
        <f t="shared" si="4"/>
        <v>40</v>
      </c>
      <c r="Q20" s="65">
        <f>IFERROR(IF(OR([1]APELACIÓN!$I15="",[1]APELACIÓN!$I15="NO",VLOOKUP($C20,[1]APELACIÓN!$C:$AM,29,0)=0),[1]CONSOLIDADO!AZ20,VLOOKUP($C20,[1]APELACIÓN!$C:$AM,29,0)),0)</f>
        <v>187</v>
      </c>
      <c r="R20" s="66">
        <f>ROUND(IFERROR(IF($Q20&gt;110,100,VLOOKUP($Q20,[1]PARAMETROS!$M$12:$O$122,2,0)),0),2)</f>
        <v>100</v>
      </c>
      <c r="S20" s="67">
        <f t="shared" si="5"/>
        <v>30</v>
      </c>
      <c r="T20" s="65">
        <f>IFERROR(IF(OR([1]APELACIÓN!$I15="",[1]APELACIÓN!$I15="NO",VLOOKUP($C20,[1]APELACIÓN!$C:$AM,32,0)=0),[1]CONSOLIDADO!BC20,VLOOKUP($C20,[1]APELACIÓN!$C:$AM,32,0)),0)</f>
        <v>70</v>
      </c>
      <c r="U20" s="65">
        <f>IFERROR(IF(OR([1]APELACIÓN!$I15="",[1]APELACIÓN!$I15="NO",VLOOKUP($C20,[1]APELACIÓN!$C:$AM,33,0)=0),[1]CONSOLIDADO!BD20,VLOOKUP($C20,[1]APELACIÓN!$C:$AM,33,0)),0)</f>
        <v>70</v>
      </c>
      <c r="V20" s="65">
        <f>IFERROR(IF(OR([1]APELACIÓN!$I15="",[1]APELACIÓN!$I15="NO",VLOOKUP($C20,[1]APELACIÓN!$C:$AM,34,0)=0),[1]CONSOLIDADO!BE20,VLOOKUP($C20,[1]APELACIÓN!$C:$AM,34,0)),0)</f>
        <v>70</v>
      </c>
      <c r="W20" s="65">
        <f t="shared" si="6"/>
        <v>70</v>
      </c>
      <c r="X20" s="66">
        <f>ROUND(IFERROR(VLOOKUP($W20,[1]PARAMETROS!$Q$12:$S$82,2,0),0),2)</f>
        <v>100</v>
      </c>
      <c r="Y20" s="67">
        <f t="shared" si="7"/>
        <v>30</v>
      </c>
      <c r="Z20" s="68">
        <f t="shared" si="8"/>
        <v>100</v>
      </c>
      <c r="AA20" s="69" t="str">
        <f>IFERROR(IF(VLOOKUP($C20,[1]APELACIÓN!$C$11:$I$460,5,0)="","",VLOOKUP($C20,[1]APELACIÓN!$C$11:$I$460,5,0)),0)</f>
        <v/>
      </c>
      <c r="AB20" s="69" t="str">
        <f>IFERROR(IF(VLOOKUP($C20,[1]APELACIÓN!$C$11:$I$460,7,0)="","",VLOOKUP($C20,[1]APELACIÓN!$C$11:$I$460,7,0)),0)</f>
        <v/>
      </c>
      <c r="AC20" s="70" t="str">
        <f>IF($C20="","",[1]CONSOLIDADO!BP20)</f>
        <v>EMPATE</v>
      </c>
      <c r="AD20" s="71">
        <f>IF($C20="","",[1]CONSOLIDADO!BQ20)</f>
        <v>70</v>
      </c>
      <c r="AE20" s="71">
        <f>IF($C20="","",[1]CONSOLIDADO!BR20)</f>
        <v>40</v>
      </c>
      <c r="AF20" s="71">
        <f>IF($C20="","",[1]CONSOLIDADO!BS20)</f>
        <v>5</v>
      </c>
      <c r="AG20" s="71">
        <f>IF($C20="","",[1]CONSOLIDADO!BT20)</f>
        <v>15</v>
      </c>
      <c r="AH20" s="70" t="str">
        <f>IF($C20="","",[1]CONSOLIDADO!BU20)</f>
        <v/>
      </c>
      <c r="AI20" s="70">
        <f>IF($C20="","",[1]CONSOLIDADO!BV20)</f>
        <v>0</v>
      </c>
      <c r="AJ20" s="71">
        <f>IF($C20="","",[1]CONSOLIDADO!BW20)</f>
        <v>0</v>
      </c>
      <c r="AK20" s="72">
        <f>IF($C20="","",[1]CONSOLIDADO!BX20)</f>
        <v>5</v>
      </c>
    </row>
    <row r="21" spans="1:37" x14ac:dyDescent="0.25">
      <c r="A21" s="61">
        <v>31</v>
      </c>
      <c r="B21" s="62">
        <v>103</v>
      </c>
      <c r="C21" s="63">
        <v>7140509</v>
      </c>
      <c r="D21" s="62">
        <v>5</v>
      </c>
      <c r="E21" s="64">
        <f>IFERROR(VLOOKUP($C21,[1]CONSOLIDADO!$C$16:$K$465,9,0),"")</f>
        <v>8</v>
      </c>
      <c r="F21" s="65">
        <f>IFERROR(IF(OR([1]APELACIÓN!$I16="",[1]APELACIÓN!$I16="NO",VLOOKUP($C21,[1]APELACIÓN!$C:$AM,20,0)=0),[1]CONSOLIDADO!$AO21,VLOOKUP($C21,[1]APELACIÓN!$C:$AM,20,0)),0)</f>
        <v>37</v>
      </c>
      <c r="G21" s="66">
        <f>ROUND(IFERROR(IF($F21&gt;39,200,VLOOKUP($F21,[1]PARAMETROS!$A$12:$K$55,2,0)),0),2)</f>
        <v>190</v>
      </c>
      <c r="H21" s="66">
        <f t="shared" si="0"/>
        <v>95</v>
      </c>
      <c r="I21" s="66">
        <f>IFERROR(IF(VLOOKUP(C21,[1]APELACIÓN!$C:$AM,7,0)="SI",VLOOKUP(C21,[1]APELACIÓN!$C:$AM,23,0),VLOOKUP(C21,[1]CONSOLIDADO!$C$13:$AR$465,42,0)),0)</f>
        <v>0</v>
      </c>
      <c r="J21" s="66">
        <f>ROUND(IFERROR(IF($I21&gt;39,200,VLOOKUP($I21,[1]PARAMETROS!$A$12:$K$55,6,0)),0),2)</f>
        <v>0</v>
      </c>
      <c r="K21" s="66">
        <f t="shared" si="1"/>
        <v>0</v>
      </c>
      <c r="L21" s="65">
        <f>IFERROR(IF(OR([1]APELACIÓN!$I16="",[1]APELACIÓN!$I16="NO",VLOOKUP($C21,[1]APELACIÓN!$C:$AM,26,0)=0),[1]CONSOLIDADO!AU21,VLOOKUP($C21,[1]APELACIÓN!$C:$AM,26,0)),0)</f>
        <v>0</v>
      </c>
      <c r="M21" s="66">
        <f>ROUND(IFERROR(IF($L21&gt;39,200,VLOOKUP($L21,[1]PARAMETROS!$A$12:$K$55,10,0)),0),2)</f>
        <v>0</v>
      </c>
      <c r="N21" s="66">
        <f t="shared" si="2"/>
        <v>0</v>
      </c>
      <c r="O21" s="66">
        <f t="shared" si="3"/>
        <v>95</v>
      </c>
      <c r="P21" s="67">
        <f t="shared" si="4"/>
        <v>38</v>
      </c>
      <c r="Q21" s="65">
        <f>IFERROR(IF(OR([1]APELACIÓN!$I16="",[1]APELACIÓN!$I16="NO",VLOOKUP($C21,[1]APELACIÓN!$C:$AM,29,0)=0),[1]CONSOLIDADO!AZ21,VLOOKUP($C21,[1]APELACIÓN!$C:$AM,29,0)),0)</f>
        <v>1018</v>
      </c>
      <c r="R21" s="66">
        <f>ROUND(IFERROR(IF($Q21&gt;110,100,VLOOKUP($Q21,[1]PARAMETROS!$M$12:$O$122,2,0)),0),2)</f>
        <v>100</v>
      </c>
      <c r="S21" s="67">
        <f t="shared" si="5"/>
        <v>30</v>
      </c>
      <c r="T21" s="65">
        <f>IFERROR(IF(OR([1]APELACIÓN!$I16="",[1]APELACIÓN!$I16="NO",VLOOKUP($C21,[1]APELACIÓN!$C:$AM,32,0)=0),[1]CONSOLIDADO!BC21,VLOOKUP($C21,[1]APELACIÓN!$C:$AM,32,0)),0)</f>
        <v>70</v>
      </c>
      <c r="U21" s="65">
        <f>IFERROR(IF(OR([1]APELACIÓN!$I16="",[1]APELACIÓN!$I16="NO",VLOOKUP($C21,[1]APELACIÓN!$C:$AM,33,0)=0),[1]CONSOLIDADO!BD21,VLOOKUP($C21,[1]APELACIÓN!$C:$AM,33,0)),0)</f>
        <v>70</v>
      </c>
      <c r="V21" s="65">
        <f>IFERROR(IF(OR([1]APELACIÓN!$I16="",[1]APELACIÓN!$I16="NO",VLOOKUP($C21,[1]APELACIÓN!$C:$AM,34,0)=0),[1]CONSOLIDADO!BE21,VLOOKUP($C21,[1]APELACIÓN!$C:$AM,34,0)),0)</f>
        <v>70</v>
      </c>
      <c r="W21" s="65">
        <f t="shared" si="6"/>
        <v>70</v>
      </c>
      <c r="X21" s="66">
        <f>ROUND(IFERROR(VLOOKUP($W21,[1]PARAMETROS!$Q$12:$S$82,2,0),0),2)</f>
        <v>100</v>
      </c>
      <c r="Y21" s="67">
        <f t="shared" si="7"/>
        <v>30</v>
      </c>
      <c r="Z21" s="68">
        <f t="shared" si="8"/>
        <v>98</v>
      </c>
      <c r="AA21" s="69" t="str">
        <f>IFERROR(IF(VLOOKUP($C21,[1]APELACIÓN!$C$11:$I$460,5,0)="","",VLOOKUP($C21,[1]APELACIÓN!$C$11:$I$460,5,0)),0)</f>
        <v/>
      </c>
      <c r="AB21" s="69" t="str">
        <f>IFERROR(IF(VLOOKUP($C21,[1]APELACIÓN!$C$11:$I$460,7,0)="","",VLOOKUP($C21,[1]APELACIÓN!$C$11:$I$460,7,0)),0)</f>
        <v/>
      </c>
      <c r="AC21" s="70" t="str">
        <f>IF($C21="","",[1]CONSOLIDADO!BP21)</f>
        <v/>
      </c>
      <c r="AD21" s="71">
        <f>IF($C21="","",[1]CONSOLIDADO!BQ21)</f>
        <v>0</v>
      </c>
      <c r="AE21" s="71">
        <f>IF($C21="","",[1]CONSOLIDADO!BR21)</f>
        <v>0</v>
      </c>
      <c r="AF21" s="71">
        <f>IF($C21="","",[1]CONSOLIDADO!BS21)</f>
        <v>0</v>
      </c>
      <c r="AG21" s="71">
        <f>IF($C21="","",[1]CONSOLIDADO!BT21)</f>
        <v>0</v>
      </c>
      <c r="AH21" s="70" t="str">
        <f>IF($C21="","",[1]CONSOLIDADO!BU21)</f>
        <v/>
      </c>
      <c r="AI21" s="70">
        <f>IF($C21="","",[1]CONSOLIDADO!BV21)</f>
        <v>0</v>
      </c>
      <c r="AJ21" s="71">
        <f>IF($C21="","",[1]CONSOLIDADO!BW21)</f>
        <v>0</v>
      </c>
      <c r="AK21" s="72">
        <f>IF($C21="","",[1]CONSOLIDADO!BX21)</f>
        <v>6</v>
      </c>
    </row>
    <row r="22" spans="1:37" x14ac:dyDescent="0.25">
      <c r="A22" s="61">
        <v>42</v>
      </c>
      <c r="B22" s="62">
        <v>103</v>
      </c>
      <c r="C22" s="63">
        <v>7760991</v>
      </c>
      <c r="D22" s="62">
        <v>1</v>
      </c>
      <c r="E22" s="64">
        <f>IFERROR(VLOOKUP($C22,[1]CONSOLIDADO!$C$16:$K$465,9,0),"")</f>
        <v>8</v>
      </c>
      <c r="F22" s="65">
        <f>IFERROR(IF(OR([1]APELACIÓN!$I17="",[1]APELACIÓN!$I17="NO",VLOOKUP($C22,[1]APELACIÓN!$C:$AM,20,0)=0),[1]CONSOLIDADO!$AO22,VLOOKUP($C22,[1]APELACIÓN!$C:$AM,20,0)),0)</f>
        <v>36</v>
      </c>
      <c r="G22" s="66">
        <f>ROUND(IFERROR(IF($F22&gt;39,200,VLOOKUP($F22,[1]PARAMETROS!$A$12:$K$55,2,0)),0),2)</f>
        <v>185</v>
      </c>
      <c r="H22" s="66">
        <f t="shared" si="0"/>
        <v>92.5</v>
      </c>
      <c r="I22" s="66">
        <f>IFERROR(IF(VLOOKUP(C22,[1]APELACIÓN!$C:$AM,7,0)="SI",VLOOKUP(C22,[1]APELACIÓN!$C:$AM,23,0),VLOOKUP(C22,[1]CONSOLIDADO!$C$13:$AR$465,42,0)),0)</f>
        <v>0</v>
      </c>
      <c r="J22" s="66">
        <f>ROUND(IFERROR(IF($I22&gt;39,200,VLOOKUP($I22,[1]PARAMETROS!$A$12:$K$55,6,0)),0),2)</f>
        <v>0</v>
      </c>
      <c r="K22" s="66">
        <f t="shared" si="1"/>
        <v>0</v>
      </c>
      <c r="L22" s="65">
        <f>IFERROR(IF(OR([1]APELACIÓN!$I17="",[1]APELACIÓN!$I17="NO",VLOOKUP($C22,[1]APELACIÓN!$C:$AM,26,0)=0),[1]CONSOLIDADO!AU22,VLOOKUP($C22,[1]APELACIÓN!$C:$AM,26,0)),0)</f>
        <v>0</v>
      </c>
      <c r="M22" s="66">
        <f>ROUND(IFERROR(IF($L22&gt;39,200,VLOOKUP($L22,[1]PARAMETROS!$A$12:$K$55,10,0)),0),2)</f>
        <v>0</v>
      </c>
      <c r="N22" s="66">
        <f t="shared" si="2"/>
        <v>0</v>
      </c>
      <c r="O22" s="66">
        <f t="shared" si="3"/>
        <v>92.5</v>
      </c>
      <c r="P22" s="67">
        <f t="shared" si="4"/>
        <v>37</v>
      </c>
      <c r="Q22" s="65">
        <f>IFERROR(IF(OR([1]APELACIÓN!$I17="",[1]APELACIÓN!$I17="NO",VLOOKUP($C22,[1]APELACIÓN!$C:$AM,29,0)=0),[1]CONSOLIDADO!AZ22,VLOOKUP($C22,[1]APELACIÓN!$C:$AM,29,0)),0)</f>
        <v>570</v>
      </c>
      <c r="R22" s="66">
        <f>ROUND(IFERROR(IF($Q22&gt;110,100,VLOOKUP($Q22,[1]PARAMETROS!$M$12:$O$122,2,0)),0),2)</f>
        <v>100</v>
      </c>
      <c r="S22" s="67">
        <f t="shared" si="5"/>
        <v>30</v>
      </c>
      <c r="T22" s="65">
        <f>IFERROR(IF(OR([1]APELACIÓN!$I17="",[1]APELACIÓN!$I17="NO",VLOOKUP($C22,[1]APELACIÓN!$C:$AM,32,0)=0),[1]CONSOLIDADO!BC22,VLOOKUP($C22,[1]APELACIÓN!$C:$AM,32,0)),0)</f>
        <v>70</v>
      </c>
      <c r="U22" s="65">
        <f>IFERROR(IF(OR([1]APELACIÓN!$I17="",[1]APELACIÓN!$I17="NO",VLOOKUP($C22,[1]APELACIÓN!$C:$AM,33,0)=0),[1]CONSOLIDADO!BD22,VLOOKUP($C22,[1]APELACIÓN!$C:$AM,33,0)),0)</f>
        <v>70</v>
      </c>
      <c r="V22" s="65">
        <f>IFERROR(IF(OR([1]APELACIÓN!$I17="",[1]APELACIÓN!$I17="NO",VLOOKUP($C22,[1]APELACIÓN!$C:$AM,34,0)=0),[1]CONSOLIDADO!BE22,VLOOKUP($C22,[1]APELACIÓN!$C:$AM,34,0)),0)</f>
        <v>70</v>
      </c>
      <c r="W22" s="65">
        <f t="shared" si="6"/>
        <v>70</v>
      </c>
      <c r="X22" s="66">
        <f>ROUND(IFERROR(VLOOKUP($W22,[1]PARAMETROS!$Q$12:$S$82,2,0),0),2)</f>
        <v>100</v>
      </c>
      <c r="Y22" s="67">
        <f t="shared" si="7"/>
        <v>30</v>
      </c>
      <c r="Z22" s="68">
        <f t="shared" si="8"/>
        <v>97</v>
      </c>
      <c r="AA22" s="69" t="str">
        <f>IFERROR(IF(VLOOKUP($C22,[1]APELACIÓN!$C$11:$I$460,5,0)="","",VLOOKUP($C22,[1]APELACIÓN!$C$11:$I$460,5,0)),0)</f>
        <v/>
      </c>
      <c r="AB22" s="69" t="str">
        <f>IFERROR(IF(VLOOKUP($C22,[1]APELACIÓN!$C$11:$I$460,7,0)="","",VLOOKUP($C22,[1]APELACIÓN!$C$11:$I$460,7,0)),0)</f>
        <v/>
      </c>
      <c r="AC22" s="70" t="str">
        <f>IF($C22="","",[1]CONSOLIDADO!BP22)</f>
        <v/>
      </c>
      <c r="AD22" s="71">
        <f>IF($C22="","",[1]CONSOLIDADO!BQ22)</f>
        <v>0</v>
      </c>
      <c r="AE22" s="71">
        <f>IF($C22="","",[1]CONSOLIDADO!BR22)</f>
        <v>0</v>
      </c>
      <c r="AF22" s="71">
        <f>IF($C22="","",[1]CONSOLIDADO!BS22)</f>
        <v>0</v>
      </c>
      <c r="AG22" s="71">
        <f>IF($C22="","",[1]CONSOLIDADO!BT22)</f>
        <v>0</v>
      </c>
      <c r="AH22" s="70" t="str">
        <f>IF($C22="","",[1]CONSOLIDADO!BU22)</f>
        <v/>
      </c>
      <c r="AI22" s="70">
        <f>IF($C22="","",[1]CONSOLIDADO!BV22)</f>
        <v>0</v>
      </c>
      <c r="AJ22" s="71">
        <f>IF($C22="","",[1]CONSOLIDADO!BW22)</f>
        <v>0</v>
      </c>
      <c r="AK22" s="72">
        <f>IF($C22="","",[1]CONSOLIDADO!BX22)</f>
        <v>7</v>
      </c>
    </row>
    <row r="23" spans="1:37" x14ac:dyDescent="0.25">
      <c r="A23" s="61">
        <v>24</v>
      </c>
      <c r="B23" s="62">
        <v>103</v>
      </c>
      <c r="C23" s="63">
        <v>6586354</v>
      </c>
      <c r="D23" s="62">
        <v>5</v>
      </c>
      <c r="E23" s="64">
        <f>IFERROR(VLOOKUP($C23,[1]CONSOLIDADO!$C$16:$K$465,9,0),"")</f>
        <v>8</v>
      </c>
      <c r="F23" s="65">
        <f>IFERROR(IF(OR([1]APELACIÓN!$I18="",[1]APELACIÓN!$I18="NO",VLOOKUP($C23,[1]APELACIÓN!$C:$AM,20,0)=0),[1]CONSOLIDADO!$AO23,VLOOKUP($C23,[1]APELACIÓN!$C:$AM,20,0)),0)</f>
        <v>34</v>
      </c>
      <c r="G23" s="66">
        <f>ROUND(IFERROR(IF($F23&gt;39,200,VLOOKUP($F23,[1]PARAMETROS!$A$12:$K$55,2,0)),0),2)</f>
        <v>175</v>
      </c>
      <c r="H23" s="66">
        <f t="shared" si="0"/>
        <v>87.5</v>
      </c>
      <c r="I23" s="66">
        <f>IFERROR(IF(VLOOKUP(C23,[1]APELACIÓN!$C:$AM,7,0)="SI",VLOOKUP(C23,[1]APELACIÓN!$C:$AM,23,0),VLOOKUP(C23,[1]CONSOLIDADO!$C$13:$AR$465,42,0)),0)</f>
        <v>0</v>
      </c>
      <c r="J23" s="66">
        <f>ROUND(IFERROR(IF($I23&gt;39,200,VLOOKUP($I23,[1]PARAMETROS!$A$12:$K$55,6,0)),0),2)</f>
        <v>0</v>
      </c>
      <c r="K23" s="66">
        <f t="shared" si="1"/>
        <v>0</v>
      </c>
      <c r="L23" s="65">
        <f>IFERROR(IF(OR([1]APELACIÓN!$I18="",[1]APELACIÓN!$I18="NO",VLOOKUP($C23,[1]APELACIÓN!$C:$AM,26,0)=0),[1]CONSOLIDADO!AU23,VLOOKUP($C23,[1]APELACIÓN!$C:$AM,26,0)),0)</f>
        <v>0</v>
      </c>
      <c r="M23" s="66">
        <f>ROUND(IFERROR(IF($L23&gt;39,200,VLOOKUP($L23,[1]PARAMETROS!$A$12:$K$55,10,0)),0),2)</f>
        <v>0</v>
      </c>
      <c r="N23" s="66">
        <f t="shared" si="2"/>
        <v>0</v>
      </c>
      <c r="O23" s="66">
        <f t="shared" si="3"/>
        <v>87.5</v>
      </c>
      <c r="P23" s="67">
        <f t="shared" si="4"/>
        <v>35</v>
      </c>
      <c r="Q23" s="65">
        <f>IFERROR(IF(OR([1]APELACIÓN!$I18="",[1]APELACIÓN!$I18="NO",VLOOKUP($C23,[1]APELACIÓN!$C:$AM,29,0)=0),[1]CONSOLIDADO!AZ23,VLOOKUP($C23,[1]APELACIÓN!$C:$AM,29,0)),0)</f>
        <v>140</v>
      </c>
      <c r="R23" s="66">
        <f>ROUND(IFERROR(IF($Q23&gt;110,100,VLOOKUP($Q23,[1]PARAMETROS!$M$12:$O$122,2,0)),0),2)</f>
        <v>100</v>
      </c>
      <c r="S23" s="67">
        <f t="shared" si="5"/>
        <v>30</v>
      </c>
      <c r="T23" s="65">
        <f>IFERROR(IF(OR([1]APELACIÓN!$I18="",[1]APELACIÓN!$I18="NO",VLOOKUP($C23,[1]APELACIÓN!$C:$AM,32,0)=0),[1]CONSOLIDADO!BC23,VLOOKUP($C23,[1]APELACIÓN!$C:$AM,32,0)),0)</f>
        <v>70</v>
      </c>
      <c r="U23" s="65">
        <f>IFERROR(IF(OR([1]APELACIÓN!$I18="",[1]APELACIÓN!$I18="NO",VLOOKUP($C23,[1]APELACIÓN!$C:$AM,33,0)=0),[1]CONSOLIDADO!BD23,VLOOKUP($C23,[1]APELACIÓN!$C:$AM,33,0)),0)</f>
        <v>70</v>
      </c>
      <c r="V23" s="65">
        <f>IFERROR(IF(OR([1]APELACIÓN!$I18="",[1]APELACIÓN!$I18="NO",VLOOKUP($C23,[1]APELACIÓN!$C:$AM,34,0)=0),[1]CONSOLIDADO!BE23,VLOOKUP($C23,[1]APELACIÓN!$C:$AM,34,0)),0)</f>
        <v>70</v>
      </c>
      <c r="W23" s="65">
        <f t="shared" si="6"/>
        <v>70</v>
      </c>
      <c r="X23" s="66">
        <f>ROUND(IFERROR(VLOOKUP($W23,[1]PARAMETROS!$Q$12:$S$82,2,0),0),2)</f>
        <v>100</v>
      </c>
      <c r="Y23" s="67">
        <f t="shared" si="7"/>
        <v>30</v>
      </c>
      <c r="Z23" s="68">
        <f t="shared" si="8"/>
        <v>95</v>
      </c>
      <c r="AA23" s="69" t="str">
        <f>IFERROR(IF(VLOOKUP($C23,[1]APELACIÓN!$C$11:$I$460,5,0)="","",VLOOKUP($C23,[1]APELACIÓN!$C$11:$I$460,5,0)),0)</f>
        <v/>
      </c>
      <c r="AB23" s="69" t="str">
        <f>IFERROR(IF(VLOOKUP($C23,[1]APELACIÓN!$C$11:$I$460,7,0)="","",VLOOKUP($C23,[1]APELACIÓN!$C$11:$I$460,7,0)),0)</f>
        <v/>
      </c>
      <c r="AC23" s="70" t="str">
        <f>IF($C23="","",[1]CONSOLIDADO!BP23)</f>
        <v>EMPATE</v>
      </c>
      <c r="AD23" s="71">
        <f>IF($C23="","",[1]CONSOLIDADO!BQ23)</f>
        <v>70</v>
      </c>
      <c r="AE23" s="71">
        <f>IF($C23="","",[1]CONSOLIDADO!BR23)</f>
        <v>33</v>
      </c>
      <c r="AF23" s="71">
        <f>IF($C23="","",[1]CONSOLIDADO!BS23)</f>
        <v>7</v>
      </c>
      <c r="AG23" s="71">
        <f>IF($C23="","",[1]CONSOLIDADO!BT23)</f>
        <v>22</v>
      </c>
      <c r="AH23" s="70" t="str">
        <f>IF($C23="","",[1]CONSOLIDADO!BU23)</f>
        <v/>
      </c>
      <c r="AI23" s="70">
        <f>IF($C23="","",[1]CONSOLIDADO!BV23)</f>
        <v>0</v>
      </c>
      <c r="AJ23" s="71">
        <f>IF($C23="","",[1]CONSOLIDADO!BW23)</f>
        <v>0</v>
      </c>
      <c r="AK23" s="72">
        <f>IF($C23="","",[1]CONSOLIDADO!BX23)</f>
        <v>8</v>
      </c>
    </row>
    <row r="24" spans="1:37" x14ac:dyDescent="0.25">
      <c r="A24" s="61">
        <v>41</v>
      </c>
      <c r="B24" s="62">
        <v>103</v>
      </c>
      <c r="C24" s="63">
        <v>7752981</v>
      </c>
      <c r="D24" s="62">
        <v>0</v>
      </c>
      <c r="E24" s="64">
        <f>IFERROR(VLOOKUP($C24,[1]CONSOLIDADO!$C$16:$K$465,9,0),"")</f>
        <v>8</v>
      </c>
      <c r="F24" s="65">
        <f>IFERROR(IF(OR([1]APELACIÓN!$I19="",[1]APELACIÓN!$I19="NO",VLOOKUP($C24,[1]APELACIÓN!$C:$AM,20,0)=0),[1]CONSOLIDADO!$AO24,VLOOKUP($C24,[1]APELACIÓN!$C:$AM,20,0)),0)</f>
        <v>34</v>
      </c>
      <c r="G24" s="66">
        <f>ROUND(IFERROR(IF($F24&gt;39,200,VLOOKUP($F24,[1]PARAMETROS!$A$12:$K$55,2,0)),0),2)</f>
        <v>175</v>
      </c>
      <c r="H24" s="66">
        <f t="shared" si="0"/>
        <v>87.5</v>
      </c>
      <c r="I24" s="66">
        <f>IFERROR(IF(VLOOKUP(C24,[1]APELACIÓN!$C:$AM,7,0)="SI",VLOOKUP(C24,[1]APELACIÓN!$C:$AM,23,0),VLOOKUP(C24,[1]CONSOLIDADO!$C$13:$AR$465,42,0)),0)</f>
        <v>0</v>
      </c>
      <c r="J24" s="66">
        <f>ROUND(IFERROR(IF($I24&gt;39,200,VLOOKUP($I24,[1]PARAMETROS!$A$12:$K$55,6,0)),0),2)</f>
        <v>0</v>
      </c>
      <c r="K24" s="66">
        <f t="shared" si="1"/>
        <v>0</v>
      </c>
      <c r="L24" s="65">
        <f>IFERROR(IF(OR([1]APELACIÓN!$I19="",[1]APELACIÓN!$I19="NO",VLOOKUP($C24,[1]APELACIÓN!$C:$AM,26,0)=0),[1]CONSOLIDADO!AU24,VLOOKUP($C24,[1]APELACIÓN!$C:$AM,26,0)),0)</f>
        <v>0</v>
      </c>
      <c r="M24" s="66">
        <f>ROUND(IFERROR(IF($L24&gt;39,200,VLOOKUP($L24,[1]PARAMETROS!$A$12:$K$55,10,0)),0),2)</f>
        <v>0</v>
      </c>
      <c r="N24" s="66">
        <f t="shared" si="2"/>
        <v>0</v>
      </c>
      <c r="O24" s="66">
        <f t="shared" si="3"/>
        <v>87.5</v>
      </c>
      <c r="P24" s="67">
        <f t="shared" si="4"/>
        <v>35</v>
      </c>
      <c r="Q24" s="65">
        <f>IFERROR(IF(OR([1]APELACIÓN!$I19="",[1]APELACIÓN!$I19="NO",VLOOKUP($C24,[1]APELACIÓN!$C:$AM,29,0)=0),[1]CONSOLIDADO!AZ24,VLOOKUP($C24,[1]APELACIÓN!$C:$AM,29,0)),0)</f>
        <v>492</v>
      </c>
      <c r="R24" s="66">
        <f>ROUND(IFERROR(IF($Q24&gt;110,100,VLOOKUP($Q24,[1]PARAMETROS!$M$12:$O$122,2,0)),0),2)</f>
        <v>100</v>
      </c>
      <c r="S24" s="67">
        <f t="shared" si="5"/>
        <v>30</v>
      </c>
      <c r="T24" s="65">
        <f>IFERROR(IF(OR([1]APELACIÓN!$I19="",[1]APELACIÓN!$I19="NO",VLOOKUP($C24,[1]APELACIÓN!$C:$AM,32,0)=0),[1]CONSOLIDADO!BC24,VLOOKUP($C24,[1]APELACIÓN!$C:$AM,32,0)),0)</f>
        <v>70</v>
      </c>
      <c r="U24" s="65">
        <f>IFERROR(IF(OR([1]APELACIÓN!$I19="",[1]APELACIÓN!$I19="NO",VLOOKUP($C24,[1]APELACIÓN!$C:$AM,33,0)=0),[1]CONSOLIDADO!BD24,VLOOKUP($C24,[1]APELACIÓN!$C:$AM,33,0)),0)</f>
        <v>70</v>
      </c>
      <c r="V24" s="65">
        <f>IFERROR(IF(OR([1]APELACIÓN!$I19="",[1]APELACIÓN!$I19="NO",VLOOKUP($C24,[1]APELACIÓN!$C:$AM,34,0)=0),[1]CONSOLIDADO!BE24,VLOOKUP($C24,[1]APELACIÓN!$C:$AM,34,0)),0)</f>
        <v>70</v>
      </c>
      <c r="W24" s="65">
        <f t="shared" si="6"/>
        <v>70</v>
      </c>
      <c r="X24" s="66">
        <f>ROUND(IFERROR(VLOOKUP($W24,[1]PARAMETROS!$Q$12:$S$82,2,0),0),2)</f>
        <v>100</v>
      </c>
      <c r="Y24" s="67">
        <f t="shared" si="7"/>
        <v>30</v>
      </c>
      <c r="Z24" s="68">
        <f t="shared" si="8"/>
        <v>95</v>
      </c>
      <c r="AA24" s="69" t="str">
        <f>IFERROR(IF(VLOOKUP($C24,[1]APELACIÓN!$C$11:$I$460,5,0)="","",VLOOKUP($C24,[1]APELACIÓN!$C$11:$I$460,5,0)),0)</f>
        <v/>
      </c>
      <c r="AB24" s="69" t="str">
        <f>IFERROR(IF(VLOOKUP($C24,[1]APELACIÓN!$C$11:$I$460,7,0)="","",VLOOKUP($C24,[1]APELACIÓN!$C$11:$I$460,7,0)),0)</f>
        <v/>
      </c>
      <c r="AC24" s="70" t="str">
        <f>IF($C24="","",[1]CONSOLIDADO!BP24)</f>
        <v>EMPATE</v>
      </c>
      <c r="AD24" s="71">
        <f>IF($C24="","",[1]CONSOLIDADO!BQ24)</f>
        <v>70</v>
      </c>
      <c r="AE24" s="71">
        <f>IF($C24="","",[1]CONSOLIDADO!BR24)</f>
        <v>33</v>
      </c>
      <c r="AF24" s="71">
        <f>IF($C24="","",[1]CONSOLIDADO!BS24)</f>
        <v>7</v>
      </c>
      <c r="AG24" s="71">
        <f>IF($C24="","",[1]CONSOLIDADO!BT24)</f>
        <v>15</v>
      </c>
      <c r="AH24" s="70" t="str">
        <f>IF($C24="","",[1]CONSOLIDADO!BU24)</f>
        <v/>
      </c>
      <c r="AI24" s="70">
        <f>IF($C24="","",[1]CONSOLIDADO!BV24)</f>
        <v>0</v>
      </c>
      <c r="AJ24" s="71">
        <f>IF($C24="","",[1]CONSOLIDADO!BW24)</f>
        <v>0</v>
      </c>
      <c r="AK24" s="72">
        <f>IF($C24="","",[1]CONSOLIDADO!BX24)</f>
        <v>9</v>
      </c>
    </row>
    <row r="25" spans="1:37" x14ac:dyDescent="0.25">
      <c r="A25" s="61">
        <v>33</v>
      </c>
      <c r="B25" s="62">
        <v>103</v>
      </c>
      <c r="C25" s="63">
        <v>7215191</v>
      </c>
      <c r="D25" s="62">
        <v>7</v>
      </c>
      <c r="E25" s="64">
        <f>IFERROR(VLOOKUP($C25,[1]CONSOLIDADO!$C$16:$K$465,9,0),"")</f>
        <v>8</v>
      </c>
      <c r="F25" s="65">
        <f>IFERROR(IF(OR([1]APELACIÓN!$I20="",[1]APELACIÓN!$I20="NO",VLOOKUP($C25,[1]APELACIÓN!$C:$AM,20,0)=0),[1]CONSOLIDADO!$AO25,VLOOKUP($C25,[1]APELACIÓN!$C:$AM,20,0)),0)</f>
        <v>28</v>
      </c>
      <c r="G25" s="66">
        <f>ROUND(IFERROR(IF($F25&gt;39,200,VLOOKUP($F25,[1]PARAMETROS!$A$12:$K$55,2,0)),0),2)</f>
        <v>145</v>
      </c>
      <c r="H25" s="66">
        <f t="shared" si="0"/>
        <v>72.5</v>
      </c>
      <c r="I25" s="66">
        <f>IFERROR(IF(VLOOKUP(C25,[1]APELACIÓN!$C:$AM,7,0)="SI",VLOOKUP(C25,[1]APELACIÓN!$C:$AM,23,0),VLOOKUP(C25,[1]CONSOLIDADO!$C$13:$AR$465,42,0)),0)</f>
        <v>0</v>
      </c>
      <c r="J25" s="66">
        <f>ROUND(IFERROR(IF($I25&gt;39,200,VLOOKUP($I25,[1]PARAMETROS!$A$12:$K$55,6,0)),0),2)</f>
        <v>0</v>
      </c>
      <c r="K25" s="66">
        <f t="shared" si="1"/>
        <v>0</v>
      </c>
      <c r="L25" s="65">
        <f>IFERROR(IF(OR([1]APELACIÓN!$I20="",[1]APELACIÓN!$I20="NO",VLOOKUP($C25,[1]APELACIÓN!$C:$AM,26,0)=0),[1]CONSOLIDADO!AU25,VLOOKUP($C25,[1]APELACIÓN!$C:$AM,26,0)),0)</f>
        <v>7</v>
      </c>
      <c r="M25" s="66">
        <f>ROUND(IFERROR(IF($L25&gt;39,200,VLOOKUP($L25,[1]PARAMETROS!$A$12:$K$55,10,0)),0),2)</f>
        <v>40</v>
      </c>
      <c r="N25" s="66">
        <f t="shared" si="2"/>
        <v>8</v>
      </c>
      <c r="O25" s="66">
        <f t="shared" si="3"/>
        <v>80.5</v>
      </c>
      <c r="P25" s="67">
        <f t="shared" si="4"/>
        <v>32.200000000000003</v>
      </c>
      <c r="Q25" s="65">
        <f>IFERROR(IF(OR([1]APELACIÓN!$I20="",[1]APELACIÓN!$I20="NO",VLOOKUP($C25,[1]APELACIÓN!$C:$AM,29,0)=0),[1]CONSOLIDADO!AZ25,VLOOKUP($C25,[1]APELACIÓN!$C:$AM,29,0)),0)</f>
        <v>1149</v>
      </c>
      <c r="R25" s="66">
        <f>ROUND(IFERROR(IF($Q25&gt;110,100,VLOOKUP($Q25,[1]PARAMETROS!$M$12:$O$122,2,0)),0),2)</f>
        <v>100</v>
      </c>
      <c r="S25" s="67">
        <f t="shared" si="5"/>
        <v>30</v>
      </c>
      <c r="T25" s="65">
        <f>IFERROR(IF(OR([1]APELACIÓN!$I20="",[1]APELACIÓN!$I20="NO",VLOOKUP($C25,[1]APELACIÓN!$C:$AM,32,0)=0),[1]CONSOLIDADO!BC25,VLOOKUP($C25,[1]APELACIÓN!$C:$AM,32,0)),0)</f>
        <v>70</v>
      </c>
      <c r="U25" s="65">
        <f>IFERROR(IF(OR([1]APELACIÓN!$I20="",[1]APELACIÓN!$I20="NO",VLOOKUP($C25,[1]APELACIÓN!$C:$AM,33,0)=0),[1]CONSOLIDADO!BD25,VLOOKUP($C25,[1]APELACIÓN!$C:$AM,33,0)),0)</f>
        <v>70</v>
      </c>
      <c r="V25" s="65">
        <f>IFERROR(IF(OR([1]APELACIÓN!$I20="",[1]APELACIÓN!$I20="NO",VLOOKUP($C25,[1]APELACIÓN!$C:$AM,34,0)=0),[1]CONSOLIDADO!BE25,VLOOKUP($C25,[1]APELACIÓN!$C:$AM,34,0)),0)</f>
        <v>70</v>
      </c>
      <c r="W25" s="65">
        <f t="shared" si="6"/>
        <v>70</v>
      </c>
      <c r="X25" s="66">
        <f>ROUND(IFERROR(VLOOKUP($W25,[1]PARAMETROS!$Q$12:$S$82,2,0),0),2)</f>
        <v>100</v>
      </c>
      <c r="Y25" s="67">
        <f t="shared" si="7"/>
        <v>30</v>
      </c>
      <c r="Z25" s="68">
        <f t="shared" si="8"/>
        <v>92.2</v>
      </c>
      <c r="AA25" s="69" t="str">
        <f>IFERROR(IF(VLOOKUP($C25,[1]APELACIÓN!$C$11:$I$460,5,0)="","",VLOOKUP($C25,[1]APELACIÓN!$C$11:$I$460,5,0)),0)</f>
        <v/>
      </c>
      <c r="AB25" s="69" t="str">
        <f>IFERROR(IF(VLOOKUP($C25,[1]APELACIÓN!$C$11:$I$460,7,0)="","",VLOOKUP($C25,[1]APELACIÓN!$C$11:$I$460,7,0)),0)</f>
        <v/>
      </c>
      <c r="AC25" s="70" t="str">
        <f>IF($C25="","",[1]CONSOLIDADO!BP25)</f>
        <v/>
      </c>
      <c r="AD25" s="71">
        <f>IF($C25="","",[1]CONSOLIDADO!BQ25)</f>
        <v>0</v>
      </c>
      <c r="AE25" s="71">
        <f>IF($C25="","",[1]CONSOLIDADO!BR25)</f>
        <v>0</v>
      </c>
      <c r="AF25" s="71">
        <f>IF($C25="","",[1]CONSOLIDADO!BS25)</f>
        <v>0</v>
      </c>
      <c r="AG25" s="71">
        <f>IF($C25="","",[1]CONSOLIDADO!BT25)</f>
        <v>0</v>
      </c>
      <c r="AH25" s="70" t="str">
        <f>IF($C25="","",[1]CONSOLIDADO!BU25)</f>
        <v/>
      </c>
      <c r="AI25" s="70">
        <f>IF($C25="","",[1]CONSOLIDADO!BV25)</f>
        <v>0</v>
      </c>
      <c r="AJ25" s="71">
        <f>IF($C25="","",[1]CONSOLIDADO!BW25)</f>
        <v>0</v>
      </c>
      <c r="AK25" s="72">
        <f>IF($C25="","",[1]CONSOLIDADO!BX25)</f>
        <v>10</v>
      </c>
    </row>
    <row r="26" spans="1:37" x14ac:dyDescent="0.25">
      <c r="A26" s="61">
        <v>15</v>
      </c>
      <c r="B26" s="62">
        <v>101</v>
      </c>
      <c r="C26" s="63">
        <v>13332481</v>
      </c>
      <c r="D26" s="62" t="s">
        <v>42</v>
      </c>
      <c r="E26" s="64">
        <f>IFERROR(VLOOKUP($C26,[1]CONSOLIDADO!$C$16:$K$465,9,0),"")</f>
        <v>8</v>
      </c>
      <c r="F26" s="65">
        <f>IFERROR(IF(OR([1]APELACIÓN!$I21="",[1]APELACIÓN!$I21="NO",VLOOKUP($C26,[1]APELACIÓN!$C:$AM,20,0)=0),[1]CONSOLIDADO!$AO26,VLOOKUP($C26,[1]APELACIÓN!$C:$AM,20,0)),0)</f>
        <v>20</v>
      </c>
      <c r="G26" s="66">
        <f>ROUND(IFERROR(IF($F26&gt;39,200,VLOOKUP($F26,[1]PARAMETROS!$A$12:$K$55,2,0)),0),2)</f>
        <v>105</v>
      </c>
      <c r="H26" s="66">
        <f t="shared" si="0"/>
        <v>52.5</v>
      </c>
      <c r="I26" s="66">
        <f>IFERROR(IF(VLOOKUP(C26,[1]APELACIÓN!$C:$AM,7,0)="SI",VLOOKUP(C26,[1]APELACIÓN!$C:$AM,23,0),VLOOKUP(C26,[1]CONSOLIDADO!$C$13:$AR$465,42,0)),0)</f>
        <v>3</v>
      </c>
      <c r="J26" s="66">
        <f>ROUND(IFERROR(IF($I26&gt;39,200,VLOOKUP($I26,[1]PARAMETROS!$A$12:$K$55,6,0)),0),2)</f>
        <v>20</v>
      </c>
      <c r="K26" s="66">
        <f t="shared" si="1"/>
        <v>6</v>
      </c>
      <c r="L26" s="65">
        <f>IFERROR(IF(OR([1]APELACIÓN!$I21="",[1]APELACIÓN!$I21="NO",VLOOKUP($C26,[1]APELACIÓN!$C:$AM,26,0)=0),[1]CONSOLIDADO!AU26,VLOOKUP($C26,[1]APELACIÓN!$C:$AM,26,0)),0)</f>
        <v>0</v>
      </c>
      <c r="M26" s="66">
        <f>ROUND(IFERROR(IF($L26&gt;39,200,VLOOKUP($L26,[1]PARAMETROS!$A$12:$K$55,10,0)),0),2)</f>
        <v>0</v>
      </c>
      <c r="N26" s="66">
        <f t="shared" si="2"/>
        <v>0</v>
      </c>
      <c r="O26" s="66">
        <f t="shared" si="3"/>
        <v>58.5</v>
      </c>
      <c r="P26" s="67">
        <f t="shared" si="4"/>
        <v>23.4</v>
      </c>
      <c r="Q26" s="65">
        <f>IFERROR(IF(OR([1]APELACIÓN!$I21="",[1]APELACIÓN!$I21="NO",VLOOKUP($C26,[1]APELACIÓN!$C:$AM,29,0)=0),[1]CONSOLIDADO!AZ26,VLOOKUP($C26,[1]APELACIÓN!$C:$AM,29,0)),0)</f>
        <v>534</v>
      </c>
      <c r="R26" s="66">
        <f>ROUND(IFERROR(IF($Q26&gt;110,100,VLOOKUP($Q26,[1]PARAMETROS!$M$12:$O$122,2,0)),0),2)</f>
        <v>100</v>
      </c>
      <c r="S26" s="67">
        <f t="shared" si="5"/>
        <v>30</v>
      </c>
      <c r="T26" s="65">
        <f>IFERROR(IF(OR([1]APELACIÓN!$I21="",[1]APELACIÓN!$I21="NO",VLOOKUP($C26,[1]APELACIÓN!$C:$AM,32,0)=0),[1]CONSOLIDADO!BC26,VLOOKUP($C26,[1]APELACIÓN!$C:$AM,32,0)),0)</f>
        <v>70</v>
      </c>
      <c r="U26" s="65">
        <f>IFERROR(IF(OR([1]APELACIÓN!$I21="",[1]APELACIÓN!$I21="NO",VLOOKUP($C26,[1]APELACIÓN!$C:$AM,33,0)=0),[1]CONSOLIDADO!BD26,VLOOKUP($C26,[1]APELACIÓN!$C:$AM,33,0)),0)</f>
        <v>70</v>
      </c>
      <c r="V26" s="65">
        <f>IFERROR(IF(OR([1]APELACIÓN!$I21="",[1]APELACIÓN!$I21="NO",VLOOKUP($C26,[1]APELACIÓN!$C:$AM,34,0)=0),[1]CONSOLIDADO!BE26,VLOOKUP($C26,[1]APELACIÓN!$C:$AM,34,0)),0)</f>
        <v>70</v>
      </c>
      <c r="W26" s="65">
        <f t="shared" si="6"/>
        <v>70</v>
      </c>
      <c r="X26" s="66">
        <f>ROUND(IFERROR(VLOOKUP($W26,[1]PARAMETROS!$Q$12:$S$82,2,0),0),2)</f>
        <v>100</v>
      </c>
      <c r="Y26" s="67">
        <f t="shared" si="7"/>
        <v>30</v>
      </c>
      <c r="Z26" s="68">
        <f t="shared" si="8"/>
        <v>83.4</v>
      </c>
      <c r="AA26" s="69" t="str">
        <f>IFERROR(IF(VLOOKUP($C26,[1]APELACIÓN!$C$11:$I$460,5,0)="","",VLOOKUP($C26,[1]APELACIÓN!$C$11:$I$460,5,0)),0)</f>
        <v/>
      </c>
      <c r="AB26" s="69" t="str">
        <f>IFERROR(IF(VLOOKUP($C26,[1]APELACIÓN!$C$11:$I$460,7,0)="","",VLOOKUP($C26,[1]APELACIÓN!$C$11:$I$460,7,0)),0)</f>
        <v/>
      </c>
      <c r="AC26" s="70" t="str">
        <f>IF($C26="","",[1]CONSOLIDADO!BP26)</f>
        <v/>
      </c>
      <c r="AD26" s="71">
        <f>IF($C26="","",[1]CONSOLIDADO!BQ26)</f>
        <v>0</v>
      </c>
      <c r="AE26" s="71">
        <f>IF($C26="","",[1]CONSOLIDADO!BR26)</f>
        <v>0</v>
      </c>
      <c r="AF26" s="71">
        <f>IF($C26="","",[1]CONSOLIDADO!BS26)</f>
        <v>0</v>
      </c>
      <c r="AG26" s="71">
        <f>IF($C26="","",[1]CONSOLIDADO!BT26)</f>
        <v>0</v>
      </c>
      <c r="AH26" s="70" t="str">
        <f>IF($C26="","",[1]CONSOLIDADO!BU26)</f>
        <v/>
      </c>
      <c r="AI26" s="70">
        <f>IF($C26="","",[1]CONSOLIDADO!BV26)</f>
        <v>0</v>
      </c>
      <c r="AJ26" s="71">
        <f>IF($C26="","",[1]CONSOLIDADO!BW26)</f>
        <v>0</v>
      </c>
      <c r="AK26" s="72">
        <f>IF($C26="","",[1]CONSOLIDADO!BX26)</f>
        <v>11</v>
      </c>
    </row>
    <row r="27" spans="1:37" x14ac:dyDescent="0.25">
      <c r="A27" s="61">
        <v>7</v>
      </c>
      <c r="B27" s="62">
        <v>101</v>
      </c>
      <c r="C27" s="63">
        <v>10738676</v>
      </c>
      <c r="D27" s="62">
        <v>9</v>
      </c>
      <c r="E27" s="64">
        <f>IFERROR(VLOOKUP($C27,[1]CONSOLIDADO!$C$16:$K$465,9,0),"")</f>
        <v>8</v>
      </c>
      <c r="F27" s="65">
        <f>IFERROR(IF(OR([1]APELACIÓN!$I22="",[1]APELACIÓN!$I22="NO",VLOOKUP($C27,[1]APELACIÓN!$C:$AM,20,0)=0),[1]CONSOLIDADO!$AO27,VLOOKUP($C27,[1]APELACIÓN!$C:$AM,20,0)),0)</f>
        <v>14</v>
      </c>
      <c r="G27" s="66">
        <f>ROUND(IFERROR(IF($F27&gt;39,200,VLOOKUP($F27,[1]PARAMETROS!$A$12:$K$55,2,0)),0),2)</f>
        <v>75</v>
      </c>
      <c r="H27" s="66">
        <f t="shared" si="0"/>
        <v>37.5</v>
      </c>
      <c r="I27" s="66">
        <f>IFERROR(IF(VLOOKUP(C27,[1]APELACIÓN!$C:$AM,7,0)="SI",VLOOKUP(C27,[1]APELACIÓN!$C:$AM,23,0),VLOOKUP(C27,[1]CONSOLIDADO!$C$13:$AR$465,42,0)),0)</f>
        <v>0</v>
      </c>
      <c r="J27" s="66">
        <f>ROUND(IFERROR(IF($I27&gt;39,200,VLOOKUP($I27,[1]PARAMETROS!$A$12:$K$55,6,0)),0),2)</f>
        <v>0</v>
      </c>
      <c r="K27" s="66">
        <f t="shared" si="1"/>
        <v>0</v>
      </c>
      <c r="L27" s="65">
        <f>IFERROR(IF(OR([1]APELACIÓN!$I22="",[1]APELACIÓN!$I22="NO",VLOOKUP($C27,[1]APELACIÓN!$C:$AM,26,0)=0),[1]CONSOLIDADO!AU27,VLOOKUP($C27,[1]APELACIÓN!$C:$AM,26,0)),0)</f>
        <v>0</v>
      </c>
      <c r="M27" s="66">
        <f>ROUND(IFERROR(IF($L27&gt;39,200,VLOOKUP($L27,[1]PARAMETROS!$A$12:$K$55,10,0)),0),2)</f>
        <v>0</v>
      </c>
      <c r="N27" s="66">
        <f t="shared" si="2"/>
        <v>0</v>
      </c>
      <c r="O27" s="66">
        <f t="shared" si="3"/>
        <v>37.5</v>
      </c>
      <c r="P27" s="67">
        <f t="shared" si="4"/>
        <v>15</v>
      </c>
      <c r="Q27" s="65">
        <f>IFERROR(IF(OR([1]APELACIÓN!$I22="",[1]APELACIÓN!$I22="NO",VLOOKUP($C27,[1]APELACIÓN!$C:$AM,29,0)=0),[1]CONSOLIDADO!AZ27,VLOOKUP($C27,[1]APELACIÓN!$C:$AM,29,0)),0)</f>
        <v>420</v>
      </c>
      <c r="R27" s="66">
        <f>ROUND(IFERROR(IF($Q27&gt;110,100,VLOOKUP($Q27,[1]PARAMETROS!$M$12:$O$122,2,0)),0),2)</f>
        <v>100</v>
      </c>
      <c r="S27" s="67">
        <f t="shared" si="5"/>
        <v>30</v>
      </c>
      <c r="T27" s="65">
        <f>IFERROR(IF(OR([1]APELACIÓN!$I22="",[1]APELACIÓN!$I22="NO",VLOOKUP($C27,[1]APELACIÓN!$C:$AM,32,0)=0),[1]CONSOLIDADO!BC27,VLOOKUP($C27,[1]APELACIÓN!$C:$AM,32,0)),0)</f>
        <v>70</v>
      </c>
      <c r="U27" s="65">
        <f>IFERROR(IF(OR([1]APELACIÓN!$I22="",[1]APELACIÓN!$I22="NO",VLOOKUP($C27,[1]APELACIÓN!$C:$AM,33,0)=0),[1]CONSOLIDADO!BD27,VLOOKUP($C27,[1]APELACIÓN!$C:$AM,33,0)),0)</f>
        <v>70</v>
      </c>
      <c r="V27" s="65">
        <f>IFERROR(IF(OR([1]APELACIÓN!$I22="",[1]APELACIÓN!$I22="NO",VLOOKUP($C27,[1]APELACIÓN!$C:$AM,34,0)=0),[1]CONSOLIDADO!BE27,VLOOKUP($C27,[1]APELACIÓN!$C:$AM,34,0)),0)</f>
        <v>70</v>
      </c>
      <c r="W27" s="65">
        <f t="shared" si="6"/>
        <v>70</v>
      </c>
      <c r="X27" s="66">
        <f>ROUND(IFERROR(VLOOKUP($W27,[1]PARAMETROS!$Q$12:$S$82,2,0),0),2)</f>
        <v>100</v>
      </c>
      <c r="Y27" s="67">
        <f t="shared" si="7"/>
        <v>30</v>
      </c>
      <c r="Z27" s="68">
        <f t="shared" si="8"/>
        <v>75</v>
      </c>
      <c r="AA27" s="69" t="str">
        <f>IFERROR(IF(VLOOKUP($C27,[1]APELACIÓN!$C$11:$I$460,5,0)="","",VLOOKUP($C27,[1]APELACIÓN!$C$11:$I$460,5,0)),0)</f>
        <v/>
      </c>
      <c r="AB27" s="69" t="str">
        <f>IFERROR(IF(VLOOKUP($C27,[1]APELACIÓN!$C$11:$I$460,7,0)="","",VLOOKUP($C27,[1]APELACIÓN!$C$11:$I$460,7,0)),0)</f>
        <v/>
      </c>
      <c r="AC27" s="70" t="str">
        <f>IF($C27="","",[1]CONSOLIDADO!BP27)</f>
        <v/>
      </c>
      <c r="AD27" s="71">
        <f>IF($C27="","",[1]CONSOLIDADO!BQ27)</f>
        <v>0</v>
      </c>
      <c r="AE27" s="71">
        <f>IF($C27="","",[1]CONSOLIDADO!BR27)</f>
        <v>0</v>
      </c>
      <c r="AF27" s="71">
        <f>IF($C27="","",[1]CONSOLIDADO!BS27)</f>
        <v>0</v>
      </c>
      <c r="AG27" s="71">
        <f>IF($C27="","",[1]CONSOLIDADO!BT27)</f>
        <v>0</v>
      </c>
      <c r="AH27" s="70" t="str">
        <f>IF($C27="","",[1]CONSOLIDADO!BU27)</f>
        <v/>
      </c>
      <c r="AI27" s="70">
        <f>IF($C27="","",[1]CONSOLIDADO!BV27)</f>
        <v>0</v>
      </c>
      <c r="AJ27" s="71">
        <f>IF($C27="","",[1]CONSOLIDADO!BW27)</f>
        <v>0</v>
      </c>
      <c r="AK27" s="72">
        <f>IF($C27="","",[1]CONSOLIDADO!BX27)</f>
        <v>12</v>
      </c>
    </row>
    <row r="28" spans="1:37" x14ac:dyDescent="0.25">
      <c r="A28" s="61">
        <v>27</v>
      </c>
      <c r="B28" s="62">
        <v>103</v>
      </c>
      <c r="C28" s="63">
        <v>6660766</v>
      </c>
      <c r="D28" s="62">
        <v>6</v>
      </c>
      <c r="E28" s="64">
        <f>IFERROR(VLOOKUP($C28,[1]CONSOLIDADO!$C$16:$K$465,9,0),"")</f>
        <v>9</v>
      </c>
      <c r="F28" s="65">
        <f>IFERROR(IF(OR([1]APELACIÓN!$I23="",[1]APELACIÓN!$I23="NO",VLOOKUP($C28,[1]APELACIÓN!$C:$AM,20,0)=0),[1]CONSOLIDADO!$AO28,VLOOKUP($C28,[1]APELACIÓN!$C:$AM,20,0)),0)</f>
        <v>40</v>
      </c>
      <c r="G28" s="66">
        <f>ROUND(IFERROR(IF($F28&gt;39,200,VLOOKUP($F28,[1]PARAMETROS!$A$12:$K$55,2,0)),0),2)</f>
        <v>200</v>
      </c>
      <c r="H28" s="66">
        <f t="shared" si="0"/>
        <v>100</v>
      </c>
      <c r="I28" s="66">
        <f>IFERROR(IF(VLOOKUP(C28,[1]APELACIÓN!$C:$AM,7,0)="SI",VLOOKUP(C28,[1]APELACIÓN!$C:$AM,23,0),VLOOKUP(C28,[1]CONSOLIDADO!$C$13:$AR$465,42,0)),0)</f>
        <v>0</v>
      </c>
      <c r="J28" s="66">
        <f>ROUND(IFERROR(IF($I28&gt;39,200,VLOOKUP($I28,[1]PARAMETROS!$A$12:$K$55,6,0)),0),2)</f>
        <v>0</v>
      </c>
      <c r="K28" s="66">
        <f t="shared" si="1"/>
        <v>0</v>
      </c>
      <c r="L28" s="65">
        <f>IFERROR(IF(OR([1]APELACIÓN!$I23="",[1]APELACIÓN!$I23="NO",VLOOKUP($C28,[1]APELACIÓN!$C:$AM,26,0)=0),[1]CONSOLIDADO!AU28,VLOOKUP($C28,[1]APELACIÓN!$C:$AM,26,0)),0)</f>
        <v>0</v>
      </c>
      <c r="M28" s="66">
        <f>ROUND(IFERROR(IF($L28&gt;39,200,VLOOKUP($L28,[1]PARAMETROS!$A$12:$K$55,10,0)),0),2)</f>
        <v>0</v>
      </c>
      <c r="N28" s="66">
        <f t="shared" si="2"/>
        <v>0</v>
      </c>
      <c r="O28" s="66">
        <f t="shared" si="3"/>
        <v>100</v>
      </c>
      <c r="P28" s="67">
        <f t="shared" si="4"/>
        <v>40</v>
      </c>
      <c r="Q28" s="65">
        <f>IFERROR(IF(OR([1]APELACIÓN!$I23="",[1]APELACIÓN!$I23="NO",VLOOKUP($C28,[1]APELACIÓN!$C:$AM,29,0)=0),[1]CONSOLIDADO!AZ28,VLOOKUP($C28,[1]APELACIÓN!$C:$AM,29,0)),0)</f>
        <v>825</v>
      </c>
      <c r="R28" s="66">
        <f>ROUND(IFERROR(IF($Q28&gt;110,100,VLOOKUP($Q28,[1]PARAMETROS!$M$12:$O$122,2,0)),0),2)</f>
        <v>100</v>
      </c>
      <c r="S28" s="67">
        <f t="shared" si="5"/>
        <v>30</v>
      </c>
      <c r="T28" s="65">
        <f>IFERROR(IF(OR([1]APELACIÓN!$I23="",[1]APELACIÓN!$I23="NO",VLOOKUP($C28,[1]APELACIÓN!$C:$AM,32,0)=0),[1]CONSOLIDADO!BC28,VLOOKUP($C28,[1]APELACIÓN!$C:$AM,32,0)),0)</f>
        <v>70</v>
      </c>
      <c r="U28" s="65">
        <f>IFERROR(IF(OR([1]APELACIÓN!$I23="",[1]APELACIÓN!$I23="NO",VLOOKUP($C28,[1]APELACIÓN!$C:$AM,33,0)=0),[1]CONSOLIDADO!BD28,VLOOKUP($C28,[1]APELACIÓN!$C:$AM,33,0)),0)</f>
        <v>70</v>
      </c>
      <c r="V28" s="65">
        <f>IFERROR(IF(OR([1]APELACIÓN!$I23="",[1]APELACIÓN!$I23="NO",VLOOKUP($C28,[1]APELACIÓN!$C:$AM,34,0)=0),[1]CONSOLIDADO!BE28,VLOOKUP($C28,[1]APELACIÓN!$C:$AM,34,0)),0)</f>
        <v>70</v>
      </c>
      <c r="W28" s="65">
        <f t="shared" si="6"/>
        <v>70</v>
      </c>
      <c r="X28" s="66">
        <f>ROUND(IFERROR(VLOOKUP($W28,[1]PARAMETROS!$Q$12:$S$82,2,0),0),2)</f>
        <v>100</v>
      </c>
      <c r="Y28" s="67">
        <f t="shared" si="7"/>
        <v>30</v>
      </c>
      <c r="Z28" s="68">
        <f t="shared" si="8"/>
        <v>100</v>
      </c>
      <c r="AA28" s="69" t="str">
        <f>IFERROR(IF(VLOOKUP($C28,[1]APELACIÓN!$C$11:$I$460,5,0)="","",VLOOKUP($C28,[1]APELACIÓN!$C$11:$I$460,5,0)),0)</f>
        <v/>
      </c>
      <c r="AB28" s="69" t="str">
        <f>IFERROR(IF(VLOOKUP($C28,[1]APELACIÓN!$C$11:$I$460,7,0)="","",VLOOKUP($C28,[1]APELACIÓN!$C$11:$I$460,7,0)),0)</f>
        <v/>
      </c>
      <c r="AC28" s="70" t="str">
        <f>IF($C28="","",[1]CONSOLIDADO!BP28)</f>
        <v>EMPATE</v>
      </c>
      <c r="AD28" s="71">
        <f>IF($C28="","",[1]CONSOLIDADO!BQ28)</f>
        <v>70</v>
      </c>
      <c r="AE28" s="71">
        <f>IF($C28="","",[1]CONSOLIDADO!BR28)</f>
        <v>40</v>
      </c>
      <c r="AF28" s="71">
        <f>IF($C28="","",[1]CONSOLIDADO!BS28)</f>
        <v>5</v>
      </c>
      <c r="AG28" s="71">
        <f>IF($C28="","",[1]CONSOLIDADO!BT28)</f>
        <v>0</v>
      </c>
      <c r="AH28" s="70" t="str">
        <f>IF($C28="","",[1]CONSOLIDADO!BU28)</f>
        <v/>
      </c>
      <c r="AI28" s="70">
        <f>IF($C28="","",[1]CONSOLIDADO!BV28)</f>
        <v>0</v>
      </c>
      <c r="AJ28" s="71">
        <f>IF($C28="","",[1]CONSOLIDADO!BW28)</f>
        <v>0</v>
      </c>
      <c r="AK28" s="72">
        <f>IF($C28="","",[1]CONSOLIDADO!BX28)</f>
        <v>13</v>
      </c>
    </row>
    <row r="29" spans="1:37" x14ac:dyDescent="0.25">
      <c r="A29" s="61">
        <v>28</v>
      </c>
      <c r="B29" s="62">
        <v>103</v>
      </c>
      <c r="C29" s="63">
        <v>6784144</v>
      </c>
      <c r="D29" s="62">
        <v>1</v>
      </c>
      <c r="E29" s="64">
        <f>IFERROR(VLOOKUP($C29,[1]CONSOLIDADO!$C$16:$K$465,9,0),"")</f>
        <v>9</v>
      </c>
      <c r="F29" s="65">
        <f>IFERROR(IF(OR([1]APELACIÓN!$I24="",[1]APELACIÓN!$I24="NO",VLOOKUP($C29,[1]APELACIÓN!$C:$AM,20,0)=0),[1]CONSOLIDADO!$AO29,VLOOKUP($C29,[1]APELACIÓN!$C:$AM,20,0)),0)</f>
        <v>40</v>
      </c>
      <c r="G29" s="66">
        <f>ROUND(IFERROR(IF($F29&gt;39,200,VLOOKUP($F29,[1]PARAMETROS!$A$12:$K$55,2,0)),0),2)</f>
        <v>200</v>
      </c>
      <c r="H29" s="66">
        <f t="shared" si="0"/>
        <v>100</v>
      </c>
      <c r="I29" s="66">
        <f>IFERROR(IF(VLOOKUP(C29,[1]APELACIÓN!$C:$AM,7,0)="SI",VLOOKUP(C29,[1]APELACIÓN!$C:$AM,23,0),VLOOKUP(C29,[1]CONSOLIDADO!$C$13:$AR$465,42,0)),0)</f>
        <v>2</v>
      </c>
      <c r="J29" s="66">
        <f>ROUND(IFERROR(IF($I29&gt;39,200,VLOOKUP($I29,[1]PARAMETROS!$A$12:$K$55,6,0)),0),2)</f>
        <v>15</v>
      </c>
      <c r="K29" s="66">
        <f t="shared" si="1"/>
        <v>4.5</v>
      </c>
      <c r="L29" s="65">
        <f>IFERROR(IF(OR([1]APELACIÓN!$I24="",[1]APELACIÓN!$I24="NO",VLOOKUP($C29,[1]APELACIÓN!$C:$AM,26,0)=0),[1]CONSOLIDADO!AU29,VLOOKUP($C29,[1]APELACIÓN!$C:$AM,26,0)),0)</f>
        <v>0</v>
      </c>
      <c r="M29" s="66">
        <f>ROUND(IFERROR(IF($L29&gt;39,200,VLOOKUP($L29,[1]PARAMETROS!$A$12:$K$55,10,0)),0),2)</f>
        <v>0</v>
      </c>
      <c r="N29" s="66">
        <f t="shared" si="2"/>
        <v>0</v>
      </c>
      <c r="O29" s="66">
        <f t="shared" si="3"/>
        <v>100</v>
      </c>
      <c r="P29" s="67">
        <f t="shared" si="4"/>
        <v>40</v>
      </c>
      <c r="Q29" s="65">
        <f>IFERROR(IF(OR([1]APELACIÓN!$I24="",[1]APELACIÓN!$I24="NO",VLOOKUP($C29,[1]APELACIÓN!$C:$AM,29,0)=0),[1]CONSOLIDADO!AZ29,VLOOKUP($C29,[1]APELACIÓN!$C:$AM,29,0)),0)</f>
        <v>211</v>
      </c>
      <c r="R29" s="66">
        <f>ROUND(IFERROR(IF($Q29&gt;110,100,VLOOKUP($Q29,[1]PARAMETROS!$M$12:$O$122,2,0)),0),2)</f>
        <v>100</v>
      </c>
      <c r="S29" s="67">
        <f t="shared" si="5"/>
        <v>30</v>
      </c>
      <c r="T29" s="65">
        <f>IFERROR(IF(OR([1]APELACIÓN!$I24="",[1]APELACIÓN!$I24="NO",VLOOKUP($C29,[1]APELACIÓN!$C:$AM,32,0)=0),[1]CONSOLIDADO!BC29,VLOOKUP($C29,[1]APELACIÓN!$C:$AM,32,0)),0)</f>
        <v>70</v>
      </c>
      <c r="U29" s="65">
        <f>IFERROR(IF(OR([1]APELACIÓN!$I24="",[1]APELACIÓN!$I24="NO",VLOOKUP($C29,[1]APELACIÓN!$C:$AM,33,0)=0),[1]CONSOLIDADO!BD29,VLOOKUP($C29,[1]APELACIÓN!$C:$AM,33,0)),0)</f>
        <v>70</v>
      </c>
      <c r="V29" s="65">
        <f>IFERROR(IF(OR([1]APELACIÓN!$I24="",[1]APELACIÓN!$I24="NO",VLOOKUP($C29,[1]APELACIÓN!$C:$AM,34,0)=0),[1]CONSOLIDADO!BE29,VLOOKUP($C29,[1]APELACIÓN!$C:$AM,34,0)),0)</f>
        <v>70</v>
      </c>
      <c r="W29" s="65">
        <f t="shared" si="6"/>
        <v>70</v>
      </c>
      <c r="X29" s="66">
        <f>ROUND(IFERROR(VLOOKUP($W29,[1]PARAMETROS!$Q$12:$S$82,2,0),0),2)</f>
        <v>100</v>
      </c>
      <c r="Y29" s="67">
        <f t="shared" si="7"/>
        <v>30</v>
      </c>
      <c r="Z29" s="68">
        <f t="shared" si="8"/>
        <v>100</v>
      </c>
      <c r="AA29" s="69" t="str">
        <f>IFERROR(IF(VLOOKUP($C29,[1]APELACIÓN!$C$11:$I$460,5,0)="","",VLOOKUP($C29,[1]APELACIÓN!$C$11:$I$460,5,0)),0)</f>
        <v/>
      </c>
      <c r="AB29" s="69" t="str">
        <f>IFERROR(IF(VLOOKUP($C29,[1]APELACIÓN!$C$11:$I$460,7,0)="","",VLOOKUP($C29,[1]APELACIÓN!$C$11:$I$460,7,0)),0)</f>
        <v/>
      </c>
      <c r="AC29" s="70" t="str">
        <f>IF($C29="","",[1]CONSOLIDADO!BP29)</f>
        <v>EMPATE</v>
      </c>
      <c r="AD29" s="71">
        <f>IF($C29="","",[1]CONSOLIDADO!BQ29)</f>
        <v>70</v>
      </c>
      <c r="AE29" s="71">
        <f>IF($C29="","",[1]CONSOLIDADO!BR29)</f>
        <v>40</v>
      </c>
      <c r="AF29" s="71">
        <f>IF($C29="","",[1]CONSOLIDADO!BS29)</f>
        <v>4</v>
      </c>
      <c r="AG29" s="71">
        <f>IF($C29="","",[1]CONSOLIDADO!BT29)</f>
        <v>15</v>
      </c>
      <c r="AH29" s="70" t="str">
        <f>IF($C29="","",[1]CONSOLIDADO!BU29)</f>
        <v/>
      </c>
      <c r="AI29" s="70">
        <f>IF($C29="","",[1]CONSOLIDADO!BV29)</f>
        <v>0</v>
      </c>
      <c r="AJ29" s="71">
        <f>IF($C29="","",[1]CONSOLIDADO!BW29)</f>
        <v>0</v>
      </c>
      <c r="AK29" s="72">
        <f>IF($C29="","",[1]CONSOLIDADO!BX29)</f>
        <v>14</v>
      </c>
    </row>
    <row r="30" spans="1:37" x14ac:dyDescent="0.25">
      <c r="A30" s="61">
        <v>29</v>
      </c>
      <c r="B30" s="62">
        <v>103</v>
      </c>
      <c r="C30" s="63">
        <v>6888697</v>
      </c>
      <c r="D30" s="62" t="s">
        <v>42</v>
      </c>
      <c r="E30" s="64">
        <f>IFERROR(VLOOKUP($C30,[1]CONSOLIDADO!$C$16:$K$465,9,0),"")</f>
        <v>9</v>
      </c>
      <c r="F30" s="65">
        <f>IFERROR(IF(OR([1]APELACIÓN!$I25="",[1]APELACIÓN!$I25="NO",VLOOKUP($C30,[1]APELACIÓN!$C:$AM,20,0)=0),[1]CONSOLIDADO!$AO30,VLOOKUP($C30,[1]APELACIÓN!$C:$AM,20,0)),0)</f>
        <v>36</v>
      </c>
      <c r="G30" s="66">
        <f>ROUND(IFERROR(IF($F30&gt;39,200,VLOOKUP($F30,[1]PARAMETROS!$A$12:$K$55,2,0)),0),2)</f>
        <v>185</v>
      </c>
      <c r="H30" s="66">
        <f t="shared" si="0"/>
        <v>92.5</v>
      </c>
      <c r="I30" s="66">
        <f>IFERROR(IF(VLOOKUP(C30,[1]APELACIÓN!$C:$AM,7,0)="SI",VLOOKUP(C30,[1]APELACIÓN!$C:$AM,23,0),VLOOKUP(C30,[1]CONSOLIDADO!$C$13:$AR$465,42,0)),0)</f>
        <v>1</v>
      </c>
      <c r="J30" s="66">
        <f>ROUND(IFERROR(IF($I30&gt;39,200,VLOOKUP($I30,[1]PARAMETROS!$A$12:$K$55,6,0)),0),2)</f>
        <v>10</v>
      </c>
      <c r="K30" s="66">
        <f t="shared" si="1"/>
        <v>3</v>
      </c>
      <c r="L30" s="65">
        <f>IFERROR(IF(OR([1]APELACIÓN!$I25="",[1]APELACIÓN!$I25="NO",VLOOKUP($C30,[1]APELACIÓN!$C:$AM,26,0)=0),[1]CONSOLIDADO!AU30,VLOOKUP($C30,[1]APELACIÓN!$C:$AM,26,0)),0)</f>
        <v>0</v>
      </c>
      <c r="M30" s="66">
        <f>ROUND(IFERROR(IF($L30&gt;39,200,VLOOKUP($L30,[1]PARAMETROS!$A$12:$K$55,10,0)),0),2)</f>
        <v>0</v>
      </c>
      <c r="N30" s="66">
        <f t="shared" si="2"/>
        <v>0</v>
      </c>
      <c r="O30" s="66">
        <f t="shared" si="3"/>
        <v>95.5</v>
      </c>
      <c r="P30" s="67">
        <f t="shared" si="4"/>
        <v>38.200000000000003</v>
      </c>
      <c r="Q30" s="65">
        <f>IFERROR(IF(OR([1]APELACIÓN!$I25="",[1]APELACIÓN!$I25="NO",VLOOKUP($C30,[1]APELACIÓN!$C:$AM,29,0)=0),[1]CONSOLIDADO!AZ30,VLOOKUP($C30,[1]APELACIÓN!$C:$AM,29,0)),0)</f>
        <v>807</v>
      </c>
      <c r="R30" s="66">
        <f>ROUND(IFERROR(IF($Q30&gt;110,100,VLOOKUP($Q30,[1]PARAMETROS!$M$12:$O$122,2,0)),0),2)</f>
        <v>100</v>
      </c>
      <c r="S30" s="67">
        <f t="shared" si="5"/>
        <v>30</v>
      </c>
      <c r="T30" s="65">
        <f>IFERROR(IF(OR([1]APELACIÓN!$I25="",[1]APELACIÓN!$I25="NO",VLOOKUP($C30,[1]APELACIÓN!$C:$AM,32,0)=0),[1]CONSOLIDADO!BC30,VLOOKUP($C30,[1]APELACIÓN!$C:$AM,32,0)),0)</f>
        <v>70</v>
      </c>
      <c r="U30" s="65">
        <f>IFERROR(IF(OR([1]APELACIÓN!$I25="",[1]APELACIÓN!$I25="NO",VLOOKUP($C30,[1]APELACIÓN!$C:$AM,33,0)=0),[1]CONSOLIDADO!BD30,VLOOKUP($C30,[1]APELACIÓN!$C:$AM,33,0)),0)</f>
        <v>70</v>
      </c>
      <c r="V30" s="65">
        <f>IFERROR(IF(OR([1]APELACIÓN!$I25="",[1]APELACIÓN!$I25="NO",VLOOKUP($C30,[1]APELACIÓN!$C:$AM,34,0)=0),[1]CONSOLIDADO!BE30,VLOOKUP($C30,[1]APELACIÓN!$C:$AM,34,0)),0)</f>
        <v>70</v>
      </c>
      <c r="W30" s="65">
        <f t="shared" si="6"/>
        <v>70</v>
      </c>
      <c r="X30" s="66">
        <f>ROUND(IFERROR(VLOOKUP($W30,[1]PARAMETROS!$Q$12:$S$82,2,0),0),2)</f>
        <v>100</v>
      </c>
      <c r="Y30" s="67">
        <f t="shared" si="7"/>
        <v>30</v>
      </c>
      <c r="Z30" s="68">
        <f t="shared" si="8"/>
        <v>98.2</v>
      </c>
      <c r="AA30" s="69" t="str">
        <f>IFERROR(IF(VLOOKUP($C30,[1]APELACIÓN!$C$11:$I$460,5,0)="","",VLOOKUP($C30,[1]APELACIÓN!$C$11:$I$460,5,0)),0)</f>
        <v/>
      </c>
      <c r="AB30" s="69" t="str">
        <f>IFERROR(IF(VLOOKUP($C30,[1]APELACIÓN!$C$11:$I$460,7,0)="","",VLOOKUP($C30,[1]APELACIÓN!$C$11:$I$460,7,0)),0)</f>
        <v/>
      </c>
      <c r="AC30" s="70" t="str">
        <f>IF($C30="","",[1]CONSOLIDADO!BP30)</f>
        <v/>
      </c>
      <c r="AD30" s="71">
        <f>IF($C30="","",[1]CONSOLIDADO!BQ30)</f>
        <v>0</v>
      </c>
      <c r="AE30" s="71">
        <f>IF($C30="","",[1]CONSOLIDADO!BR30)</f>
        <v>0</v>
      </c>
      <c r="AF30" s="71">
        <f>IF($C30="","",[1]CONSOLIDADO!BS30)</f>
        <v>0</v>
      </c>
      <c r="AG30" s="71">
        <f>IF($C30="","",[1]CONSOLIDADO!BT30)</f>
        <v>0</v>
      </c>
      <c r="AH30" s="70" t="str">
        <f>IF($C30="","",[1]CONSOLIDADO!BU30)</f>
        <v/>
      </c>
      <c r="AI30" s="70">
        <f>IF($C30="","",[1]CONSOLIDADO!BV30)</f>
        <v>0</v>
      </c>
      <c r="AJ30" s="71">
        <f>IF($C30="","",[1]CONSOLIDADO!BW30)</f>
        <v>0</v>
      </c>
      <c r="AK30" s="72">
        <f>IF($C30="","",[1]CONSOLIDADO!BX30)</f>
        <v>15</v>
      </c>
    </row>
    <row r="31" spans="1:37" x14ac:dyDescent="0.25">
      <c r="A31" s="61">
        <v>23</v>
      </c>
      <c r="B31" s="62">
        <v>103</v>
      </c>
      <c r="C31" s="63">
        <v>6502296</v>
      </c>
      <c r="D31" s="62">
        <v>6</v>
      </c>
      <c r="E31" s="64">
        <f>IFERROR(VLOOKUP($C31,[1]CONSOLIDADO!$C$16:$K$465,9,0),"")</f>
        <v>9</v>
      </c>
      <c r="F31" s="65">
        <f>IFERROR(IF(OR([1]APELACIÓN!$I26="",[1]APELACIÓN!$I26="NO",VLOOKUP($C31,[1]APELACIÓN!$C:$AM,20,0)=0),[1]CONSOLIDADO!$AO31,VLOOKUP($C31,[1]APELACIÓN!$C:$AM,20,0)),0)</f>
        <v>36</v>
      </c>
      <c r="G31" s="66">
        <f>ROUND(IFERROR(IF($F31&gt;39,200,VLOOKUP($F31,[1]PARAMETROS!$A$12:$K$55,2,0)),0),2)</f>
        <v>185</v>
      </c>
      <c r="H31" s="66">
        <f t="shared" si="0"/>
        <v>92.5</v>
      </c>
      <c r="I31" s="66">
        <f>IFERROR(IF(VLOOKUP(C31,[1]APELACIÓN!$C:$AM,7,0)="SI",VLOOKUP(C31,[1]APELACIÓN!$C:$AM,23,0),VLOOKUP(C31,[1]CONSOLIDADO!$C$13:$AR$465,42,0)),0)</f>
        <v>0</v>
      </c>
      <c r="J31" s="66">
        <f>ROUND(IFERROR(IF($I31&gt;39,200,VLOOKUP($I31,[1]PARAMETROS!$A$12:$K$55,6,0)),0),2)</f>
        <v>0</v>
      </c>
      <c r="K31" s="66">
        <f t="shared" si="1"/>
        <v>0</v>
      </c>
      <c r="L31" s="65">
        <f>IFERROR(IF(OR([1]APELACIÓN!$I26="",[1]APELACIÓN!$I26="NO",VLOOKUP($C31,[1]APELACIÓN!$C:$AM,26,0)=0),[1]CONSOLIDADO!AU31,VLOOKUP($C31,[1]APELACIÓN!$C:$AM,26,0)),0)</f>
        <v>0</v>
      </c>
      <c r="M31" s="66">
        <f>ROUND(IFERROR(IF($L31&gt;39,200,VLOOKUP($L31,[1]PARAMETROS!$A$12:$K$55,10,0)),0),2)</f>
        <v>0</v>
      </c>
      <c r="N31" s="66">
        <f t="shared" si="2"/>
        <v>0</v>
      </c>
      <c r="O31" s="66">
        <f t="shared" si="3"/>
        <v>92.5</v>
      </c>
      <c r="P31" s="67">
        <f t="shared" si="4"/>
        <v>37</v>
      </c>
      <c r="Q31" s="65">
        <f>IFERROR(IF(OR([1]APELACIÓN!$I26="",[1]APELACIÓN!$I26="NO",VLOOKUP($C31,[1]APELACIÓN!$C:$AM,29,0)=0),[1]CONSOLIDADO!AZ31,VLOOKUP($C31,[1]APELACIÓN!$C:$AM,29,0)),0)</f>
        <v>474</v>
      </c>
      <c r="R31" s="66">
        <f>ROUND(IFERROR(IF($Q31&gt;110,100,VLOOKUP($Q31,[1]PARAMETROS!$M$12:$O$122,2,0)),0),2)</f>
        <v>100</v>
      </c>
      <c r="S31" s="67">
        <f t="shared" si="5"/>
        <v>30</v>
      </c>
      <c r="T31" s="65">
        <f>IFERROR(IF(OR([1]APELACIÓN!$I26="",[1]APELACIÓN!$I26="NO",VLOOKUP($C31,[1]APELACIÓN!$C:$AM,32,0)=0),[1]CONSOLIDADO!BC31,VLOOKUP($C31,[1]APELACIÓN!$C:$AM,32,0)),0)</f>
        <v>70</v>
      </c>
      <c r="U31" s="65">
        <f>IFERROR(IF(OR([1]APELACIÓN!$I26="",[1]APELACIÓN!$I26="NO",VLOOKUP($C31,[1]APELACIÓN!$C:$AM,33,0)=0),[1]CONSOLIDADO!BD31,VLOOKUP($C31,[1]APELACIÓN!$C:$AM,33,0)),0)</f>
        <v>70</v>
      </c>
      <c r="V31" s="65">
        <f>IFERROR(IF(OR([1]APELACIÓN!$I26="",[1]APELACIÓN!$I26="NO",VLOOKUP($C31,[1]APELACIÓN!$C:$AM,34,0)=0),[1]CONSOLIDADO!BE31,VLOOKUP($C31,[1]APELACIÓN!$C:$AM,34,0)),0)</f>
        <v>70</v>
      </c>
      <c r="W31" s="65">
        <f t="shared" si="6"/>
        <v>70</v>
      </c>
      <c r="X31" s="66">
        <f>ROUND(IFERROR(VLOOKUP($W31,[1]PARAMETROS!$Q$12:$S$82,2,0),0),2)</f>
        <v>100</v>
      </c>
      <c r="Y31" s="67">
        <f t="shared" si="7"/>
        <v>30</v>
      </c>
      <c r="Z31" s="68">
        <f t="shared" si="8"/>
        <v>97</v>
      </c>
      <c r="AA31" s="69" t="str">
        <f>IFERROR(IF(VLOOKUP($C31,[1]APELACIÓN!$C$11:$I$460,5,0)="","",VLOOKUP($C31,[1]APELACIÓN!$C$11:$I$460,5,0)),0)</f>
        <v/>
      </c>
      <c r="AB31" s="69" t="str">
        <f>IFERROR(IF(VLOOKUP($C31,[1]APELACIÓN!$C$11:$I$460,7,0)="","",VLOOKUP($C31,[1]APELACIÓN!$C$11:$I$460,7,0)),0)</f>
        <v/>
      </c>
      <c r="AC31" s="70" t="str">
        <f>IF($C31="","",[1]CONSOLIDADO!BP31)</f>
        <v/>
      </c>
      <c r="AD31" s="71">
        <f>IF($C31="","",[1]CONSOLIDADO!BQ31)</f>
        <v>0</v>
      </c>
      <c r="AE31" s="71">
        <f>IF($C31="","",[1]CONSOLIDADO!BR31)</f>
        <v>0</v>
      </c>
      <c r="AF31" s="71">
        <f>IF($C31="","",[1]CONSOLIDADO!BS31)</f>
        <v>0</v>
      </c>
      <c r="AG31" s="71">
        <f>IF($C31="","",[1]CONSOLIDADO!BT31)</f>
        <v>0</v>
      </c>
      <c r="AH31" s="70" t="str">
        <f>IF($C31="","",[1]CONSOLIDADO!BU31)</f>
        <v/>
      </c>
      <c r="AI31" s="70">
        <f>IF($C31="","",[1]CONSOLIDADO!BV31)</f>
        <v>0</v>
      </c>
      <c r="AJ31" s="71">
        <f>IF($C31="","",[1]CONSOLIDADO!BW31)</f>
        <v>0</v>
      </c>
      <c r="AK31" s="72">
        <f>IF($C31="","",[1]CONSOLIDADO!BX31)</f>
        <v>16</v>
      </c>
    </row>
    <row r="32" spans="1:37" x14ac:dyDescent="0.25">
      <c r="A32" s="61">
        <v>38</v>
      </c>
      <c r="B32" s="62">
        <v>103</v>
      </c>
      <c r="C32" s="63">
        <v>7492083</v>
      </c>
      <c r="D32" s="62">
        <v>7</v>
      </c>
      <c r="E32" s="64">
        <f>IFERROR(VLOOKUP($C32,[1]CONSOLIDADO!$C$16:$K$465,9,0),"")</f>
        <v>9</v>
      </c>
      <c r="F32" s="65">
        <f>IFERROR(IF(OR([1]APELACIÓN!$I27="",[1]APELACIÓN!$I27="NO",VLOOKUP($C32,[1]APELACIÓN!$C:$AM,20,0)=0),[1]CONSOLIDADO!$AO32,VLOOKUP($C32,[1]APELACIÓN!$C:$AM,20,0)),0)</f>
        <v>29</v>
      </c>
      <c r="G32" s="66">
        <f>ROUND(IFERROR(IF($F32&gt;39,200,VLOOKUP($F32,[1]PARAMETROS!$A$12:$K$55,2,0)),0),2)</f>
        <v>150</v>
      </c>
      <c r="H32" s="66">
        <f t="shared" si="0"/>
        <v>75</v>
      </c>
      <c r="I32" s="66">
        <f>IFERROR(IF(VLOOKUP(C32,[1]APELACIÓN!$C:$AM,7,0)="SI",VLOOKUP(C32,[1]APELACIÓN!$C:$AM,23,0),VLOOKUP(C32,[1]CONSOLIDADO!$C$13:$AR$465,42,0)),0)</f>
        <v>0</v>
      </c>
      <c r="J32" s="66">
        <f>ROUND(IFERROR(IF($I32&gt;39,200,VLOOKUP($I32,[1]PARAMETROS!$A$12:$K$55,6,0)),0),2)</f>
        <v>0</v>
      </c>
      <c r="K32" s="66">
        <f t="shared" si="1"/>
        <v>0</v>
      </c>
      <c r="L32" s="65">
        <f>IFERROR(IF(OR([1]APELACIÓN!$I27="",[1]APELACIÓN!$I27="NO",VLOOKUP($C32,[1]APELACIÓN!$C:$AM,26,0)=0),[1]CONSOLIDADO!AU32,VLOOKUP($C32,[1]APELACIÓN!$C:$AM,26,0)),0)</f>
        <v>0</v>
      </c>
      <c r="M32" s="66">
        <f>ROUND(IFERROR(IF($L32&gt;39,200,VLOOKUP($L32,[1]PARAMETROS!$A$12:$K$55,10,0)),0),2)</f>
        <v>0</v>
      </c>
      <c r="N32" s="66">
        <f t="shared" si="2"/>
        <v>0</v>
      </c>
      <c r="O32" s="66">
        <f t="shared" si="3"/>
        <v>75</v>
      </c>
      <c r="P32" s="67">
        <f t="shared" si="4"/>
        <v>30</v>
      </c>
      <c r="Q32" s="65">
        <f>IFERROR(IF(OR([1]APELACIÓN!$I27="",[1]APELACIÓN!$I27="NO",VLOOKUP($C32,[1]APELACIÓN!$C:$AM,29,0)=0),[1]CONSOLIDADO!AZ32,VLOOKUP($C32,[1]APELACIÓN!$C:$AM,29,0)),0)</f>
        <v>783</v>
      </c>
      <c r="R32" s="66">
        <f>ROUND(IFERROR(IF($Q32&gt;110,100,VLOOKUP($Q32,[1]PARAMETROS!$M$12:$O$122,2,0)),0),2)</f>
        <v>100</v>
      </c>
      <c r="S32" s="67">
        <f t="shared" si="5"/>
        <v>30</v>
      </c>
      <c r="T32" s="65">
        <f>IFERROR(IF(OR([1]APELACIÓN!$I27="",[1]APELACIÓN!$I27="NO",VLOOKUP($C32,[1]APELACIÓN!$C:$AM,32,0)=0),[1]CONSOLIDADO!BC32,VLOOKUP($C32,[1]APELACIÓN!$C:$AM,32,0)),0)</f>
        <v>70</v>
      </c>
      <c r="U32" s="65">
        <f>IFERROR(IF(OR([1]APELACIÓN!$I27="",[1]APELACIÓN!$I27="NO",VLOOKUP($C32,[1]APELACIÓN!$C:$AM,33,0)=0),[1]CONSOLIDADO!BD32,VLOOKUP($C32,[1]APELACIÓN!$C:$AM,33,0)),0)</f>
        <v>70</v>
      </c>
      <c r="V32" s="65">
        <f>IFERROR(IF(OR([1]APELACIÓN!$I27="",[1]APELACIÓN!$I27="NO",VLOOKUP($C32,[1]APELACIÓN!$C:$AM,34,0)=0),[1]CONSOLIDADO!BE32,VLOOKUP($C32,[1]APELACIÓN!$C:$AM,34,0)),0)</f>
        <v>70</v>
      </c>
      <c r="W32" s="65">
        <f t="shared" si="6"/>
        <v>70</v>
      </c>
      <c r="X32" s="66">
        <f>ROUND(IFERROR(VLOOKUP($W32,[1]PARAMETROS!$Q$12:$S$82,2,0),0),2)</f>
        <v>100</v>
      </c>
      <c r="Y32" s="67">
        <f t="shared" si="7"/>
        <v>30</v>
      </c>
      <c r="Z32" s="68">
        <f t="shared" si="8"/>
        <v>90</v>
      </c>
      <c r="AA32" s="69" t="str">
        <f>IFERROR(IF(VLOOKUP($C32,[1]APELACIÓN!$C$11:$I$460,5,0)="","",VLOOKUP($C32,[1]APELACIÓN!$C$11:$I$460,5,0)),0)</f>
        <v/>
      </c>
      <c r="AB32" s="69" t="str">
        <f>IFERROR(IF(VLOOKUP($C32,[1]APELACIÓN!$C$11:$I$460,7,0)="","",VLOOKUP($C32,[1]APELACIÓN!$C$11:$I$460,7,0)),0)</f>
        <v/>
      </c>
      <c r="AC32" s="70" t="str">
        <f>IF($C32="","",[1]CONSOLIDADO!BP32)</f>
        <v/>
      </c>
      <c r="AD32" s="71">
        <f>IF($C32="","",[1]CONSOLIDADO!BQ32)</f>
        <v>0</v>
      </c>
      <c r="AE32" s="71">
        <f>IF($C32="","",[1]CONSOLIDADO!BR32)</f>
        <v>0</v>
      </c>
      <c r="AF32" s="71">
        <f>IF($C32="","",[1]CONSOLIDADO!BS32)</f>
        <v>0</v>
      </c>
      <c r="AG32" s="71">
        <f>IF($C32="","",[1]CONSOLIDADO!BT32)</f>
        <v>0</v>
      </c>
      <c r="AH32" s="70" t="str">
        <f>IF($C32="","",[1]CONSOLIDADO!BU32)</f>
        <v/>
      </c>
      <c r="AI32" s="70">
        <f>IF($C32="","",[1]CONSOLIDADO!BV32)</f>
        <v>0</v>
      </c>
      <c r="AJ32" s="71">
        <f>IF($C32="","",[1]CONSOLIDADO!BW32)</f>
        <v>0</v>
      </c>
      <c r="AK32" s="72">
        <f>IF($C32="","",[1]CONSOLIDADO!BX32)</f>
        <v>17</v>
      </c>
    </row>
    <row r="33" spans="1:37" x14ac:dyDescent="0.25">
      <c r="A33" s="61">
        <v>30</v>
      </c>
      <c r="B33" s="62">
        <v>103</v>
      </c>
      <c r="C33" s="63">
        <v>7068621</v>
      </c>
      <c r="D33" s="62" t="s">
        <v>42</v>
      </c>
      <c r="E33" s="64">
        <f>IFERROR(VLOOKUP($C33,[1]CONSOLIDADO!$C$16:$K$465,9,0),"")</f>
        <v>9</v>
      </c>
      <c r="F33" s="65">
        <f>IFERROR(IF(OR([1]APELACIÓN!$I28="",[1]APELACIÓN!$I28="NO",VLOOKUP($C33,[1]APELACIÓN!$C:$AM,20,0)=0),[1]CONSOLIDADO!$AO33,VLOOKUP($C33,[1]APELACIÓN!$C:$AM,20,0)),0)</f>
        <v>28</v>
      </c>
      <c r="G33" s="66">
        <f>ROUND(IFERROR(IF($F33&gt;39,200,VLOOKUP($F33,[1]PARAMETROS!$A$12:$K$55,2,0)),0),2)</f>
        <v>145</v>
      </c>
      <c r="H33" s="66">
        <f t="shared" si="0"/>
        <v>72.5</v>
      </c>
      <c r="I33" s="66">
        <f>IFERROR(IF(VLOOKUP(C33,[1]APELACIÓN!$C:$AM,7,0)="SI",VLOOKUP(C33,[1]APELACIÓN!$C:$AM,23,0),VLOOKUP(C33,[1]CONSOLIDADO!$C$13:$AR$465,42,0)),0)</f>
        <v>0</v>
      </c>
      <c r="J33" s="66">
        <f>ROUND(IFERROR(IF($I33&gt;39,200,VLOOKUP($I33,[1]PARAMETROS!$A$12:$K$55,6,0)),0),2)</f>
        <v>0</v>
      </c>
      <c r="K33" s="66">
        <f t="shared" si="1"/>
        <v>0</v>
      </c>
      <c r="L33" s="65">
        <f>IFERROR(IF(OR([1]APELACIÓN!$I28="",[1]APELACIÓN!$I28="NO",VLOOKUP($C33,[1]APELACIÓN!$C:$AM,26,0)=0),[1]CONSOLIDADO!AU33,VLOOKUP($C33,[1]APELACIÓN!$C:$AM,26,0)),0)</f>
        <v>0</v>
      </c>
      <c r="M33" s="66">
        <f>ROUND(IFERROR(IF($L33&gt;39,200,VLOOKUP($L33,[1]PARAMETROS!$A$12:$K$55,10,0)),0),2)</f>
        <v>0</v>
      </c>
      <c r="N33" s="66">
        <f t="shared" si="2"/>
        <v>0</v>
      </c>
      <c r="O33" s="66">
        <f t="shared" si="3"/>
        <v>72.5</v>
      </c>
      <c r="P33" s="67">
        <f t="shared" si="4"/>
        <v>29</v>
      </c>
      <c r="Q33" s="65">
        <f>IFERROR(IF(OR([1]APELACIÓN!$I28="",[1]APELACIÓN!$I28="NO",VLOOKUP($C33,[1]APELACIÓN!$C:$AM,29,0)=0),[1]CONSOLIDADO!AZ33,VLOOKUP($C33,[1]APELACIÓN!$C:$AM,29,0)),0)</f>
        <v>502</v>
      </c>
      <c r="R33" s="66">
        <f>ROUND(IFERROR(IF($Q33&gt;110,100,VLOOKUP($Q33,[1]PARAMETROS!$M$12:$O$122,2,0)),0),2)</f>
        <v>100</v>
      </c>
      <c r="S33" s="67">
        <f t="shared" si="5"/>
        <v>30</v>
      </c>
      <c r="T33" s="65">
        <f>IFERROR(IF(OR([1]APELACIÓN!$I28="",[1]APELACIÓN!$I28="NO",VLOOKUP($C33,[1]APELACIÓN!$C:$AM,32,0)=0),[1]CONSOLIDADO!BC33,VLOOKUP($C33,[1]APELACIÓN!$C:$AM,32,0)),0)</f>
        <v>70</v>
      </c>
      <c r="U33" s="65">
        <f>IFERROR(IF(OR([1]APELACIÓN!$I28="",[1]APELACIÓN!$I28="NO",VLOOKUP($C33,[1]APELACIÓN!$C:$AM,33,0)=0),[1]CONSOLIDADO!BD33,VLOOKUP($C33,[1]APELACIÓN!$C:$AM,33,0)),0)</f>
        <v>70</v>
      </c>
      <c r="V33" s="65">
        <f>IFERROR(IF(OR([1]APELACIÓN!$I28="",[1]APELACIÓN!$I28="NO",VLOOKUP($C33,[1]APELACIÓN!$C:$AM,34,0)=0),[1]CONSOLIDADO!BE33,VLOOKUP($C33,[1]APELACIÓN!$C:$AM,34,0)),0)</f>
        <v>70</v>
      </c>
      <c r="W33" s="65">
        <f t="shared" si="6"/>
        <v>70</v>
      </c>
      <c r="X33" s="66">
        <f>ROUND(IFERROR(VLOOKUP($W33,[1]PARAMETROS!$Q$12:$S$82,2,0),0),2)</f>
        <v>100</v>
      </c>
      <c r="Y33" s="67">
        <f t="shared" si="7"/>
        <v>30</v>
      </c>
      <c r="Z33" s="68">
        <f t="shared" si="8"/>
        <v>89</v>
      </c>
      <c r="AA33" s="69" t="str">
        <f>IFERROR(IF(VLOOKUP($C33,[1]APELACIÓN!$C$11:$I$460,5,0)="","",VLOOKUP($C33,[1]APELACIÓN!$C$11:$I$460,5,0)),0)</f>
        <v/>
      </c>
      <c r="AB33" s="69" t="str">
        <f>IFERROR(IF(VLOOKUP($C33,[1]APELACIÓN!$C$11:$I$460,7,0)="","",VLOOKUP($C33,[1]APELACIÓN!$C$11:$I$460,7,0)),0)</f>
        <v/>
      </c>
      <c r="AC33" s="70" t="str">
        <f>IF($C33="","",[1]CONSOLIDADO!BP33)</f>
        <v/>
      </c>
      <c r="AD33" s="71">
        <f>IF($C33="","",[1]CONSOLIDADO!BQ33)</f>
        <v>0</v>
      </c>
      <c r="AE33" s="71">
        <f>IF($C33="","",[1]CONSOLIDADO!BR33)</f>
        <v>0</v>
      </c>
      <c r="AF33" s="71">
        <f>IF($C33="","",[1]CONSOLIDADO!BS33)</f>
        <v>0</v>
      </c>
      <c r="AG33" s="71">
        <f>IF($C33="","",[1]CONSOLIDADO!BT33)</f>
        <v>0</v>
      </c>
      <c r="AH33" s="70" t="str">
        <f>IF($C33="","",[1]CONSOLIDADO!BU33)</f>
        <v/>
      </c>
      <c r="AI33" s="70">
        <f>IF($C33="","",[1]CONSOLIDADO!BV33)</f>
        <v>0</v>
      </c>
      <c r="AJ33" s="71">
        <f>IF($C33="","",[1]CONSOLIDADO!BW33)</f>
        <v>0</v>
      </c>
      <c r="AK33" s="72">
        <f>IF($C33="","",[1]CONSOLIDADO!BX33)</f>
        <v>18</v>
      </c>
    </row>
    <row r="34" spans="1:37" x14ac:dyDescent="0.25">
      <c r="A34" s="61">
        <v>57</v>
      </c>
      <c r="B34" s="62">
        <v>103</v>
      </c>
      <c r="C34" s="63">
        <v>10028801</v>
      </c>
      <c r="D34" s="62" t="s">
        <v>42</v>
      </c>
      <c r="E34" s="64">
        <f>IFERROR(VLOOKUP($C34,[1]CONSOLIDADO!$C$16:$K$465,9,0),"")</f>
        <v>9</v>
      </c>
      <c r="F34" s="65">
        <f>IFERROR(IF(OR([1]APELACIÓN!$I29="",[1]APELACIÓN!$I29="NO",VLOOKUP($C34,[1]APELACIÓN!$C:$AM,20,0)=0),[1]CONSOLIDADO!$AO34,VLOOKUP($C34,[1]APELACIÓN!$C:$AM,20,0)),0)</f>
        <v>27</v>
      </c>
      <c r="G34" s="66">
        <f>ROUND(IFERROR(IF($F34&gt;39,200,VLOOKUP($F34,[1]PARAMETROS!$A$12:$K$55,2,0)),0),2)</f>
        <v>140</v>
      </c>
      <c r="H34" s="66">
        <f t="shared" si="0"/>
        <v>70</v>
      </c>
      <c r="I34" s="66">
        <f>IFERROR(IF(VLOOKUP(C34,[1]APELACIÓN!$C:$AM,7,0)="SI",VLOOKUP(C34,[1]APELACIÓN!$C:$AM,23,0),VLOOKUP(C34,[1]CONSOLIDADO!$C$13:$AR$465,42,0)),0)</f>
        <v>0</v>
      </c>
      <c r="J34" s="66">
        <f>ROUND(IFERROR(IF($I34&gt;39,200,VLOOKUP($I34,[1]PARAMETROS!$A$12:$K$55,6,0)),0),2)</f>
        <v>0</v>
      </c>
      <c r="K34" s="66">
        <f t="shared" si="1"/>
        <v>0</v>
      </c>
      <c r="L34" s="65">
        <f>IFERROR(IF(OR([1]APELACIÓN!$I29="",[1]APELACIÓN!$I29="NO",VLOOKUP($C34,[1]APELACIÓN!$C:$AM,26,0)=0),[1]CONSOLIDADO!AU34,VLOOKUP($C34,[1]APELACIÓN!$C:$AM,26,0)),0)</f>
        <v>0</v>
      </c>
      <c r="M34" s="66">
        <f>ROUND(IFERROR(IF($L34&gt;39,200,VLOOKUP($L34,[1]PARAMETROS!$A$12:$K$55,10,0)),0),2)</f>
        <v>0</v>
      </c>
      <c r="N34" s="66">
        <f t="shared" si="2"/>
        <v>0</v>
      </c>
      <c r="O34" s="66">
        <f t="shared" si="3"/>
        <v>70</v>
      </c>
      <c r="P34" s="67">
        <f t="shared" si="4"/>
        <v>28</v>
      </c>
      <c r="Q34" s="65">
        <f>IFERROR(IF(OR([1]APELACIÓN!$I29="",[1]APELACIÓN!$I29="NO",VLOOKUP($C34,[1]APELACIÓN!$C:$AM,29,0)=0),[1]CONSOLIDADO!AZ34,VLOOKUP($C34,[1]APELACIÓN!$C:$AM,29,0)),0)</f>
        <v>615</v>
      </c>
      <c r="R34" s="66">
        <f>ROUND(IFERROR(IF($Q34&gt;110,100,VLOOKUP($Q34,[1]PARAMETROS!$M$12:$O$122,2,0)),0),2)</f>
        <v>100</v>
      </c>
      <c r="S34" s="67">
        <f t="shared" si="5"/>
        <v>30</v>
      </c>
      <c r="T34" s="65">
        <f>IFERROR(IF(OR([1]APELACIÓN!$I29="",[1]APELACIÓN!$I29="NO",VLOOKUP($C34,[1]APELACIÓN!$C:$AM,32,0)=0),[1]CONSOLIDADO!BC34,VLOOKUP($C34,[1]APELACIÓN!$C:$AM,32,0)),0)</f>
        <v>70</v>
      </c>
      <c r="U34" s="65">
        <f>IFERROR(IF(OR([1]APELACIÓN!$I29="",[1]APELACIÓN!$I29="NO",VLOOKUP($C34,[1]APELACIÓN!$C:$AM,33,0)=0),[1]CONSOLIDADO!BD34,VLOOKUP($C34,[1]APELACIÓN!$C:$AM,33,0)),0)</f>
        <v>70</v>
      </c>
      <c r="V34" s="65">
        <f>IFERROR(IF(OR([1]APELACIÓN!$I29="",[1]APELACIÓN!$I29="NO",VLOOKUP($C34,[1]APELACIÓN!$C:$AM,34,0)=0),[1]CONSOLIDADO!BE34,VLOOKUP($C34,[1]APELACIÓN!$C:$AM,34,0)),0)</f>
        <v>70</v>
      </c>
      <c r="W34" s="65">
        <f t="shared" si="6"/>
        <v>70</v>
      </c>
      <c r="X34" s="66">
        <f>ROUND(IFERROR(VLOOKUP($W34,[1]PARAMETROS!$Q$12:$S$82,2,0),0),2)</f>
        <v>100</v>
      </c>
      <c r="Y34" s="67">
        <f t="shared" si="7"/>
        <v>30</v>
      </c>
      <c r="Z34" s="68">
        <f t="shared" si="8"/>
        <v>88</v>
      </c>
      <c r="AA34" s="69" t="str">
        <f>IFERROR(IF(VLOOKUP($C34,[1]APELACIÓN!$C$11:$I$460,5,0)="","",VLOOKUP($C34,[1]APELACIÓN!$C$11:$I$460,5,0)),0)</f>
        <v/>
      </c>
      <c r="AB34" s="69" t="str">
        <f>IFERROR(IF(VLOOKUP($C34,[1]APELACIÓN!$C$11:$I$460,7,0)="","",VLOOKUP($C34,[1]APELACIÓN!$C$11:$I$460,7,0)),0)</f>
        <v/>
      </c>
      <c r="AC34" s="70" t="str">
        <f>IF($C34="","",[1]CONSOLIDADO!BP34)</f>
        <v/>
      </c>
      <c r="AD34" s="71">
        <f>IF($C34="","",[1]CONSOLIDADO!BQ34)</f>
        <v>0</v>
      </c>
      <c r="AE34" s="71">
        <f>IF($C34="","",[1]CONSOLIDADO!BR34)</f>
        <v>0</v>
      </c>
      <c r="AF34" s="71">
        <f>IF($C34="","",[1]CONSOLIDADO!BS34)</f>
        <v>0</v>
      </c>
      <c r="AG34" s="71">
        <f>IF($C34="","",[1]CONSOLIDADO!BT34)</f>
        <v>0</v>
      </c>
      <c r="AH34" s="70" t="str">
        <f>IF($C34="","",[1]CONSOLIDADO!BU34)</f>
        <v/>
      </c>
      <c r="AI34" s="70">
        <f>IF($C34="","",[1]CONSOLIDADO!BV34)</f>
        <v>0</v>
      </c>
      <c r="AJ34" s="71">
        <f>IF($C34="","",[1]CONSOLIDADO!BW34)</f>
        <v>0</v>
      </c>
      <c r="AK34" s="72">
        <f>IF($C34="","",[1]CONSOLIDADO!BX34)</f>
        <v>19</v>
      </c>
    </row>
    <row r="35" spans="1:37" x14ac:dyDescent="0.25">
      <c r="A35" s="61">
        <v>69</v>
      </c>
      <c r="B35" s="62">
        <v>103</v>
      </c>
      <c r="C35" s="63">
        <v>10543623</v>
      </c>
      <c r="D35" s="62">
        <v>8</v>
      </c>
      <c r="E35" s="64">
        <f>IFERROR(VLOOKUP($C35,[1]CONSOLIDADO!$C$16:$K$465,9,0),"")</f>
        <v>9</v>
      </c>
      <c r="F35" s="65">
        <f>IFERROR(IF(OR([1]APELACIÓN!$I30="",[1]APELACIÓN!$I30="NO",VLOOKUP($C35,[1]APELACIÓN!$C:$AM,20,0)=0),[1]CONSOLIDADO!$AO35,VLOOKUP($C35,[1]APELACIÓN!$C:$AM,20,0)),0)</f>
        <v>25</v>
      </c>
      <c r="G35" s="66">
        <f>ROUND(IFERROR(IF($F35&gt;39,200,VLOOKUP($F35,[1]PARAMETROS!$A$12:$K$55,2,0)),0),2)</f>
        <v>130</v>
      </c>
      <c r="H35" s="66">
        <f t="shared" si="0"/>
        <v>65</v>
      </c>
      <c r="I35" s="66">
        <f>IFERROR(IF(VLOOKUP(C35,[1]APELACIÓN!$C:$AM,7,0)="SI",VLOOKUP(C35,[1]APELACIÓN!$C:$AM,23,0),VLOOKUP(C35,[1]CONSOLIDADO!$C$13:$AR$465,42,0)),0)</f>
        <v>0</v>
      </c>
      <c r="J35" s="66">
        <f>ROUND(IFERROR(IF($I35&gt;39,200,VLOOKUP($I35,[1]PARAMETROS!$A$12:$K$55,6,0)),0),2)</f>
        <v>0</v>
      </c>
      <c r="K35" s="66">
        <f t="shared" si="1"/>
        <v>0</v>
      </c>
      <c r="L35" s="65">
        <f>IFERROR(IF(OR([1]APELACIÓN!$I30="",[1]APELACIÓN!$I30="NO",VLOOKUP($C35,[1]APELACIÓN!$C:$AM,26,0)=0),[1]CONSOLIDADO!AU35,VLOOKUP($C35,[1]APELACIÓN!$C:$AM,26,0)),0)</f>
        <v>0</v>
      </c>
      <c r="M35" s="66">
        <f>ROUND(IFERROR(IF($L35&gt;39,200,VLOOKUP($L35,[1]PARAMETROS!$A$12:$K$55,10,0)),0),2)</f>
        <v>0</v>
      </c>
      <c r="N35" s="66">
        <f t="shared" si="2"/>
        <v>0</v>
      </c>
      <c r="O35" s="66">
        <f t="shared" si="3"/>
        <v>65</v>
      </c>
      <c r="P35" s="67">
        <f t="shared" si="4"/>
        <v>26</v>
      </c>
      <c r="Q35" s="65">
        <f>IFERROR(IF(OR([1]APELACIÓN!$I30="",[1]APELACIÓN!$I30="NO",VLOOKUP($C35,[1]APELACIÓN!$C:$AM,29,0)=0),[1]CONSOLIDADO!AZ35,VLOOKUP($C35,[1]APELACIÓN!$C:$AM,29,0)),0)</f>
        <v>534</v>
      </c>
      <c r="R35" s="66">
        <f>ROUND(IFERROR(IF($Q35&gt;110,100,VLOOKUP($Q35,[1]PARAMETROS!$M$12:$O$122,2,0)),0),2)</f>
        <v>100</v>
      </c>
      <c r="S35" s="67">
        <f t="shared" si="5"/>
        <v>30</v>
      </c>
      <c r="T35" s="65">
        <f>IFERROR(IF(OR([1]APELACIÓN!$I30="",[1]APELACIÓN!$I30="NO",VLOOKUP($C35,[1]APELACIÓN!$C:$AM,32,0)=0),[1]CONSOLIDADO!BC35,VLOOKUP($C35,[1]APELACIÓN!$C:$AM,32,0)),0)</f>
        <v>70</v>
      </c>
      <c r="U35" s="65">
        <f>IFERROR(IF(OR([1]APELACIÓN!$I30="",[1]APELACIÓN!$I30="NO",VLOOKUP($C35,[1]APELACIÓN!$C:$AM,33,0)=0),[1]CONSOLIDADO!BD35,VLOOKUP($C35,[1]APELACIÓN!$C:$AM,33,0)),0)</f>
        <v>70</v>
      </c>
      <c r="V35" s="65">
        <f>IFERROR(IF(OR([1]APELACIÓN!$I30="",[1]APELACIÓN!$I30="NO",VLOOKUP($C35,[1]APELACIÓN!$C:$AM,34,0)=0),[1]CONSOLIDADO!BE35,VLOOKUP($C35,[1]APELACIÓN!$C:$AM,34,0)),0)</f>
        <v>70</v>
      </c>
      <c r="W35" s="65">
        <f t="shared" si="6"/>
        <v>70</v>
      </c>
      <c r="X35" s="66">
        <f>ROUND(IFERROR(VLOOKUP($W35,[1]PARAMETROS!$Q$12:$S$82,2,0),0),2)</f>
        <v>100</v>
      </c>
      <c r="Y35" s="67">
        <f t="shared" si="7"/>
        <v>30</v>
      </c>
      <c r="Z35" s="68">
        <f t="shared" si="8"/>
        <v>86</v>
      </c>
      <c r="AA35" s="69" t="str">
        <f>IFERROR(IF(VLOOKUP($C35,[1]APELACIÓN!$C$11:$I$460,5,0)="","",VLOOKUP($C35,[1]APELACIÓN!$C$11:$I$460,5,0)),0)</f>
        <v/>
      </c>
      <c r="AB35" s="69" t="str">
        <f>IFERROR(IF(VLOOKUP($C35,[1]APELACIÓN!$C$11:$I$460,7,0)="","",VLOOKUP($C35,[1]APELACIÓN!$C$11:$I$460,7,0)),0)</f>
        <v/>
      </c>
      <c r="AC35" s="70" t="str">
        <f>IF($C35="","",[1]CONSOLIDADO!BP35)</f>
        <v/>
      </c>
      <c r="AD35" s="71">
        <f>IF($C35="","",[1]CONSOLIDADO!BQ35)</f>
        <v>0</v>
      </c>
      <c r="AE35" s="71">
        <f>IF($C35="","",[1]CONSOLIDADO!BR35)</f>
        <v>0</v>
      </c>
      <c r="AF35" s="71">
        <f>IF($C35="","",[1]CONSOLIDADO!BS35)</f>
        <v>0</v>
      </c>
      <c r="AG35" s="71">
        <f>IF($C35="","",[1]CONSOLIDADO!BT35)</f>
        <v>0</v>
      </c>
      <c r="AH35" s="70" t="str">
        <f>IF($C35="","",[1]CONSOLIDADO!BU35)</f>
        <v/>
      </c>
      <c r="AI35" s="70">
        <f>IF($C35="","",[1]CONSOLIDADO!BV35)</f>
        <v>0</v>
      </c>
      <c r="AJ35" s="71">
        <f>IF($C35="","",[1]CONSOLIDADO!BW35)</f>
        <v>0</v>
      </c>
      <c r="AK35" s="72">
        <f>IF($C35="","",[1]CONSOLIDADO!BX35)</f>
        <v>20</v>
      </c>
    </row>
    <row r="36" spans="1:37" x14ac:dyDescent="0.25">
      <c r="A36" s="61">
        <v>61</v>
      </c>
      <c r="B36" s="62">
        <v>103</v>
      </c>
      <c r="C36" s="63">
        <v>10249628</v>
      </c>
      <c r="D36" s="62">
        <v>0</v>
      </c>
      <c r="E36" s="64">
        <f>IFERROR(VLOOKUP($C36,[1]CONSOLIDADO!$C$16:$K$465,9,0),"")</f>
        <v>9</v>
      </c>
      <c r="F36" s="65">
        <f>IFERROR(IF(OR([1]APELACIÓN!$I31="",[1]APELACIÓN!$I31="NO",VLOOKUP($C36,[1]APELACIÓN!$C:$AM,20,0)=0),[1]CONSOLIDADO!$AO36,VLOOKUP($C36,[1]APELACIÓN!$C:$AM,20,0)),0)</f>
        <v>17</v>
      </c>
      <c r="G36" s="66">
        <f>ROUND(IFERROR(IF($F36&gt;39,200,VLOOKUP($F36,[1]PARAMETROS!$A$12:$K$55,2,0)),0),2)</f>
        <v>90</v>
      </c>
      <c r="H36" s="66">
        <f t="shared" si="0"/>
        <v>45</v>
      </c>
      <c r="I36" s="66">
        <f>IFERROR(IF(VLOOKUP(C36,[1]APELACIÓN!$C:$AM,7,0)="SI",VLOOKUP(C36,[1]APELACIÓN!$C:$AM,23,0),VLOOKUP(C36,[1]CONSOLIDADO!$C$13:$AR$465,42,0)),0)</f>
        <v>0</v>
      </c>
      <c r="J36" s="66">
        <f>ROUND(IFERROR(IF($I36&gt;39,200,VLOOKUP($I36,[1]PARAMETROS!$A$12:$K$55,6,0)),0),2)</f>
        <v>0</v>
      </c>
      <c r="K36" s="66">
        <f t="shared" si="1"/>
        <v>0</v>
      </c>
      <c r="L36" s="65">
        <f>IFERROR(IF(OR([1]APELACIÓN!$I31="",[1]APELACIÓN!$I31="NO",VLOOKUP($C36,[1]APELACIÓN!$C:$AM,26,0)=0),[1]CONSOLIDADO!AU36,VLOOKUP($C36,[1]APELACIÓN!$C:$AM,26,0)),0)</f>
        <v>0</v>
      </c>
      <c r="M36" s="66">
        <f>ROUND(IFERROR(IF($L36&gt;39,200,VLOOKUP($L36,[1]PARAMETROS!$A$12:$K$55,10,0)),0),2)</f>
        <v>0</v>
      </c>
      <c r="N36" s="66">
        <f t="shared" si="2"/>
        <v>0</v>
      </c>
      <c r="O36" s="66">
        <f t="shared" si="3"/>
        <v>45</v>
      </c>
      <c r="P36" s="67">
        <f t="shared" si="4"/>
        <v>18</v>
      </c>
      <c r="Q36" s="65">
        <f>IFERROR(IF(OR([1]APELACIÓN!$I31="",[1]APELACIÓN!$I31="NO",VLOOKUP($C36,[1]APELACIÓN!$C:$AM,29,0)=0),[1]CONSOLIDADO!AZ36,VLOOKUP($C36,[1]APELACIÓN!$C:$AM,29,0)),0)</f>
        <v>253</v>
      </c>
      <c r="R36" s="66">
        <f>ROUND(IFERROR(IF($Q36&gt;110,100,VLOOKUP($Q36,[1]PARAMETROS!$M$12:$O$122,2,0)),0),2)</f>
        <v>100</v>
      </c>
      <c r="S36" s="67">
        <f t="shared" si="5"/>
        <v>30</v>
      </c>
      <c r="T36" s="65">
        <f>IFERROR(IF(OR([1]APELACIÓN!$I31="",[1]APELACIÓN!$I31="NO",VLOOKUP($C36,[1]APELACIÓN!$C:$AM,32,0)=0),[1]CONSOLIDADO!BC36,VLOOKUP($C36,[1]APELACIÓN!$C:$AM,32,0)),0)</f>
        <v>70</v>
      </c>
      <c r="U36" s="65">
        <f>IFERROR(IF(OR([1]APELACIÓN!$I31="",[1]APELACIÓN!$I31="NO",VLOOKUP($C36,[1]APELACIÓN!$C:$AM,33,0)=0),[1]CONSOLIDADO!BD36,VLOOKUP($C36,[1]APELACIÓN!$C:$AM,33,0)),0)</f>
        <v>70</v>
      </c>
      <c r="V36" s="65">
        <f>IFERROR(IF(OR([1]APELACIÓN!$I31="",[1]APELACIÓN!$I31="NO",VLOOKUP($C36,[1]APELACIÓN!$C:$AM,34,0)=0),[1]CONSOLIDADO!BE36,VLOOKUP($C36,[1]APELACIÓN!$C:$AM,34,0)),0)</f>
        <v>70</v>
      </c>
      <c r="W36" s="65">
        <f t="shared" si="6"/>
        <v>70</v>
      </c>
      <c r="X36" s="66">
        <f>ROUND(IFERROR(VLOOKUP($W36,[1]PARAMETROS!$Q$12:$S$82,2,0),0),2)</f>
        <v>100</v>
      </c>
      <c r="Y36" s="67">
        <f t="shared" si="7"/>
        <v>30</v>
      </c>
      <c r="Z36" s="68">
        <f t="shared" si="8"/>
        <v>78</v>
      </c>
      <c r="AA36" s="69" t="str">
        <f>IFERROR(IF(VLOOKUP($C36,[1]APELACIÓN!$C$11:$I$460,5,0)="","",VLOOKUP($C36,[1]APELACIÓN!$C$11:$I$460,5,0)),0)</f>
        <v/>
      </c>
      <c r="AB36" s="69" t="str">
        <f>IFERROR(IF(VLOOKUP($C36,[1]APELACIÓN!$C$11:$I$460,7,0)="","",VLOOKUP($C36,[1]APELACIÓN!$C$11:$I$460,7,0)),0)</f>
        <v/>
      </c>
      <c r="AC36" s="70" t="str">
        <f>IF($C36="","",[1]CONSOLIDADO!BP36)</f>
        <v/>
      </c>
      <c r="AD36" s="71">
        <f>IF($C36="","",[1]CONSOLIDADO!BQ36)</f>
        <v>0</v>
      </c>
      <c r="AE36" s="71">
        <f>IF($C36="","",[1]CONSOLIDADO!BR36)</f>
        <v>0</v>
      </c>
      <c r="AF36" s="71">
        <f>IF($C36="","",[1]CONSOLIDADO!BS36)</f>
        <v>0</v>
      </c>
      <c r="AG36" s="71">
        <f>IF($C36="","",[1]CONSOLIDADO!BT36)</f>
        <v>0</v>
      </c>
      <c r="AH36" s="70" t="str">
        <f>IF($C36="","",[1]CONSOLIDADO!BU36)</f>
        <v/>
      </c>
      <c r="AI36" s="70">
        <f>IF($C36="","",[1]CONSOLIDADO!BV36)</f>
        <v>0</v>
      </c>
      <c r="AJ36" s="71">
        <f>IF($C36="","",[1]CONSOLIDADO!BW36)</f>
        <v>0</v>
      </c>
      <c r="AK36" s="72">
        <f>IF($C36="","",[1]CONSOLIDADO!BX36)</f>
        <v>21</v>
      </c>
    </row>
    <row r="37" spans="1:37" x14ac:dyDescent="0.25">
      <c r="A37" s="61">
        <v>43</v>
      </c>
      <c r="B37" s="62">
        <v>103</v>
      </c>
      <c r="C37" s="63">
        <v>7795237</v>
      </c>
      <c r="D37" s="62">
        <v>3</v>
      </c>
      <c r="E37" s="64">
        <f>IFERROR(VLOOKUP($C37,[1]CONSOLIDADO!$C$16:$K$465,9,0),"")</f>
        <v>10</v>
      </c>
      <c r="F37" s="65">
        <f>IFERROR(IF(OR([1]APELACIÓN!$I32="",[1]APELACIÓN!$I32="NO",VLOOKUP($C37,[1]APELACIÓN!$C:$AM,20,0)=0),[1]CONSOLIDADO!$AO37,VLOOKUP($C37,[1]APELACIÓN!$C:$AM,20,0)),0)</f>
        <v>38</v>
      </c>
      <c r="G37" s="66">
        <f>ROUND(IFERROR(IF($F37&gt;39,200,VLOOKUP($F37,[1]PARAMETROS!$A$12:$K$55,2,0)),0),2)</f>
        <v>195</v>
      </c>
      <c r="H37" s="66">
        <f t="shared" si="0"/>
        <v>97.5</v>
      </c>
      <c r="I37" s="66">
        <f>IFERROR(IF(VLOOKUP(C37,[1]APELACIÓN!$C:$AM,7,0)="SI",VLOOKUP(C37,[1]APELACIÓN!$C:$AM,23,0),VLOOKUP(C37,[1]CONSOLIDADO!$C$13:$AR$465,42,0)),0)</f>
        <v>0</v>
      </c>
      <c r="J37" s="66">
        <f>ROUND(IFERROR(IF($I37&gt;39,200,VLOOKUP($I37,[1]PARAMETROS!$A$12:$K$55,6,0)),0),2)</f>
        <v>0</v>
      </c>
      <c r="K37" s="66">
        <f t="shared" si="1"/>
        <v>0</v>
      </c>
      <c r="L37" s="65">
        <f>IFERROR(IF(OR([1]APELACIÓN!$I32="",[1]APELACIÓN!$I32="NO",VLOOKUP($C37,[1]APELACIÓN!$C:$AM,26,0)=0),[1]CONSOLIDADO!AU37,VLOOKUP($C37,[1]APELACIÓN!$C:$AM,26,0)),0)</f>
        <v>0</v>
      </c>
      <c r="M37" s="66">
        <f>ROUND(IFERROR(IF($L37&gt;39,200,VLOOKUP($L37,[1]PARAMETROS!$A$12:$K$55,10,0)),0),2)</f>
        <v>0</v>
      </c>
      <c r="N37" s="66">
        <f t="shared" si="2"/>
        <v>0</v>
      </c>
      <c r="O37" s="66">
        <f t="shared" si="3"/>
        <v>97.5</v>
      </c>
      <c r="P37" s="67">
        <f t="shared" si="4"/>
        <v>39</v>
      </c>
      <c r="Q37" s="65">
        <f>IFERROR(IF(OR([1]APELACIÓN!$I32="",[1]APELACIÓN!$I32="NO",VLOOKUP($C37,[1]APELACIÓN!$C:$AM,29,0)=0),[1]CONSOLIDADO!AZ37,VLOOKUP($C37,[1]APELACIÓN!$C:$AM,29,0)),0)</f>
        <v>852</v>
      </c>
      <c r="R37" s="66">
        <f>ROUND(IFERROR(IF($Q37&gt;110,100,VLOOKUP($Q37,[1]PARAMETROS!$M$12:$O$122,2,0)),0),2)</f>
        <v>100</v>
      </c>
      <c r="S37" s="67">
        <f t="shared" si="5"/>
        <v>30</v>
      </c>
      <c r="T37" s="65">
        <f>IFERROR(IF(OR([1]APELACIÓN!$I32="",[1]APELACIÓN!$I32="NO",VLOOKUP($C37,[1]APELACIÓN!$C:$AM,32,0)=0),[1]CONSOLIDADO!BC37,VLOOKUP($C37,[1]APELACIÓN!$C:$AM,32,0)),0)</f>
        <v>70</v>
      </c>
      <c r="U37" s="65">
        <f>IFERROR(IF(OR([1]APELACIÓN!$I32="",[1]APELACIÓN!$I32="NO",VLOOKUP($C37,[1]APELACIÓN!$C:$AM,33,0)=0),[1]CONSOLIDADO!BD37,VLOOKUP($C37,[1]APELACIÓN!$C:$AM,33,0)),0)</f>
        <v>70</v>
      </c>
      <c r="V37" s="65">
        <f>IFERROR(IF(OR([1]APELACIÓN!$I32="",[1]APELACIÓN!$I32="NO",VLOOKUP($C37,[1]APELACIÓN!$C:$AM,34,0)=0),[1]CONSOLIDADO!BE37,VLOOKUP($C37,[1]APELACIÓN!$C:$AM,34,0)),0)</f>
        <v>70</v>
      </c>
      <c r="W37" s="65">
        <f t="shared" si="6"/>
        <v>70</v>
      </c>
      <c r="X37" s="66">
        <f>ROUND(IFERROR(VLOOKUP($W37,[1]PARAMETROS!$Q$12:$S$82,2,0),0),2)</f>
        <v>100</v>
      </c>
      <c r="Y37" s="67">
        <f t="shared" si="7"/>
        <v>30</v>
      </c>
      <c r="Z37" s="68">
        <f t="shared" si="8"/>
        <v>99</v>
      </c>
      <c r="AA37" s="69" t="str">
        <f>IFERROR(IF(VLOOKUP($C37,[1]APELACIÓN!$C$11:$I$460,5,0)="","",VLOOKUP($C37,[1]APELACIÓN!$C$11:$I$460,5,0)),0)</f>
        <v/>
      </c>
      <c r="AB37" s="69" t="str">
        <f>IFERROR(IF(VLOOKUP($C37,[1]APELACIÓN!$C$11:$I$460,7,0)="","",VLOOKUP($C37,[1]APELACIÓN!$C$11:$I$460,7,0)),0)</f>
        <v/>
      </c>
      <c r="AC37" s="70" t="str">
        <f>IF($C37="","",[1]CONSOLIDADO!BP37)</f>
        <v/>
      </c>
      <c r="AD37" s="71">
        <f>IF($C37="","",[1]CONSOLIDADO!BQ37)</f>
        <v>0</v>
      </c>
      <c r="AE37" s="71">
        <f>IF($C37="","",[1]CONSOLIDADO!BR37)</f>
        <v>0</v>
      </c>
      <c r="AF37" s="71">
        <f>IF($C37="","",[1]CONSOLIDADO!BS37)</f>
        <v>0</v>
      </c>
      <c r="AG37" s="71">
        <f>IF($C37="","",[1]CONSOLIDADO!BT37)</f>
        <v>0</v>
      </c>
      <c r="AH37" s="70" t="str">
        <f>IF($C37="","",[1]CONSOLIDADO!BU37)</f>
        <v/>
      </c>
      <c r="AI37" s="70">
        <f>IF($C37="","",[1]CONSOLIDADO!BV37)</f>
        <v>0</v>
      </c>
      <c r="AJ37" s="71">
        <f>IF($C37="","",[1]CONSOLIDADO!BW37)</f>
        <v>0</v>
      </c>
      <c r="AK37" s="72">
        <f>IF($C37="","",[1]CONSOLIDADO!BX37)</f>
        <v>22</v>
      </c>
    </row>
    <row r="38" spans="1:37" x14ac:dyDescent="0.25">
      <c r="A38" s="61">
        <v>25</v>
      </c>
      <c r="B38" s="62">
        <v>103</v>
      </c>
      <c r="C38" s="63">
        <v>6606063</v>
      </c>
      <c r="D38" s="62">
        <v>2</v>
      </c>
      <c r="E38" s="64">
        <f>IFERROR(VLOOKUP($C38,[1]CONSOLIDADO!$C$16:$K$465,9,0),"")</f>
        <v>10</v>
      </c>
      <c r="F38" s="65">
        <f>IFERROR(IF(OR([1]APELACIÓN!$I33="",[1]APELACIÓN!$I33="NO",VLOOKUP($C38,[1]APELACIÓN!$C:$AM,20,0)=0),[1]CONSOLIDADO!$AO38,VLOOKUP($C38,[1]APELACIÓN!$C:$AM,20,0)),0)</f>
        <v>27</v>
      </c>
      <c r="G38" s="66">
        <f>ROUND(IFERROR(IF($F38&gt;39,200,VLOOKUP($F38,[1]PARAMETROS!$A$12:$K$55,2,0)),0),2)</f>
        <v>140</v>
      </c>
      <c r="H38" s="66">
        <f t="shared" si="0"/>
        <v>70</v>
      </c>
      <c r="I38" s="66">
        <f>IFERROR(IF(VLOOKUP(C38,[1]APELACIÓN!$C:$AM,7,0)="SI",VLOOKUP(C38,[1]APELACIÓN!$C:$AM,23,0),VLOOKUP(C38,[1]CONSOLIDADO!$C$13:$AR$465,42,0)),0)</f>
        <v>3</v>
      </c>
      <c r="J38" s="66">
        <f>ROUND(IFERROR(IF($I38&gt;39,200,VLOOKUP($I38,[1]PARAMETROS!$A$12:$K$55,6,0)),0),2)</f>
        <v>20</v>
      </c>
      <c r="K38" s="66">
        <f t="shared" si="1"/>
        <v>6</v>
      </c>
      <c r="L38" s="65">
        <f>IFERROR(IF(OR([1]APELACIÓN!$I33="",[1]APELACIÓN!$I33="NO",VLOOKUP($C38,[1]APELACIÓN!$C:$AM,26,0)=0),[1]CONSOLIDADO!AU38,VLOOKUP($C38,[1]APELACIÓN!$C:$AM,26,0)),0)</f>
        <v>0</v>
      </c>
      <c r="M38" s="66">
        <f>ROUND(IFERROR(IF($L38&gt;39,200,VLOOKUP($L38,[1]PARAMETROS!$A$12:$K$55,10,0)),0),2)</f>
        <v>0</v>
      </c>
      <c r="N38" s="66">
        <f t="shared" si="2"/>
        <v>0</v>
      </c>
      <c r="O38" s="66">
        <f t="shared" si="3"/>
        <v>76</v>
      </c>
      <c r="P38" s="67">
        <f t="shared" si="4"/>
        <v>30.4</v>
      </c>
      <c r="Q38" s="65">
        <f>IFERROR(IF(OR([1]APELACIÓN!$I33="",[1]APELACIÓN!$I33="NO",VLOOKUP($C38,[1]APELACIÓN!$C:$AM,29,0)=0),[1]CONSOLIDADO!AZ38,VLOOKUP($C38,[1]APELACIÓN!$C:$AM,29,0)),0)</f>
        <v>683</v>
      </c>
      <c r="R38" s="66">
        <f>ROUND(IFERROR(IF($Q38&gt;110,100,VLOOKUP($Q38,[1]PARAMETROS!$M$12:$O$122,2,0)),0),2)</f>
        <v>100</v>
      </c>
      <c r="S38" s="67">
        <f t="shared" si="5"/>
        <v>30</v>
      </c>
      <c r="T38" s="65">
        <f>IFERROR(IF(OR([1]APELACIÓN!$I33="",[1]APELACIÓN!$I33="NO",VLOOKUP($C38,[1]APELACIÓN!$C:$AM,32,0)=0),[1]CONSOLIDADO!BC38,VLOOKUP($C38,[1]APELACIÓN!$C:$AM,32,0)),0)</f>
        <v>70</v>
      </c>
      <c r="U38" s="65">
        <f>IFERROR(IF(OR([1]APELACIÓN!$I33="",[1]APELACIÓN!$I33="NO",VLOOKUP($C38,[1]APELACIÓN!$C:$AM,33,0)=0),[1]CONSOLIDADO!BD38,VLOOKUP($C38,[1]APELACIÓN!$C:$AM,33,0)),0)</f>
        <v>70</v>
      </c>
      <c r="V38" s="65">
        <f>IFERROR(IF(OR([1]APELACIÓN!$I33="",[1]APELACIÓN!$I33="NO",VLOOKUP($C38,[1]APELACIÓN!$C:$AM,34,0)=0),[1]CONSOLIDADO!BE38,VLOOKUP($C38,[1]APELACIÓN!$C:$AM,34,0)),0)</f>
        <v>70</v>
      </c>
      <c r="W38" s="65">
        <f t="shared" si="6"/>
        <v>70</v>
      </c>
      <c r="X38" s="66">
        <f>ROUND(IFERROR(VLOOKUP($W38,[1]PARAMETROS!$Q$12:$S$82,2,0),0),2)</f>
        <v>100</v>
      </c>
      <c r="Y38" s="67">
        <f t="shared" si="7"/>
        <v>30</v>
      </c>
      <c r="Z38" s="68">
        <f t="shared" si="8"/>
        <v>90.4</v>
      </c>
      <c r="AA38" s="69" t="str">
        <f>IFERROR(IF(VLOOKUP($C38,[1]APELACIÓN!$C$11:$I$460,5,0)="","",VLOOKUP($C38,[1]APELACIÓN!$C$11:$I$460,5,0)),0)</f>
        <v/>
      </c>
      <c r="AB38" s="69" t="str">
        <f>IFERROR(IF(VLOOKUP($C38,[1]APELACIÓN!$C$11:$I$460,7,0)="","",VLOOKUP($C38,[1]APELACIÓN!$C$11:$I$460,7,0)),0)</f>
        <v/>
      </c>
      <c r="AC38" s="70" t="str">
        <f>IF($C38="","",[1]CONSOLIDADO!BP38)</f>
        <v/>
      </c>
      <c r="AD38" s="71">
        <f>IF($C38="","",[1]CONSOLIDADO!BQ38)</f>
        <v>0</v>
      </c>
      <c r="AE38" s="71">
        <f>IF($C38="","",[1]CONSOLIDADO!BR38)</f>
        <v>0</v>
      </c>
      <c r="AF38" s="71">
        <f>IF($C38="","",[1]CONSOLIDADO!BS38)</f>
        <v>0</v>
      </c>
      <c r="AG38" s="71">
        <f>IF($C38="","",[1]CONSOLIDADO!BT38)</f>
        <v>0</v>
      </c>
      <c r="AH38" s="70" t="str">
        <f>IF($C38="","",[1]CONSOLIDADO!BU38)</f>
        <v/>
      </c>
      <c r="AI38" s="70">
        <f>IF($C38="","",[1]CONSOLIDADO!BV38)</f>
        <v>0</v>
      </c>
      <c r="AJ38" s="71">
        <f>IF($C38="","",[1]CONSOLIDADO!BW38)</f>
        <v>0</v>
      </c>
      <c r="AK38" s="72">
        <f>IF($C38="","",[1]CONSOLIDADO!BX38)</f>
        <v>23</v>
      </c>
    </row>
    <row r="39" spans="1:37" x14ac:dyDescent="0.25">
      <c r="A39" s="61">
        <v>36</v>
      </c>
      <c r="B39" s="62">
        <v>103</v>
      </c>
      <c r="C39" s="63">
        <v>7278076</v>
      </c>
      <c r="D39" s="62">
        <v>0</v>
      </c>
      <c r="E39" s="64">
        <f>IFERROR(VLOOKUP($C39,[1]CONSOLIDADO!$C$16:$K$465,9,0),"")</f>
        <v>10</v>
      </c>
      <c r="F39" s="65">
        <f>IFERROR(IF(OR([1]APELACIÓN!$I34="",[1]APELACIÓN!$I34="NO",VLOOKUP($C39,[1]APELACIÓN!$C:$AM,20,0)=0),[1]CONSOLIDADO!$AO39,VLOOKUP($C39,[1]APELACIÓN!$C:$AM,20,0)),0)</f>
        <v>29</v>
      </c>
      <c r="G39" s="66">
        <f>ROUND(IFERROR(IF($F39&gt;39,200,VLOOKUP($F39,[1]PARAMETROS!$A$12:$K$55,2,0)),0),2)</f>
        <v>150</v>
      </c>
      <c r="H39" s="66">
        <f t="shared" si="0"/>
        <v>75</v>
      </c>
      <c r="I39" s="66">
        <f>IFERROR(IF(VLOOKUP(C39,[1]APELACIÓN!$C:$AM,7,0)="SI",VLOOKUP(C39,[1]APELACIÓN!$C:$AM,23,0),VLOOKUP(C39,[1]CONSOLIDADO!$C$13:$AR$465,42,0)),0)</f>
        <v>0</v>
      </c>
      <c r="J39" s="66">
        <f>ROUND(IFERROR(IF($I39&gt;39,200,VLOOKUP($I39,[1]PARAMETROS!$A$12:$K$55,6,0)),0),2)</f>
        <v>0</v>
      </c>
      <c r="K39" s="66">
        <f t="shared" si="1"/>
        <v>0</v>
      </c>
      <c r="L39" s="65">
        <f>IFERROR(IF(OR([1]APELACIÓN!$I34="",[1]APELACIÓN!$I34="NO",VLOOKUP($C39,[1]APELACIÓN!$C:$AM,26,0)=0),[1]CONSOLIDADO!AU39,VLOOKUP($C39,[1]APELACIÓN!$C:$AM,26,0)),0)</f>
        <v>0</v>
      </c>
      <c r="M39" s="66">
        <f>ROUND(IFERROR(IF($L39&gt;39,200,VLOOKUP($L39,[1]PARAMETROS!$A$12:$K$55,10,0)),0),2)</f>
        <v>0</v>
      </c>
      <c r="N39" s="66">
        <f t="shared" si="2"/>
        <v>0</v>
      </c>
      <c r="O39" s="66">
        <f t="shared" si="3"/>
        <v>75</v>
      </c>
      <c r="P39" s="67">
        <f t="shared" si="4"/>
        <v>30</v>
      </c>
      <c r="Q39" s="65">
        <f>IFERROR(IF(OR([1]APELACIÓN!$I34="",[1]APELACIÓN!$I34="NO",VLOOKUP($C39,[1]APELACIÓN!$C:$AM,29,0)=0),[1]CONSOLIDADO!AZ39,VLOOKUP($C39,[1]APELACIÓN!$C:$AM,29,0)),0)</f>
        <v>256</v>
      </c>
      <c r="R39" s="66">
        <f>ROUND(IFERROR(IF($Q39&gt;110,100,VLOOKUP($Q39,[1]PARAMETROS!$M$12:$O$122,2,0)),0),2)</f>
        <v>100</v>
      </c>
      <c r="S39" s="67">
        <f t="shared" si="5"/>
        <v>30</v>
      </c>
      <c r="T39" s="65">
        <f>IFERROR(IF(OR([1]APELACIÓN!$I34="",[1]APELACIÓN!$I34="NO",VLOOKUP($C39,[1]APELACIÓN!$C:$AM,32,0)=0),[1]CONSOLIDADO!BC39,VLOOKUP($C39,[1]APELACIÓN!$C:$AM,32,0)),0)</f>
        <v>70</v>
      </c>
      <c r="U39" s="65">
        <f>IFERROR(IF(OR([1]APELACIÓN!$I34="",[1]APELACIÓN!$I34="NO",VLOOKUP($C39,[1]APELACIÓN!$C:$AM,33,0)=0),[1]CONSOLIDADO!BD39,VLOOKUP($C39,[1]APELACIÓN!$C:$AM,33,0)),0)</f>
        <v>70</v>
      </c>
      <c r="V39" s="65">
        <f>IFERROR(IF(OR([1]APELACIÓN!$I34="",[1]APELACIÓN!$I34="NO",VLOOKUP($C39,[1]APELACIÓN!$C:$AM,34,0)=0),[1]CONSOLIDADO!BE39,VLOOKUP($C39,[1]APELACIÓN!$C:$AM,34,0)),0)</f>
        <v>70</v>
      </c>
      <c r="W39" s="65">
        <f t="shared" si="6"/>
        <v>70</v>
      </c>
      <c r="X39" s="66">
        <f>ROUND(IFERROR(VLOOKUP($W39,[1]PARAMETROS!$Q$12:$S$82,2,0),0),2)</f>
        <v>100</v>
      </c>
      <c r="Y39" s="67">
        <f t="shared" si="7"/>
        <v>30</v>
      </c>
      <c r="Z39" s="68">
        <f t="shared" si="8"/>
        <v>90</v>
      </c>
      <c r="AA39" s="69" t="str">
        <f>IFERROR(IF(VLOOKUP($C39,[1]APELACIÓN!$C$11:$I$460,5,0)="","",VLOOKUP($C39,[1]APELACIÓN!$C$11:$I$460,5,0)),0)</f>
        <v/>
      </c>
      <c r="AB39" s="69" t="str">
        <f>IFERROR(IF(VLOOKUP($C39,[1]APELACIÓN!$C$11:$I$460,7,0)="","",VLOOKUP($C39,[1]APELACIÓN!$C$11:$I$460,7,0)),0)</f>
        <v/>
      </c>
      <c r="AC39" s="70" t="str">
        <f>IF($C39="","",[1]CONSOLIDADO!BP39)</f>
        <v/>
      </c>
      <c r="AD39" s="71">
        <f>IF($C39="","",[1]CONSOLIDADO!BQ39)</f>
        <v>0</v>
      </c>
      <c r="AE39" s="71">
        <f>IF($C39="","",[1]CONSOLIDADO!BR39)</f>
        <v>0</v>
      </c>
      <c r="AF39" s="71">
        <f>IF($C39="","",[1]CONSOLIDADO!BS39)</f>
        <v>0</v>
      </c>
      <c r="AG39" s="71">
        <f>IF($C39="","",[1]CONSOLIDADO!BT39)</f>
        <v>0</v>
      </c>
      <c r="AH39" s="70" t="str">
        <f>IF($C39="","",[1]CONSOLIDADO!BU39)</f>
        <v/>
      </c>
      <c r="AI39" s="70">
        <f>IF($C39="","",[1]CONSOLIDADO!BV39)</f>
        <v>0</v>
      </c>
      <c r="AJ39" s="71">
        <f>IF($C39="","",[1]CONSOLIDADO!BW39)</f>
        <v>0</v>
      </c>
      <c r="AK39" s="72">
        <f>IF($C39="","",[1]CONSOLIDADO!BX39)</f>
        <v>24</v>
      </c>
    </row>
    <row r="40" spans="1:37" x14ac:dyDescent="0.25">
      <c r="A40" s="61">
        <v>54</v>
      </c>
      <c r="B40" s="62">
        <v>103</v>
      </c>
      <c r="C40" s="63">
        <v>9788842</v>
      </c>
      <c r="D40" s="62">
        <v>6</v>
      </c>
      <c r="E40" s="64">
        <f>IFERROR(VLOOKUP($C40,[1]CONSOLIDADO!$C$16:$K$465,9,0),"")</f>
        <v>10</v>
      </c>
      <c r="F40" s="65">
        <f>IFERROR(IF(OR([1]APELACIÓN!$I35="",[1]APELACIÓN!$I35="NO",VLOOKUP($C40,[1]APELACIÓN!$C:$AM,20,0)=0),[1]CONSOLIDADO!$AO40,VLOOKUP($C40,[1]APELACIÓN!$C:$AM,20,0)),0)</f>
        <v>25</v>
      </c>
      <c r="G40" s="66">
        <f>ROUND(IFERROR(IF($F40&gt;39,200,VLOOKUP($F40,[1]PARAMETROS!$A$12:$K$55,2,0)),0),2)</f>
        <v>130</v>
      </c>
      <c r="H40" s="66">
        <f t="shared" si="0"/>
        <v>65</v>
      </c>
      <c r="I40" s="66">
        <f>IFERROR(IF(VLOOKUP(C40,[1]APELACIÓN!$C:$AM,7,0)="SI",VLOOKUP(C40,[1]APELACIÓN!$C:$AM,23,0),VLOOKUP(C40,[1]CONSOLIDADO!$C$13:$AR$465,42,0)),0)</f>
        <v>0</v>
      </c>
      <c r="J40" s="66">
        <f>ROUND(IFERROR(IF($I40&gt;39,200,VLOOKUP($I40,[1]PARAMETROS!$A$12:$K$55,6,0)),0),2)</f>
        <v>0</v>
      </c>
      <c r="K40" s="66">
        <f t="shared" si="1"/>
        <v>0</v>
      </c>
      <c r="L40" s="65">
        <f>IFERROR(IF(OR([1]APELACIÓN!$I35="",[1]APELACIÓN!$I35="NO",VLOOKUP($C40,[1]APELACIÓN!$C:$AM,26,0)=0),[1]CONSOLIDADO!AU40,VLOOKUP($C40,[1]APELACIÓN!$C:$AM,26,0)),0)</f>
        <v>0</v>
      </c>
      <c r="M40" s="66">
        <f>ROUND(IFERROR(IF($L40&gt;39,200,VLOOKUP($L40,[1]PARAMETROS!$A$12:$K$55,10,0)),0),2)</f>
        <v>0</v>
      </c>
      <c r="N40" s="66">
        <f t="shared" si="2"/>
        <v>0</v>
      </c>
      <c r="O40" s="66">
        <f t="shared" si="3"/>
        <v>65</v>
      </c>
      <c r="P40" s="67">
        <f t="shared" si="4"/>
        <v>26</v>
      </c>
      <c r="Q40" s="65">
        <f>IFERROR(IF(OR([1]APELACIÓN!$I35="",[1]APELACIÓN!$I35="NO",VLOOKUP($C40,[1]APELACIÓN!$C:$AM,29,0)=0),[1]CONSOLIDADO!AZ40,VLOOKUP($C40,[1]APELACIÓN!$C:$AM,29,0)),0)</f>
        <v>457</v>
      </c>
      <c r="R40" s="66">
        <f>ROUND(IFERROR(IF($Q40&gt;110,100,VLOOKUP($Q40,[1]PARAMETROS!$M$12:$O$122,2,0)),0),2)</f>
        <v>100</v>
      </c>
      <c r="S40" s="67">
        <f t="shared" si="5"/>
        <v>30</v>
      </c>
      <c r="T40" s="65">
        <f>IFERROR(IF(OR([1]APELACIÓN!$I35="",[1]APELACIÓN!$I35="NO",VLOOKUP($C40,[1]APELACIÓN!$C:$AM,32,0)=0),[1]CONSOLIDADO!BC40,VLOOKUP($C40,[1]APELACIÓN!$C:$AM,32,0)),0)</f>
        <v>70</v>
      </c>
      <c r="U40" s="65">
        <f>IFERROR(IF(OR([1]APELACIÓN!$I35="",[1]APELACIÓN!$I35="NO",VLOOKUP($C40,[1]APELACIÓN!$C:$AM,33,0)=0),[1]CONSOLIDADO!BD40,VLOOKUP($C40,[1]APELACIÓN!$C:$AM,33,0)),0)</f>
        <v>70</v>
      </c>
      <c r="V40" s="65">
        <f>IFERROR(IF(OR([1]APELACIÓN!$I35="",[1]APELACIÓN!$I35="NO",VLOOKUP($C40,[1]APELACIÓN!$C:$AM,34,0)=0),[1]CONSOLIDADO!BE40,VLOOKUP($C40,[1]APELACIÓN!$C:$AM,34,0)),0)</f>
        <v>70</v>
      </c>
      <c r="W40" s="65">
        <f t="shared" si="6"/>
        <v>70</v>
      </c>
      <c r="X40" s="66">
        <f>ROUND(IFERROR(VLOOKUP($W40,[1]PARAMETROS!$Q$12:$S$82,2,0),0),2)</f>
        <v>100</v>
      </c>
      <c r="Y40" s="67">
        <f t="shared" si="7"/>
        <v>30</v>
      </c>
      <c r="Z40" s="68">
        <f t="shared" si="8"/>
        <v>86</v>
      </c>
      <c r="AA40" s="69" t="str">
        <f>IFERROR(IF(VLOOKUP($C40,[1]APELACIÓN!$C$11:$I$460,5,0)="","",VLOOKUP($C40,[1]APELACIÓN!$C$11:$I$460,5,0)),0)</f>
        <v/>
      </c>
      <c r="AB40" s="69" t="str">
        <f>IFERROR(IF(VLOOKUP($C40,[1]APELACIÓN!$C$11:$I$460,7,0)="","",VLOOKUP($C40,[1]APELACIÓN!$C$11:$I$460,7,0)),0)</f>
        <v/>
      </c>
      <c r="AC40" s="70" t="str">
        <f>IF($C40="","",[1]CONSOLIDADO!BP40)</f>
        <v/>
      </c>
      <c r="AD40" s="71">
        <f>IF($C40="","",[1]CONSOLIDADO!BQ40)</f>
        <v>0</v>
      </c>
      <c r="AE40" s="71">
        <f>IF($C40="","",[1]CONSOLIDADO!BR40)</f>
        <v>0</v>
      </c>
      <c r="AF40" s="71">
        <f>IF($C40="","",[1]CONSOLIDADO!BS40)</f>
        <v>0</v>
      </c>
      <c r="AG40" s="71">
        <f>IF($C40="","",[1]CONSOLIDADO!BT40)</f>
        <v>0</v>
      </c>
      <c r="AH40" s="70" t="str">
        <f>IF($C40="","",[1]CONSOLIDADO!BU40)</f>
        <v/>
      </c>
      <c r="AI40" s="70">
        <f>IF($C40="","",[1]CONSOLIDADO!BV40)</f>
        <v>0</v>
      </c>
      <c r="AJ40" s="71">
        <f>IF($C40="","",[1]CONSOLIDADO!BW40)</f>
        <v>0</v>
      </c>
      <c r="AK40" s="72">
        <f>IF($C40="","",[1]CONSOLIDADO!BX40)</f>
        <v>25</v>
      </c>
    </row>
    <row r="41" spans="1:37" x14ac:dyDescent="0.25">
      <c r="A41" s="61">
        <v>76</v>
      </c>
      <c r="B41" s="62">
        <v>103</v>
      </c>
      <c r="C41" s="63">
        <v>11611319</v>
      </c>
      <c r="D41" s="62">
        <v>8</v>
      </c>
      <c r="E41" s="64">
        <f>IFERROR(VLOOKUP($C41,[1]CONSOLIDADO!$C$16:$K$465,9,0),"")</f>
        <v>10</v>
      </c>
      <c r="F41" s="65">
        <f>IFERROR(IF(OR([1]APELACIÓN!$I36="",[1]APELACIÓN!$I36="NO",VLOOKUP($C41,[1]APELACIÓN!$C:$AM,20,0)=0),[1]CONSOLIDADO!$AO41,VLOOKUP($C41,[1]APELACIÓN!$C:$AM,20,0)),0)</f>
        <v>12</v>
      </c>
      <c r="G41" s="66">
        <f>ROUND(IFERROR(IF($F41&gt;39,200,VLOOKUP($F41,[1]PARAMETROS!$A$12:$K$55,2,0)),0),2)</f>
        <v>65</v>
      </c>
      <c r="H41" s="66">
        <f t="shared" si="0"/>
        <v>32.5</v>
      </c>
      <c r="I41" s="66">
        <f>IFERROR(IF(VLOOKUP(C41,[1]APELACIÓN!$C:$AM,7,0)="SI",VLOOKUP(C41,[1]APELACIÓN!$C:$AM,23,0),VLOOKUP(C41,[1]CONSOLIDADO!$C$13:$AR$465,42,0)),0)</f>
        <v>6</v>
      </c>
      <c r="J41" s="66">
        <f>ROUND(IFERROR(IF($I41&gt;39,200,VLOOKUP($I41,[1]PARAMETROS!$A$12:$K$55,6,0)),0),2)</f>
        <v>35</v>
      </c>
      <c r="K41" s="66">
        <f t="shared" si="1"/>
        <v>10.5</v>
      </c>
      <c r="L41" s="65">
        <f>IFERROR(IF(OR([1]APELACIÓN!$I36="",[1]APELACIÓN!$I36="NO",VLOOKUP($C41,[1]APELACIÓN!$C:$AM,26,0)=0),[1]CONSOLIDADO!AU41,VLOOKUP($C41,[1]APELACIÓN!$C:$AM,26,0)),0)</f>
        <v>0</v>
      </c>
      <c r="M41" s="66">
        <f>ROUND(IFERROR(IF($L41&gt;39,200,VLOOKUP($L41,[1]PARAMETROS!$A$12:$K$55,10,0)),0),2)</f>
        <v>0</v>
      </c>
      <c r="N41" s="66">
        <f t="shared" si="2"/>
        <v>0</v>
      </c>
      <c r="O41" s="66">
        <f t="shared" si="3"/>
        <v>43</v>
      </c>
      <c r="P41" s="67">
        <f t="shared" si="4"/>
        <v>17.2</v>
      </c>
      <c r="Q41" s="65">
        <f>IFERROR(IF(OR([1]APELACIÓN!$I36="",[1]APELACIÓN!$I36="NO",VLOOKUP($C41,[1]APELACIÓN!$C:$AM,29,0)=0),[1]CONSOLIDADO!AZ41,VLOOKUP($C41,[1]APELACIÓN!$C:$AM,29,0)),0)</f>
        <v>625</v>
      </c>
      <c r="R41" s="66">
        <f>ROUND(IFERROR(IF($Q41&gt;110,100,VLOOKUP($Q41,[1]PARAMETROS!$M$12:$O$122,2,0)),0),2)</f>
        <v>100</v>
      </c>
      <c r="S41" s="67">
        <f t="shared" si="5"/>
        <v>30</v>
      </c>
      <c r="T41" s="65">
        <f>IFERROR(IF(OR([1]APELACIÓN!$I36="",[1]APELACIÓN!$I36="NO",VLOOKUP($C41,[1]APELACIÓN!$C:$AM,32,0)=0),[1]CONSOLIDADO!BC41,VLOOKUP($C41,[1]APELACIÓN!$C:$AM,32,0)),0)</f>
        <v>70</v>
      </c>
      <c r="U41" s="65">
        <f>IFERROR(IF(OR([1]APELACIÓN!$I36="",[1]APELACIÓN!$I36="NO",VLOOKUP($C41,[1]APELACIÓN!$C:$AM,33,0)=0),[1]CONSOLIDADO!BD41,VLOOKUP($C41,[1]APELACIÓN!$C:$AM,33,0)),0)</f>
        <v>69</v>
      </c>
      <c r="V41" s="65">
        <f>IFERROR(IF(OR([1]APELACIÓN!$I36="",[1]APELACIÓN!$I36="NO",VLOOKUP($C41,[1]APELACIÓN!$C:$AM,34,0)=0),[1]CONSOLIDADO!BE41,VLOOKUP($C41,[1]APELACIÓN!$C:$AM,34,0)),0)</f>
        <v>68</v>
      </c>
      <c r="W41" s="65">
        <f t="shared" si="6"/>
        <v>69</v>
      </c>
      <c r="X41" s="66">
        <f>ROUND(IFERROR(VLOOKUP($W41,[1]PARAMETROS!$Q$12:$S$82,2,0),0),2)</f>
        <v>96</v>
      </c>
      <c r="Y41" s="67">
        <f t="shared" si="7"/>
        <v>28.8</v>
      </c>
      <c r="Z41" s="68">
        <f t="shared" si="8"/>
        <v>76</v>
      </c>
      <c r="AA41" s="69" t="str">
        <f>IFERROR(IF(VLOOKUP($C41,[1]APELACIÓN!$C$11:$I$460,5,0)="","",VLOOKUP($C41,[1]APELACIÓN!$C$11:$I$460,5,0)),0)</f>
        <v/>
      </c>
      <c r="AB41" s="69" t="str">
        <f>IFERROR(IF(VLOOKUP($C41,[1]APELACIÓN!$C$11:$I$460,7,0)="","",VLOOKUP($C41,[1]APELACIÓN!$C$11:$I$460,7,0)),0)</f>
        <v/>
      </c>
      <c r="AC41" s="70" t="str">
        <f>IF($C41="","",[1]CONSOLIDADO!BP41)</f>
        <v/>
      </c>
      <c r="AD41" s="71">
        <f>IF($C41="","",[1]CONSOLIDADO!BQ41)</f>
        <v>0</v>
      </c>
      <c r="AE41" s="71">
        <f>IF($C41="","",[1]CONSOLIDADO!BR41)</f>
        <v>0</v>
      </c>
      <c r="AF41" s="71">
        <f>IF($C41="","",[1]CONSOLIDADO!BS41)</f>
        <v>0</v>
      </c>
      <c r="AG41" s="71">
        <f>IF($C41="","",[1]CONSOLIDADO!BT41)</f>
        <v>0</v>
      </c>
      <c r="AH41" s="70" t="str">
        <f>IF($C41="","",[1]CONSOLIDADO!BU41)</f>
        <v/>
      </c>
      <c r="AI41" s="70">
        <f>IF($C41="","",[1]CONSOLIDADO!BV41)</f>
        <v>0</v>
      </c>
      <c r="AJ41" s="71">
        <f>IF($C41="","",[1]CONSOLIDADO!BW41)</f>
        <v>0</v>
      </c>
      <c r="AK41" s="72">
        <f>IF($C41="","",[1]CONSOLIDADO!BX41)</f>
        <v>26</v>
      </c>
    </row>
    <row r="42" spans="1:37" x14ac:dyDescent="0.25">
      <c r="A42" s="61">
        <v>49</v>
      </c>
      <c r="B42" s="62">
        <v>103</v>
      </c>
      <c r="C42" s="63">
        <v>9349729</v>
      </c>
      <c r="D42" s="62">
        <v>5</v>
      </c>
      <c r="E42" s="64">
        <f>IFERROR(VLOOKUP($C42,[1]CONSOLIDADO!$C$16:$K$465,9,0),"")</f>
        <v>11</v>
      </c>
      <c r="F42" s="65">
        <f>IFERROR(IF(OR([1]APELACIÓN!$I37="",[1]APELACIÓN!$I37="NO",VLOOKUP($C42,[1]APELACIÓN!$C:$AM,20,0)=0),[1]CONSOLIDADO!$AO42,VLOOKUP($C42,[1]APELACIÓN!$C:$AM,20,0)),0)</f>
        <v>27</v>
      </c>
      <c r="G42" s="66">
        <f>ROUND(IFERROR(IF($F42&gt;39,200,VLOOKUP($F42,[1]PARAMETROS!$A$12:$K$55,2,0)),0),2)</f>
        <v>140</v>
      </c>
      <c r="H42" s="66">
        <f t="shared" si="0"/>
        <v>70</v>
      </c>
      <c r="I42" s="66">
        <f>IFERROR(IF(VLOOKUP(C42,[1]APELACIÓN!$C:$AM,7,0)="SI",VLOOKUP(C42,[1]APELACIÓN!$C:$AM,23,0),VLOOKUP(C42,[1]CONSOLIDADO!$C$13:$AR$465,42,0)),0)</f>
        <v>0</v>
      </c>
      <c r="J42" s="66">
        <f>ROUND(IFERROR(IF($I42&gt;39,200,VLOOKUP($I42,[1]PARAMETROS!$A$12:$K$55,6,0)),0),2)</f>
        <v>0</v>
      </c>
      <c r="K42" s="66">
        <f t="shared" si="1"/>
        <v>0</v>
      </c>
      <c r="L42" s="65">
        <f>IFERROR(IF(OR([1]APELACIÓN!$I37="",[1]APELACIÓN!$I37="NO",VLOOKUP($C42,[1]APELACIÓN!$C:$AM,26,0)=0),[1]CONSOLIDADO!AU42,VLOOKUP($C42,[1]APELACIÓN!$C:$AM,26,0)),0)</f>
        <v>0</v>
      </c>
      <c r="M42" s="66">
        <f>ROUND(IFERROR(IF($L42&gt;39,200,VLOOKUP($L42,[1]PARAMETROS!$A$12:$K$55,10,0)),0),2)</f>
        <v>0</v>
      </c>
      <c r="N42" s="66">
        <f t="shared" si="2"/>
        <v>0</v>
      </c>
      <c r="O42" s="66">
        <f t="shared" si="3"/>
        <v>70</v>
      </c>
      <c r="P42" s="67">
        <f t="shared" si="4"/>
        <v>28</v>
      </c>
      <c r="Q42" s="65">
        <f>IFERROR(IF(OR([1]APELACIÓN!$I37="",[1]APELACIÓN!$I37="NO",VLOOKUP($C42,[1]APELACIÓN!$C:$AM,29,0)=0),[1]CONSOLIDADO!AZ42,VLOOKUP($C42,[1]APELACIÓN!$C:$AM,29,0)),0)</f>
        <v>725</v>
      </c>
      <c r="R42" s="66">
        <f>ROUND(IFERROR(IF($Q42&gt;110,100,VLOOKUP($Q42,[1]PARAMETROS!$M$12:$O$122,2,0)),0),2)</f>
        <v>100</v>
      </c>
      <c r="S42" s="67">
        <f t="shared" si="5"/>
        <v>30</v>
      </c>
      <c r="T42" s="65">
        <f>IFERROR(IF(OR([1]APELACIÓN!$I37="",[1]APELACIÓN!$I37="NO",VLOOKUP($C42,[1]APELACIÓN!$C:$AM,32,0)=0),[1]CONSOLIDADO!BC42,VLOOKUP($C42,[1]APELACIÓN!$C:$AM,32,0)),0)</f>
        <v>70</v>
      </c>
      <c r="U42" s="65">
        <f>IFERROR(IF(OR([1]APELACIÓN!$I37="",[1]APELACIÓN!$I37="NO",VLOOKUP($C42,[1]APELACIÓN!$C:$AM,33,0)=0),[1]CONSOLIDADO!BD42,VLOOKUP($C42,[1]APELACIÓN!$C:$AM,33,0)),0)</f>
        <v>70</v>
      </c>
      <c r="V42" s="65">
        <f>IFERROR(IF(OR([1]APELACIÓN!$I37="",[1]APELACIÓN!$I37="NO",VLOOKUP($C42,[1]APELACIÓN!$C:$AM,34,0)=0),[1]CONSOLIDADO!BE42,VLOOKUP($C42,[1]APELACIÓN!$C:$AM,34,0)),0)</f>
        <v>70</v>
      </c>
      <c r="W42" s="65">
        <f t="shared" si="6"/>
        <v>70</v>
      </c>
      <c r="X42" s="66">
        <f>ROUND(IFERROR(VLOOKUP($W42,[1]PARAMETROS!$Q$12:$S$82,2,0),0),2)</f>
        <v>100</v>
      </c>
      <c r="Y42" s="67">
        <f t="shared" si="7"/>
        <v>30</v>
      </c>
      <c r="Z42" s="68">
        <f t="shared" si="8"/>
        <v>88</v>
      </c>
      <c r="AA42" s="69" t="str">
        <f>IFERROR(IF(VLOOKUP($C42,[1]APELACIÓN!$C$11:$I$460,5,0)="","",VLOOKUP($C42,[1]APELACIÓN!$C$11:$I$460,5,0)),0)</f>
        <v/>
      </c>
      <c r="AB42" s="69" t="str">
        <f>IFERROR(IF(VLOOKUP($C42,[1]APELACIÓN!$C$11:$I$460,7,0)="","",VLOOKUP($C42,[1]APELACIÓN!$C$11:$I$460,7,0)),0)</f>
        <v/>
      </c>
      <c r="AC42" s="70" t="str">
        <f>IF($C42="","",[1]CONSOLIDADO!BP42)</f>
        <v>EMPATE</v>
      </c>
      <c r="AD42" s="71">
        <f>IF($C42="","",[1]CONSOLIDADO!BQ42)</f>
        <v>70</v>
      </c>
      <c r="AE42" s="71">
        <f>IF($C42="","",[1]CONSOLIDADO!BR42)</f>
        <v>27</v>
      </c>
      <c r="AF42" s="71">
        <f>IF($C42="","",[1]CONSOLIDADO!BS42)</f>
        <v>5</v>
      </c>
      <c r="AG42" s="71">
        <f>IF($C42="","",[1]CONSOLIDADO!BT42)</f>
        <v>29</v>
      </c>
      <c r="AH42" s="70" t="str">
        <f>IF($C42="","",[1]CONSOLIDADO!BU42)</f>
        <v/>
      </c>
      <c r="AI42" s="70">
        <f>IF($C42="","",[1]CONSOLIDADO!BV42)</f>
        <v>0</v>
      </c>
      <c r="AJ42" s="71">
        <f>IF($C42="","",[1]CONSOLIDADO!BW42)</f>
        <v>0</v>
      </c>
      <c r="AK42" s="72">
        <f>IF($C42="","",[1]CONSOLIDADO!BX42)</f>
        <v>27</v>
      </c>
    </row>
    <row r="43" spans="1:37" x14ac:dyDescent="0.25">
      <c r="A43" s="61">
        <v>50</v>
      </c>
      <c r="B43" s="62">
        <v>103</v>
      </c>
      <c r="C43" s="63">
        <v>9414982</v>
      </c>
      <c r="D43" s="62">
        <v>7</v>
      </c>
      <c r="E43" s="64">
        <f>IFERROR(VLOOKUP($C43,[1]CONSOLIDADO!$C$16:$K$465,9,0),"")</f>
        <v>11</v>
      </c>
      <c r="F43" s="65">
        <f>IFERROR(IF(OR([1]APELACIÓN!$I38="",[1]APELACIÓN!$I38="NO",VLOOKUP($C43,[1]APELACIÓN!$C:$AM,20,0)=0),[1]CONSOLIDADO!$AO43,VLOOKUP($C43,[1]APELACIÓN!$C:$AM,20,0)),0)</f>
        <v>27</v>
      </c>
      <c r="G43" s="66">
        <f>ROUND(IFERROR(IF($F43&gt;39,200,VLOOKUP($F43,[1]PARAMETROS!$A$12:$K$55,2,0)),0),2)</f>
        <v>140</v>
      </c>
      <c r="H43" s="66">
        <f t="shared" si="0"/>
        <v>70</v>
      </c>
      <c r="I43" s="66">
        <f>IFERROR(IF(VLOOKUP(C43,[1]APELACIÓN!$C:$AM,7,0)="SI",VLOOKUP(C43,[1]APELACIÓN!$C:$AM,23,0),VLOOKUP(C43,[1]CONSOLIDADO!$C$13:$AR$465,42,0)),0)</f>
        <v>0</v>
      </c>
      <c r="J43" s="66">
        <f>ROUND(IFERROR(IF($I43&gt;39,200,VLOOKUP($I43,[1]PARAMETROS!$A$12:$K$55,6,0)),0),2)</f>
        <v>0</v>
      </c>
      <c r="K43" s="66">
        <f t="shared" si="1"/>
        <v>0</v>
      </c>
      <c r="L43" s="65">
        <f>IFERROR(IF(OR([1]APELACIÓN!$I38="",[1]APELACIÓN!$I38="NO",VLOOKUP($C43,[1]APELACIÓN!$C:$AM,26,0)=0),[1]CONSOLIDADO!AU43,VLOOKUP($C43,[1]APELACIÓN!$C:$AM,26,0)),0)</f>
        <v>0</v>
      </c>
      <c r="M43" s="66">
        <f>ROUND(IFERROR(IF($L43&gt;39,200,VLOOKUP($L43,[1]PARAMETROS!$A$12:$K$55,10,0)),0),2)</f>
        <v>0</v>
      </c>
      <c r="N43" s="66">
        <f t="shared" si="2"/>
        <v>0</v>
      </c>
      <c r="O43" s="66">
        <f t="shared" si="3"/>
        <v>70</v>
      </c>
      <c r="P43" s="67">
        <f t="shared" si="4"/>
        <v>28</v>
      </c>
      <c r="Q43" s="65">
        <f>IFERROR(IF(OR([1]APELACIÓN!$I38="",[1]APELACIÓN!$I38="NO",VLOOKUP($C43,[1]APELACIÓN!$C:$AM,29,0)=0),[1]CONSOLIDADO!AZ43,VLOOKUP($C43,[1]APELACIÓN!$C:$AM,29,0)),0)</f>
        <v>726</v>
      </c>
      <c r="R43" s="66">
        <f>ROUND(IFERROR(IF($Q43&gt;110,100,VLOOKUP($Q43,[1]PARAMETROS!$M$12:$O$122,2,0)),0),2)</f>
        <v>100</v>
      </c>
      <c r="S43" s="67">
        <f t="shared" si="5"/>
        <v>30</v>
      </c>
      <c r="T43" s="65">
        <f>IFERROR(IF(OR([1]APELACIÓN!$I38="",[1]APELACIÓN!$I38="NO",VLOOKUP($C43,[1]APELACIÓN!$C:$AM,32,0)=0),[1]CONSOLIDADO!BC43,VLOOKUP($C43,[1]APELACIÓN!$C:$AM,32,0)),0)</f>
        <v>70</v>
      </c>
      <c r="U43" s="65">
        <f>IFERROR(IF(OR([1]APELACIÓN!$I38="",[1]APELACIÓN!$I38="NO",VLOOKUP($C43,[1]APELACIÓN!$C:$AM,33,0)=0),[1]CONSOLIDADO!BD43,VLOOKUP($C43,[1]APELACIÓN!$C:$AM,33,0)),0)</f>
        <v>70</v>
      </c>
      <c r="V43" s="65">
        <f>IFERROR(IF(OR([1]APELACIÓN!$I38="",[1]APELACIÓN!$I38="NO",VLOOKUP($C43,[1]APELACIÓN!$C:$AM,34,0)=0),[1]CONSOLIDADO!BE43,VLOOKUP($C43,[1]APELACIÓN!$C:$AM,34,0)),0)</f>
        <v>70</v>
      </c>
      <c r="W43" s="65">
        <f t="shared" si="6"/>
        <v>70</v>
      </c>
      <c r="X43" s="66">
        <f>ROUND(IFERROR(VLOOKUP($W43,[1]PARAMETROS!$Q$12:$S$82,2,0),0),2)</f>
        <v>100</v>
      </c>
      <c r="Y43" s="67">
        <f t="shared" si="7"/>
        <v>30</v>
      </c>
      <c r="Z43" s="68">
        <f t="shared" si="8"/>
        <v>88</v>
      </c>
      <c r="AA43" s="69" t="str">
        <f>IFERROR(IF(VLOOKUP($C43,[1]APELACIÓN!$C$11:$I$460,5,0)="","",VLOOKUP($C43,[1]APELACIÓN!$C$11:$I$460,5,0)),0)</f>
        <v/>
      </c>
      <c r="AB43" s="69" t="str">
        <f>IFERROR(IF(VLOOKUP($C43,[1]APELACIÓN!$C$11:$I$460,7,0)="","",VLOOKUP($C43,[1]APELACIÓN!$C$11:$I$460,7,0)),0)</f>
        <v/>
      </c>
      <c r="AC43" s="70" t="str">
        <f>IF($C43="","",[1]CONSOLIDADO!BP43)</f>
        <v>EMPATE</v>
      </c>
      <c r="AD43" s="71">
        <f>IF($C43="","",[1]CONSOLIDADO!BQ43)</f>
        <v>70</v>
      </c>
      <c r="AE43" s="71">
        <f>IF($C43="","",[1]CONSOLIDADO!BR43)</f>
        <v>26</v>
      </c>
      <c r="AF43" s="71">
        <f>IF($C43="","",[1]CONSOLIDADO!BS43)</f>
        <v>11</v>
      </c>
      <c r="AG43" s="71">
        <f>IF($C43="","",[1]CONSOLIDADO!BT43)</f>
        <v>0</v>
      </c>
      <c r="AH43" s="70" t="str">
        <f>IF($C43="","",[1]CONSOLIDADO!BU43)</f>
        <v/>
      </c>
      <c r="AI43" s="70">
        <f>IF($C43="","",[1]CONSOLIDADO!BV43)</f>
        <v>0</v>
      </c>
      <c r="AJ43" s="71">
        <f>IF($C43="","",[1]CONSOLIDADO!BW43)</f>
        <v>0</v>
      </c>
      <c r="AK43" s="72">
        <f>IF($C43="","",[1]CONSOLIDADO!BX43)</f>
        <v>28</v>
      </c>
    </row>
    <row r="44" spans="1:37" x14ac:dyDescent="0.25">
      <c r="A44" s="61">
        <v>37</v>
      </c>
      <c r="B44" s="62">
        <v>103</v>
      </c>
      <c r="C44" s="63">
        <v>7357112</v>
      </c>
      <c r="D44" s="62" t="s">
        <v>42</v>
      </c>
      <c r="E44" s="64">
        <f>IFERROR(VLOOKUP($C44,[1]CONSOLIDADO!$C$16:$K$465,9,0),"")</f>
        <v>11</v>
      </c>
      <c r="F44" s="65">
        <f>IFERROR(IF(OR([1]APELACIÓN!$I39="",[1]APELACIÓN!$I39="NO",VLOOKUP($C44,[1]APELACIÓN!$C:$AM,20,0)=0),[1]CONSOLIDADO!$AO44,VLOOKUP($C44,[1]APELACIÓN!$C:$AM,20,0)),0)</f>
        <v>19</v>
      </c>
      <c r="G44" s="66">
        <f>ROUND(IFERROR(IF($F44&gt;39,200,VLOOKUP($F44,[1]PARAMETROS!$A$12:$K$55,2,0)),0),2)</f>
        <v>100</v>
      </c>
      <c r="H44" s="66">
        <f t="shared" si="0"/>
        <v>50</v>
      </c>
      <c r="I44" s="66">
        <f>IFERROR(IF(VLOOKUP(C44,[1]APELACIÓN!$C:$AM,7,0)="SI",VLOOKUP(C44,[1]APELACIÓN!$C:$AM,23,0),VLOOKUP(C44,[1]CONSOLIDADO!$C$13:$AR$465,42,0)),0)</f>
        <v>8</v>
      </c>
      <c r="J44" s="66">
        <f>ROUND(IFERROR(IF($I44&gt;39,200,VLOOKUP($I44,[1]PARAMETROS!$A$12:$K$55,6,0)),0),2)</f>
        <v>45</v>
      </c>
      <c r="K44" s="66">
        <f t="shared" si="1"/>
        <v>13.5</v>
      </c>
      <c r="L44" s="65">
        <f>IFERROR(IF(OR([1]APELACIÓN!$I39="",[1]APELACIÓN!$I39="NO",VLOOKUP($C44,[1]APELACIÓN!$C:$AM,26,0)=0),[1]CONSOLIDADO!AU44,VLOOKUP($C44,[1]APELACIÓN!$C:$AM,26,0)),0)</f>
        <v>0</v>
      </c>
      <c r="M44" s="66">
        <f>ROUND(IFERROR(IF($L44&gt;39,200,VLOOKUP($L44,[1]PARAMETROS!$A$12:$K$55,10,0)),0),2)</f>
        <v>0</v>
      </c>
      <c r="N44" s="66">
        <f t="shared" si="2"/>
        <v>0</v>
      </c>
      <c r="O44" s="66">
        <f t="shared" si="3"/>
        <v>63.5</v>
      </c>
      <c r="P44" s="67">
        <f t="shared" si="4"/>
        <v>25.4</v>
      </c>
      <c r="Q44" s="65">
        <f>IFERROR(IF(OR([1]APELACIÓN!$I39="",[1]APELACIÓN!$I39="NO",VLOOKUP($C44,[1]APELACIÓN!$C:$AM,29,0)=0),[1]CONSOLIDADO!AZ44,VLOOKUP($C44,[1]APELACIÓN!$C:$AM,29,0)),0)</f>
        <v>421</v>
      </c>
      <c r="R44" s="66">
        <f>ROUND(IFERROR(IF($Q44&gt;110,100,VLOOKUP($Q44,[1]PARAMETROS!$M$12:$O$122,2,0)),0),2)</f>
        <v>100</v>
      </c>
      <c r="S44" s="67">
        <f t="shared" si="5"/>
        <v>30</v>
      </c>
      <c r="T44" s="65">
        <f>IFERROR(IF(OR([1]APELACIÓN!$I39="",[1]APELACIÓN!$I39="NO",VLOOKUP($C44,[1]APELACIÓN!$C:$AM,32,0)=0),[1]CONSOLIDADO!BC44,VLOOKUP($C44,[1]APELACIÓN!$C:$AM,32,0)),0)</f>
        <v>70</v>
      </c>
      <c r="U44" s="65">
        <f>IFERROR(IF(OR([1]APELACIÓN!$I39="",[1]APELACIÓN!$I39="NO",VLOOKUP($C44,[1]APELACIÓN!$C:$AM,33,0)=0),[1]CONSOLIDADO!BD44,VLOOKUP($C44,[1]APELACIÓN!$C:$AM,33,0)),0)</f>
        <v>70</v>
      </c>
      <c r="V44" s="65">
        <f>IFERROR(IF(OR([1]APELACIÓN!$I39="",[1]APELACIÓN!$I39="NO",VLOOKUP($C44,[1]APELACIÓN!$C:$AM,34,0)=0),[1]CONSOLIDADO!BE44,VLOOKUP($C44,[1]APELACIÓN!$C:$AM,34,0)),0)</f>
        <v>70</v>
      </c>
      <c r="W44" s="65">
        <f t="shared" si="6"/>
        <v>70</v>
      </c>
      <c r="X44" s="66">
        <f>ROUND(IFERROR(VLOOKUP($W44,[1]PARAMETROS!$Q$12:$S$82,2,0),0),2)</f>
        <v>100</v>
      </c>
      <c r="Y44" s="67">
        <f t="shared" si="7"/>
        <v>30</v>
      </c>
      <c r="Z44" s="68">
        <f t="shared" si="8"/>
        <v>85.4</v>
      </c>
      <c r="AA44" s="69" t="str">
        <f>IFERROR(IF(VLOOKUP($C44,[1]APELACIÓN!$C$11:$I$460,5,0)="","",VLOOKUP($C44,[1]APELACIÓN!$C$11:$I$460,5,0)),0)</f>
        <v/>
      </c>
      <c r="AB44" s="69" t="str">
        <f>IFERROR(IF(VLOOKUP($C44,[1]APELACIÓN!$C$11:$I$460,7,0)="","",VLOOKUP($C44,[1]APELACIÓN!$C$11:$I$460,7,0)),0)</f>
        <v/>
      </c>
      <c r="AC44" s="70" t="str">
        <f>IF($C44="","",[1]CONSOLIDADO!BP44)</f>
        <v/>
      </c>
      <c r="AD44" s="71">
        <f>IF($C44="","",[1]CONSOLIDADO!BQ44)</f>
        <v>0</v>
      </c>
      <c r="AE44" s="71">
        <f>IF($C44="","",[1]CONSOLIDADO!BR44)</f>
        <v>0</v>
      </c>
      <c r="AF44" s="71">
        <f>IF($C44="","",[1]CONSOLIDADO!BS44)</f>
        <v>0</v>
      </c>
      <c r="AG44" s="71">
        <f>IF($C44="","",[1]CONSOLIDADO!BT44)</f>
        <v>0</v>
      </c>
      <c r="AH44" s="70" t="str">
        <f>IF($C44="","",[1]CONSOLIDADO!BU44)</f>
        <v/>
      </c>
      <c r="AI44" s="70">
        <f>IF($C44="","",[1]CONSOLIDADO!BV44)</f>
        <v>0</v>
      </c>
      <c r="AJ44" s="71">
        <f>IF($C44="","",[1]CONSOLIDADO!BW44)</f>
        <v>0</v>
      </c>
      <c r="AK44" s="72">
        <f>IF($C44="","",[1]CONSOLIDADO!BX44)</f>
        <v>29</v>
      </c>
    </row>
    <row r="45" spans="1:37" x14ac:dyDescent="0.25">
      <c r="A45" s="61">
        <v>92</v>
      </c>
      <c r="B45" s="62">
        <v>103</v>
      </c>
      <c r="C45" s="63">
        <v>12610585</v>
      </c>
      <c r="D45" s="62">
        <v>1</v>
      </c>
      <c r="E45" s="64">
        <f>IFERROR(VLOOKUP($C45,[1]CONSOLIDADO!$C$16:$K$465,9,0),"")</f>
        <v>11</v>
      </c>
      <c r="F45" s="65">
        <f>IFERROR(IF(OR([1]APELACIÓN!$I40="",[1]APELACIÓN!$I40="NO",VLOOKUP($C45,[1]APELACIÓN!$C:$AM,20,0)=0),[1]CONSOLIDADO!$AO45,VLOOKUP($C45,[1]APELACIÓN!$C:$AM,20,0)),0)</f>
        <v>16</v>
      </c>
      <c r="G45" s="66">
        <f>ROUND(IFERROR(IF($F45&gt;39,200,VLOOKUP($F45,[1]PARAMETROS!$A$12:$K$55,2,0)),0),2)</f>
        <v>85</v>
      </c>
      <c r="H45" s="66">
        <f t="shared" si="0"/>
        <v>42.5</v>
      </c>
      <c r="I45" s="66">
        <f>IFERROR(IF(VLOOKUP(C45,[1]APELACIÓN!$C:$AM,7,0)="SI",VLOOKUP(C45,[1]APELACIÓN!$C:$AM,23,0),VLOOKUP(C45,[1]CONSOLIDADO!$C$13:$AR$465,42,0)),0)</f>
        <v>0</v>
      </c>
      <c r="J45" s="66">
        <f>ROUND(IFERROR(IF($I45&gt;39,200,VLOOKUP($I45,[1]PARAMETROS!$A$12:$K$55,6,0)),0),2)</f>
        <v>0</v>
      </c>
      <c r="K45" s="66">
        <f t="shared" si="1"/>
        <v>0</v>
      </c>
      <c r="L45" s="65">
        <f>IFERROR(IF(OR([1]APELACIÓN!$I40="",[1]APELACIÓN!$I40="NO",VLOOKUP($C45,[1]APELACIÓN!$C:$AM,26,0)=0),[1]CONSOLIDADO!AU45,VLOOKUP($C45,[1]APELACIÓN!$C:$AM,26,0)),0)</f>
        <v>0</v>
      </c>
      <c r="M45" s="66">
        <f>ROUND(IFERROR(IF($L45&gt;39,200,VLOOKUP($L45,[1]PARAMETROS!$A$12:$K$55,10,0)),0),2)</f>
        <v>0</v>
      </c>
      <c r="N45" s="66">
        <f t="shared" si="2"/>
        <v>0</v>
      </c>
      <c r="O45" s="66">
        <f t="shared" si="3"/>
        <v>42.5</v>
      </c>
      <c r="P45" s="67">
        <f t="shared" si="4"/>
        <v>17</v>
      </c>
      <c r="Q45" s="65">
        <f>IFERROR(IF(OR([1]APELACIÓN!$I40="",[1]APELACIÓN!$I40="NO",VLOOKUP($C45,[1]APELACIÓN!$C:$AM,29,0)=0),[1]CONSOLIDADO!AZ45,VLOOKUP($C45,[1]APELACIÓN!$C:$AM,29,0)),0)</f>
        <v>1444</v>
      </c>
      <c r="R45" s="66">
        <f>ROUND(IFERROR(IF($Q45&gt;110,100,VLOOKUP($Q45,[1]PARAMETROS!$M$12:$O$122,2,0)),0),2)</f>
        <v>100</v>
      </c>
      <c r="S45" s="67">
        <f t="shared" si="5"/>
        <v>30</v>
      </c>
      <c r="T45" s="65">
        <f>IFERROR(IF(OR([1]APELACIÓN!$I40="",[1]APELACIÓN!$I40="NO",VLOOKUP($C45,[1]APELACIÓN!$C:$AM,32,0)=0),[1]CONSOLIDADO!BC45,VLOOKUP($C45,[1]APELACIÓN!$C:$AM,32,0)),0)</f>
        <v>70</v>
      </c>
      <c r="U45" s="65">
        <f>IFERROR(IF(OR([1]APELACIÓN!$I40="",[1]APELACIÓN!$I40="NO",VLOOKUP($C45,[1]APELACIÓN!$C:$AM,33,0)=0),[1]CONSOLIDADO!BD45,VLOOKUP($C45,[1]APELACIÓN!$C:$AM,33,0)),0)</f>
        <v>70</v>
      </c>
      <c r="V45" s="65">
        <f>IFERROR(IF(OR([1]APELACIÓN!$I40="",[1]APELACIÓN!$I40="NO",VLOOKUP($C45,[1]APELACIÓN!$C:$AM,34,0)=0),[1]CONSOLIDADO!BE45,VLOOKUP($C45,[1]APELACIÓN!$C:$AM,34,0)),0)</f>
        <v>70</v>
      </c>
      <c r="W45" s="65">
        <f t="shared" si="6"/>
        <v>70</v>
      </c>
      <c r="X45" s="66">
        <f>ROUND(IFERROR(VLOOKUP($W45,[1]PARAMETROS!$Q$12:$S$82,2,0),0),2)</f>
        <v>100</v>
      </c>
      <c r="Y45" s="67">
        <f t="shared" si="7"/>
        <v>30</v>
      </c>
      <c r="Z45" s="68">
        <f t="shared" si="8"/>
        <v>77</v>
      </c>
      <c r="AA45" s="69" t="str">
        <f>IFERROR(IF(VLOOKUP($C45,[1]APELACIÓN!$C$11:$I$460,5,0)="","",VLOOKUP($C45,[1]APELACIÓN!$C$11:$I$460,5,0)),0)</f>
        <v/>
      </c>
      <c r="AB45" s="69" t="str">
        <f>IFERROR(IF(VLOOKUP($C45,[1]APELACIÓN!$C$11:$I$460,7,0)="","",VLOOKUP($C45,[1]APELACIÓN!$C$11:$I$460,7,0)),0)</f>
        <v/>
      </c>
      <c r="AC45" s="70" t="str">
        <f>IF($C45="","",[1]CONSOLIDADO!BP45)</f>
        <v/>
      </c>
      <c r="AD45" s="71">
        <f>IF($C45="","",[1]CONSOLIDADO!BQ45)</f>
        <v>0</v>
      </c>
      <c r="AE45" s="71">
        <f>IF($C45="","",[1]CONSOLIDADO!BR45)</f>
        <v>0</v>
      </c>
      <c r="AF45" s="71">
        <f>IF($C45="","",[1]CONSOLIDADO!BS45)</f>
        <v>0</v>
      </c>
      <c r="AG45" s="71">
        <f>IF($C45="","",[1]CONSOLIDADO!BT45)</f>
        <v>0</v>
      </c>
      <c r="AH45" s="70" t="str">
        <f>IF($C45="","",[1]CONSOLIDADO!BU45)</f>
        <v/>
      </c>
      <c r="AI45" s="70">
        <f>IF($C45="","",[1]CONSOLIDADO!BV45)</f>
        <v>0</v>
      </c>
      <c r="AJ45" s="71">
        <f>IF($C45="","",[1]CONSOLIDADO!BW45)</f>
        <v>0</v>
      </c>
      <c r="AK45" s="72">
        <f>IF($C45="","",[1]CONSOLIDADO!BX45)</f>
        <v>30</v>
      </c>
    </row>
    <row r="46" spans="1:37" x14ac:dyDescent="0.25">
      <c r="A46" s="61">
        <v>79</v>
      </c>
      <c r="B46" s="62">
        <v>103</v>
      </c>
      <c r="C46" s="63">
        <v>12078255</v>
      </c>
      <c r="D46" s="62" t="s">
        <v>42</v>
      </c>
      <c r="E46" s="64">
        <f>IFERROR(VLOOKUP($C46,[1]CONSOLIDADO!$C$16:$K$465,9,0),"")</f>
        <v>11</v>
      </c>
      <c r="F46" s="65">
        <f>IFERROR(IF(OR([1]APELACIÓN!$I41="",[1]APELACIÓN!$I41="NO",VLOOKUP($C46,[1]APELACIÓN!$C:$AM,20,0)=0),[1]CONSOLIDADO!$AO46,VLOOKUP($C46,[1]APELACIÓN!$C:$AM,20,0)),0)</f>
        <v>14</v>
      </c>
      <c r="G46" s="66">
        <f>ROUND(IFERROR(IF($F46&gt;39,200,VLOOKUP($F46,[1]PARAMETROS!$A$12:$K$55,2,0)),0),2)</f>
        <v>75</v>
      </c>
      <c r="H46" s="66">
        <f t="shared" si="0"/>
        <v>37.5</v>
      </c>
      <c r="I46" s="66">
        <f>IFERROR(IF(VLOOKUP(C46,[1]APELACIÓN!$C:$AM,7,0)="SI",VLOOKUP(C46,[1]APELACIÓN!$C:$AM,23,0),VLOOKUP(C46,[1]CONSOLIDADO!$C$13:$AR$465,42,0)),0)</f>
        <v>0</v>
      </c>
      <c r="J46" s="66">
        <f>ROUND(IFERROR(IF($I46&gt;39,200,VLOOKUP($I46,[1]PARAMETROS!$A$12:$K$55,6,0)),0),2)</f>
        <v>0</v>
      </c>
      <c r="K46" s="66">
        <f t="shared" si="1"/>
        <v>0</v>
      </c>
      <c r="L46" s="65">
        <f>IFERROR(IF(OR([1]APELACIÓN!$I41="",[1]APELACIÓN!$I41="NO",VLOOKUP($C46,[1]APELACIÓN!$C:$AM,26,0)=0),[1]CONSOLIDADO!AU46,VLOOKUP($C46,[1]APELACIÓN!$C:$AM,26,0)),0)</f>
        <v>0</v>
      </c>
      <c r="M46" s="66">
        <f>ROUND(IFERROR(IF($L46&gt;39,200,VLOOKUP($L46,[1]PARAMETROS!$A$12:$K$55,10,0)),0),2)</f>
        <v>0</v>
      </c>
      <c r="N46" s="66">
        <f t="shared" si="2"/>
        <v>0</v>
      </c>
      <c r="O46" s="66">
        <f t="shared" si="3"/>
        <v>37.5</v>
      </c>
      <c r="P46" s="67">
        <f t="shared" si="4"/>
        <v>15</v>
      </c>
      <c r="Q46" s="65">
        <f>IFERROR(IF(OR([1]APELACIÓN!$I41="",[1]APELACIÓN!$I41="NO",VLOOKUP($C46,[1]APELACIÓN!$C:$AM,29,0)=0),[1]CONSOLIDADO!AZ46,VLOOKUP($C46,[1]APELACIÓN!$C:$AM,29,0)),0)</f>
        <v>261</v>
      </c>
      <c r="R46" s="66">
        <f>ROUND(IFERROR(IF($Q46&gt;110,100,VLOOKUP($Q46,[1]PARAMETROS!$M$12:$O$122,2,0)),0),2)</f>
        <v>100</v>
      </c>
      <c r="S46" s="67">
        <f t="shared" si="5"/>
        <v>30</v>
      </c>
      <c r="T46" s="65">
        <f>IFERROR(IF(OR([1]APELACIÓN!$I41="",[1]APELACIÓN!$I41="NO",VLOOKUP($C46,[1]APELACIÓN!$C:$AM,32,0)=0),[1]CONSOLIDADO!BC46,VLOOKUP($C46,[1]APELACIÓN!$C:$AM,32,0)),0)</f>
        <v>70</v>
      </c>
      <c r="U46" s="65">
        <f>IFERROR(IF(OR([1]APELACIÓN!$I41="",[1]APELACIÓN!$I41="NO",VLOOKUP($C46,[1]APELACIÓN!$C:$AM,33,0)=0),[1]CONSOLIDADO!BD46,VLOOKUP($C46,[1]APELACIÓN!$C:$AM,33,0)),0)</f>
        <v>70</v>
      </c>
      <c r="V46" s="65">
        <f>IFERROR(IF(OR([1]APELACIÓN!$I41="",[1]APELACIÓN!$I41="NO",VLOOKUP($C46,[1]APELACIÓN!$C:$AM,34,0)=0),[1]CONSOLIDADO!BE46,VLOOKUP($C46,[1]APELACIÓN!$C:$AM,34,0)),0)</f>
        <v>70</v>
      </c>
      <c r="W46" s="65">
        <f t="shared" si="6"/>
        <v>70</v>
      </c>
      <c r="X46" s="66">
        <f>ROUND(IFERROR(VLOOKUP($W46,[1]PARAMETROS!$Q$12:$S$82,2,0),0),2)</f>
        <v>100</v>
      </c>
      <c r="Y46" s="67">
        <f t="shared" si="7"/>
        <v>30</v>
      </c>
      <c r="Z46" s="68">
        <f t="shared" si="8"/>
        <v>75</v>
      </c>
      <c r="AA46" s="69" t="str">
        <f>IFERROR(IF(VLOOKUP($C46,[1]APELACIÓN!$C$11:$I$460,5,0)="","",VLOOKUP($C46,[1]APELACIÓN!$C$11:$I$460,5,0)),0)</f>
        <v/>
      </c>
      <c r="AB46" s="69" t="str">
        <f>IFERROR(IF(VLOOKUP($C46,[1]APELACIÓN!$C$11:$I$460,7,0)="","",VLOOKUP($C46,[1]APELACIÓN!$C$11:$I$460,7,0)),0)</f>
        <v/>
      </c>
      <c r="AC46" s="70" t="str">
        <f>IF($C46="","",[1]CONSOLIDADO!BP46)</f>
        <v/>
      </c>
      <c r="AD46" s="71">
        <f>IF($C46="","",[1]CONSOLIDADO!BQ46)</f>
        <v>0</v>
      </c>
      <c r="AE46" s="71">
        <f>IF($C46="","",[1]CONSOLIDADO!BR46)</f>
        <v>0</v>
      </c>
      <c r="AF46" s="71">
        <f>IF($C46="","",[1]CONSOLIDADO!BS46)</f>
        <v>0</v>
      </c>
      <c r="AG46" s="71">
        <f>IF($C46="","",[1]CONSOLIDADO!BT46)</f>
        <v>0</v>
      </c>
      <c r="AH46" s="70" t="str">
        <f>IF($C46="","",[1]CONSOLIDADO!BU46)</f>
        <v/>
      </c>
      <c r="AI46" s="70">
        <f>IF($C46="","",[1]CONSOLIDADO!BV46)</f>
        <v>0</v>
      </c>
      <c r="AJ46" s="71">
        <f>IF($C46="","",[1]CONSOLIDADO!BW46)</f>
        <v>0</v>
      </c>
      <c r="AK46" s="72">
        <f>IF($C46="","",[1]CONSOLIDADO!BX46)</f>
        <v>31</v>
      </c>
    </row>
    <row r="47" spans="1:37" x14ac:dyDescent="0.25">
      <c r="A47" s="61">
        <v>80</v>
      </c>
      <c r="B47" s="62">
        <v>103</v>
      </c>
      <c r="C47" s="63">
        <v>12194437</v>
      </c>
      <c r="D47" s="62">
        <v>5</v>
      </c>
      <c r="E47" s="64">
        <f>IFERROR(VLOOKUP($C47,[1]CONSOLIDADO!$C$16:$K$465,9,0),"")</f>
        <v>11</v>
      </c>
      <c r="F47" s="65">
        <f>IFERROR(IF(OR([1]APELACIÓN!$I42="",[1]APELACIÓN!$I42="NO",VLOOKUP($C47,[1]APELACIÓN!$C:$AM,20,0)=0),[1]CONSOLIDADO!$AO47,VLOOKUP($C47,[1]APELACIÓN!$C:$AM,20,0)),0)</f>
        <v>14</v>
      </c>
      <c r="G47" s="66">
        <f>ROUND(IFERROR(IF($F47&gt;39,200,VLOOKUP($F47,[1]PARAMETROS!$A$12:$K$55,2,0)),0),2)</f>
        <v>75</v>
      </c>
      <c r="H47" s="66">
        <f t="shared" si="0"/>
        <v>37.5</v>
      </c>
      <c r="I47" s="66">
        <f>IFERROR(IF(VLOOKUP(C47,[1]APELACIÓN!$C:$AM,7,0)="SI",VLOOKUP(C47,[1]APELACIÓN!$C:$AM,23,0),VLOOKUP(C47,[1]CONSOLIDADO!$C$13:$AR$465,42,0)),0)</f>
        <v>0</v>
      </c>
      <c r="J47" s="66">
        <f>ROUND(IFERROR(IF($I47&gt;39,200,VLOOKUP($I47,[1]PARAMETROS!$A$12:$K$55,6,0)),0),2)</f>
        <v>0</v>
      </c>
      <c r="K47" s="66">
        <f t="shared" si="1"/>
        <v>0</v>
      </c>
      <c r="L47" s="65">
        <f>IFERROR(IF(OR([1]APELACIÓN!$I42="",[1]APELACIÓN!$I42="NO",VLOOKUP($C47,[1]APELACIÓN!$C:$AM,26,0)=0),[1]CONSOLIDADO!AU47,VLOOKUP($C47,[1]APELACIÓN!$C:$AM,26,0)),0)</f>
        <v>0</v>
      </c>
      <c r="M47" s="66">
        <f>ROUND(IFERROR(IF($L47&gt;39,200,VLOOKUP($L47,[1]PARAMETROS!$A$12:$K$55,10,0)),0),2)</f>
        <v>0</v>
      </c>
      <c r="N47" s="66">
        <f t="shared" si="2"/>
        <v>0</v>
      </c>
      <c r="O47" s="66">
        <f t="shared" si="3"/>
        <v>37.5</v>
      </c>
      <c r="P47" s="67">
        <f t="shared" si="4"/>
        <v>15</v>
      </c>
      <c r="Q47" s="65">
        <f>IFERROR(IF(OR([1]APELACIÓN!$I42="",[1]APELACIÓN!$I42="NO",VLOOKUP($C47,[1]APELACIÓN!$C:$AM,29,0)=0),[1]CONSOLIDADO!AZ47,VLOOKUP($C47,[1]APELACIÓN!$C:$AM,29,0)),0)</f>
        <v>220</v>
      </c>
      <c r="R47" s="66">
        <f>ROUND(IFERROR(IF($Q47&gt;110,100,VLOOKUP($Q47,[1]PARAMETROS!$M$12:$O$122,2,0)),0),2)</f>
        <v>100</v>
      </c>
      <c r="S47" s="67">
        <f t="shared" si="5"/>
        <v>30</v>
      </c>
      <c r="T47" s="65">
        <f>IFERROR(IF(OR([1]APELACIÓN!$I42="",[1]APELACIÓN!$I42="NO",VLOOKUP($C47,[1]APELACIÓN!$C:$AM,32,0)=0),[1]CONSOLIDADO!BC47,VLOOKUP($C47,[1]APELACIÓN!$C:$AM,32,0)),0)</f>
        <v>66</v>
      </c>
      <c r="U47" s="65">
        <f>IFERROR(IF(OR([1]APELACIÓN!$I42="",[1]APELACIÓN!$I42="NO",VLOOKUP($C47,[1]APELACIÓN!$C:$AM,33,0)=0),[1]CONSOLIDADO!BD47,VLOOKUP($C47,[1]APELACIÓN!$C:$AM,33,0)),0)</f>
        <v>70</v>
      </c>
      <c r="V47" s="65">
        <f>IFERROR(IF(OR([1]APELACIÓN!$I42="",[1]APELACIÓN!$I42="NO",VLOOKUP($C47,[1]APELACIÓN!$C:$AM,34,0)=0),[1]CONSOLIDADO!BE47,VLOOKUP($C47,[1]APELACIÓN!$C:$AM,34,0)),0)</f>
        <v>69</v>
      </c>
      <c r="W47" s="65">
        <f t="shared" si="6"/>
        <v>68</v>
      </c>
      <c r="X47" s="66">
        <f>ROUND(IFERROR(VLOOKUP($W47,[1]PARAMETROS!$Q$12:$S$82,2,0),0),2)</f>
        <v>96</v>
      </c>
      <c r="Y47" s="67">
        <f t="shared" si="7"/>
        <v>28.8</v>
      </c>
      <c r="Z47" s="68">
        <f t="shared" si="8"/>
        <v>73.8</v>
      </c>
      <c r="AA47" s="69" t="str">
        <f>IFERROR(IF(VLOOKUP($C47,[1]APELACIÓN!$C$11:$I$460,5,0)="","",VLOOKUP($C47,[1]APELACIÓN!$C$11:$I$460,5,0)),0)</f>
        <v/>
      </c>
      <c r="AB47" s="69" t="str">
        <f>IFERROR(IF(VLOOKUP($C47,[1]APELACIÓN!$C$11:$I$460,7,0)="","",VLOOKUP($C47,[1]APELACIÓN!$C$11:$I$460,7,0)),0)</f>
        <v/>
      </c>
      <c r="AC47" s="70" t="str">
        <f>IF($C47="","",[1]CONSOLIDADO!BP47)</f>
        <v/>
      </c>
      <c r="AD47" s="71">
        <f>IF($C47="","",[1]CONSOLIDADO!BQ47)</f>
        <v>0</v>
      </c>
      <c r="AE47" s="71">
        <f>IF($C47="","",[1]CONSOLIDADO!BR47)</f>
        <v>0</v>
      </c>
      <c r="AF47" s="71">
        <f>IF($C47="","",[1]CONSOLIDADO!BS47)</f>
        <v>0</v>
      </c>
      <c r="AG47" s="71">
        <f>IF($C47="","",[1]CONSOLIDADO!BT47)</f>
        <v>0</v>
      </c>
      <c r="AH47" s="70" t="str">
        <f>IF($C47="","",[1]CONSOLIDADO!BU47)</f>
        <v/>
      </c>
      <c r="AI47" s="70">
        <f>IF($C47="","",[1]CONSOLIDADO!BV47)</f>
        <v>0</v>
      </c>
      <c r="AJ47" s="71">
        <f>IF($C47="","",[1]CONSOLIDADO!BW47)</f>
        <v>0</v>
      </c>
      <c r="AK47" s="72">
        <f>IF($C47="","",[1]CONSOLIDADO!BX47)</f>
        <v>32</v>
      </c>
    </row>
    <row r="48" spans="1:37" x14ac:dyDescent="0.25">
      <c r="A48" s="61">
        <v>4</v>
      </c>
      <c r="B48" s="62">
        <v>101</v>
      </c>
      <c r="C48" s="63">
        <v>9413255</v>
      </c>
      <c r="D48" s="62" t="s">
        <v>42</v>
      </c>
      <c r="E48" s="64">
        <f>IFERROR(VLOOKUP($C48,[1]CONSOLIDADO!$C$16:$K$465,9,0),"")</f>
        <v>11</v>
      </c>
      <c r="F48" s="65">
        <f>IFERROR(IF(OR([1]APELACIÓN!$I43="",[1]APELACIÓN!$I43="NO",VLOOKUP($C48,[1]APELACIÓN!$C:$AM,20,0)=0),[1]CONSOLIDADO!$AO48,VLOOKUP($C48,[1]APELACIÓN!$C:$AM,20,0)),0)</f>
        <v>8</v>
      </c>
      <c r="G48" s="66">
        <f>ROUND(IFERROR(IF($F48&gt;39,200,VLOOKUP($F48,[1]PARAMETROS!$A$12:$K$55,2,0)),0),2)</f>
        <v>45</v>
      </c>
      <c r="H48" s="66">
        <f t="shared" si="0"/>
        <v>22.5</v>
      </c>
      <c r="I48" s="66">
        <f>IFERROR(IF(VLOOKUP(C48,[1]APELACIÓN!$C:$AM,7,0)="SI",VLOOKUP(C48,[1]APELACIÓN!$C:$AM,23,0),VLOOKUP(C48,[1]CONSOLIDADO!$C$13:$AR$465,42,0)),0)</f>
        <v>0</v>
      </c>
      <c r="J48" s="66">
        <f>ROUND(IFERROR(IF($I48&gt;39,200,VLOOKUP($I48,[1]PARAMETROS!$A$12:$K$55,6,0)),0),2)</f>
        <v>0</v>
      </c>
      <c r="K48" s="66">
        <f t="shared" si="1"/>
        <v>0</v>
      </c>
      <c r="L48" s="65">
        <f>IFERROR(IF(OR([1]APELACIÓN!$I43="",[1]APELACIÓN!$I43="NO",VLOOKUP($C48,[1]APELACIÓN!$C:$AM,26,0)=0),[1]CONSOLIDADO!AU48,VLOOKUP($C48,[1]APELACIÓN!$C:$AM,26,0)),0)</f>
        <v>0</v>
      </c>
      <c r="M48" s="66">
        <f>ROUND(IFERROR(IF($L48&gt;39,200,VLOOKUP($L48,[1]PARAMETROS!$A$12:$K$55,10,0)),0),2)</f>
        <v>0</v>
      </c>
      <c r="N48" s="66">
        <f t="shared" si="2"/>
        <v>0</v>
      </c>
      <c r="O48" s="66">
        <f t="shared" si="3"/>
        <v>22.5</v>
      </c>
      <c r="P48" s="67">
        <f t="shared" si="4"/>
        <v>9</v>
      </c>
      <c r="Q48" s="65">
        <f>IFERROR(IF(OR([1]APELACIÓN!$I43="",[1]APELACIÓN!$I43="NO",VLOOKUP($C48,[1]APELACIÓN!$C:$AM,29,0)=0),[1]CONSOLIDADO!AZ48,VLOOKUP($C48,[1]APELACIÓN!$C:$AM,29,0)),0)</f>
        <v>401</v>
      </c>
      <c r="R48" s="66">
        <f>ROUND(IFERROR(IF($Q48&gt;110,100,VLOOKUP($Q48,[1]PARAMETROS!$M$12:$O$122,2,0)),0),2)</f>
        <v>100</v>
      </c>
      <c r="S48" s="67">
        <f t="shared" si="5"/>
        <v>30</v>
      </c>
      <c r="T48" s="65">
        <f>IFERROR(IF(OR([1]APELACIÓN!$I43="",[1]APELACIÓN!$I43="NO",VLOOKUP($C48,[1]APELACIÓN!$C:$AM,32,0)=0),[1]CONSOLIDADO!BC48,VLOOKUP($C48,[1]APELACIÓN!$C:$AM,32,0)),0)</f>
        <v>70</v>
      </c>
      <c r="U48" s="65">
        <f>IFERROR(IF(OR([1]APELACIÓN!$I43="",[1]APELACIÓN!$I43="NO",VLOOKUP($C48,[1]APELACIÓN!$C:$AM,33,0)=0),[1]CONSOLIDADO!BD48,VLOOKUP($C48,[1]APELACIÓN!$C:$AM,33,0)),0)</f>
        <v>70</v>
      </c>
      <c r="V48" s="65">
        <f>IFERROR(IF(OR([1]APELACIÓN!$I43="",[1]APELACIÓN!$I43="NO",VLOOKUP($C48,[1]APELACIÓN!$C:$AM,34,0)=0),[1]CONSOLIDADO!BE48,VLOOKUP($C48,[1]APELACIÓN!$C:$AM,34,0)),0)</f>
        <v>70</v>
      </c>
      <c r="W48" s="65">
        <f t="shared" si="6"/>
        <v>70</v>
      </c>
      <c r="X48" s="66">
        <f>ROUND(IFERROR(VLOOKUP($W48,[1]PARAMETROS!$Q$12:$S$82,2,0),0),2)</f>
        <v>100</v>
      </c>
      <c r="Y48" s="67">
        <f t="shared" si="7"/>
        <v>30</v>
      </c>
      <c r="Z48" s="68">
        <f t="shared" si="8"/>
        <v>69</v>
      </c>
      <c r="AA48" s="69" t="str">
        <f>IFERROR(IF(VLOOKUP($C48,[1]APELACIÓN!$C$11:$I$460,5,0)="","",VLOOKUP($C48,[1]APELACIÓN!$C$11:$I$460,5,0)),0)</f>
        <v/>
      </c>
      <c r="AB48" s="69" t="str">
        <f>IFERROR(IF(VLOOKUP($C48,[1]APELACIÓN!$C$11:$I$460,7,0)="","",VLOOKUP($C48,[1]APELACIÓN!$C$11:$I$460,7,0)),0)</f>
        <v/>
      </c>
      <c r="AC48" s="70" t="str">
        <f>IF($C48="","",[1]CONSOLIDADO!BP48)</f>
        <v/>
      </c>
      <c r="AD48" s="71">
        <f>IF($C48="","",[1]CONSOLIDADO!BQ48)</f>
        <v>0</v>
      </c>
      <c r="AE48" s="71">
        <f>IF($C48="","",[1]CONSOLIDADO!BR48)</f>
        <v>0</v>
      </c>
      <c r="AF48" s="71">
        <f>IF($C48="","",[1]CONSOLIDADO!BS48)</f>
        <v>0</v>
      </c>
      <c r="AG48" s="71">
        <f>IF($C48="","",[1]CONSOLIDADO!BT48)</f>
        <v>0</v>
      </c>
      <c r="AH48" s="70" t="str">
        <f>IF($C48="","",[1]CONSOLIDADO!BU48)</f>
        <v/>
      </c>
      <c r="AI48" s="70">
        <f>IF($C48="","",[1]CONSOLIDADO!BV48)</f>
        <v>0</v>
      </c>
      <c r="AJ48" s="71">
        <f>IF($C48="","",[1]CONSOLIDADO!BW48)</f>
        <v>0</v>
      </c>
      <c r="AK48" s="72">
        <f>IF($C48="","",[1]CONSOLIDADO!BX48)</f>
        <v>33</v>
      </c>
    </row>
    <row r="49" spans="1:37" x14ac:dyDescent="0.25">
      <c r="A49" s="61">
        <v>47</v>
      </c>
      <c r="B49" s="62">
        <v>103</v>
      </c>
      <c r="C49" s="63">
        <v>9063573</v>
      </c>
      <c r="D49" s="62">
        <v>5</v>
      </c>
      <c r="E49" s="64">
        <f>IFERROR(VLOOKUP($C49,[1]CONSOLIDADO!$C$16:$K$465,9,0),"")</f>
        <v>12</v>
      </c>
      <c r="F49" s="65">
        <f>IFERROR(IF(OR([1]APELACIÓN!$I44="",[1]APELACIÓN!$I44="NO",VLOOKUP($C49,[1]APELACIÓN!$C:$AM,20,0)=0),[1]CONSOLIDADO!$AO49,VLOOKUP($C49,[1]APELACIÓN!$C:$AM,20,0)),0)</f>
        <v>31</v>
      </c>
      <c r="G49" s="66">
        <f>ROUND(IFERROR(IF($F49&gt;39,200,VLOOKUP($F49,[1]PARAMETROS!$A$12:$K$55,2,0)),0),2)</f>
        <v>160</v>
      </c>
      <c r="H49" s="66">
        <f t="shared" si="0"/>
        <v>80</v>
      </c>
      <c r="I49" s="66">
        <f>IFERROR(IF(VLOOKUP(C49,[1]APELACIÓN!$C:$AM,7,0)="SI",VLOOKUP(C49,[1]APELACIÓN!$C:$AM,23,0),VLOOKUP(C49,[1]CONSOLIDADO!$C$13:$AR$465,42,0)),0)</f>
        <v>0</v>
      </c>
      <c r="J49" s="66">
        <f>ROUND(IFERROR(IF($I49&gt;39,200,VLOOKUP($I49,[1]PARAMETROS!$A$12:$K$55,6,0)),0),2)</f>
        <v>0</v>
      </c>
      <c r="K49" s="66">
        <f t="shared" si="1"/>
        <v>0</v>
      </c>
      <c r="L49" s="65">
        <f>IFERROR(IF(OR([1]APELACIÓN!$I44="",[1]APELACIÓN!$I44="NO",VLOOKUP($C49,[1]APELACIÓN!$C:$AM,26,0)=0),[1]CONSOLIDADO!AU49,VLOOKUP($C49,[1]APELACIÓN!$C:$AM,26,0)),0)</f>
        <v>0</v>
      </c>
      <c r="M49" s="66">
        <f>ROUND(IFERROR(IF($L49&gt;39,200,VLOOKUP($L49,[1]PARAMETROS!$A$12:$K$55,10,0)),0),2)</f>
        <v>0</v>
      </c>
      <c r="N49" s="66">
        <f t="shared" si="2"/>
        <v>0</v>
      </c>
      <c r="O49" s="66">
        <f t="shared" si="3"/>
        <v>80</v>
      </c>
      <c r="P49" s="67">
        <f t="shared" si="4"/>
        <v>32</v>
      </c>
      <c r="Q49" s="65">
        <f>IFERROR(IF(OR([1]APELACIÓN!$I44="",[1]APELACIÓN!$I44="NO",VLOOKUP($C49,[1]APELACIÓN!$C:$AM,29,0)=0),[1]CONSOLIDADO!AZ49,VLOOKUP($C49,[1]APELACIÓN!$C:$AM,29,0)),0)</f>
        <v>315</v>
      </c>
      <c r="R49" s="66">
        <f>ROUND(IFERROR(IF($Q49&gt;110,100,VLOOKUP($Q49,[1]PARAMETROS!$M$12:$O$122,2,0)),0),2)</f>
        <v>100</v>
      </c>
      <c r="S49" s="67">
        <f t="shared" si="5"/>
        <v>30</v>
      </c>
      <c r="T49" s="65">
        <f>IFERROR(IF(OR([1]APELACIÓN!$I44="",[1]APELACIÓN!$I44="NO",VLOOKUP($C49,[1]APELACIÓN!$C:$AM,32,0)=0),[1]CONSOLIDADO!BC49,VLOOKUP($C49,[1]APELACIÓN!$C:$AM,32,0)),0)</f>
        <v>70</v>
      </c>
      <c r="U49" s="65">
        <f>IFERROR(IF(OR([1]APELACIÓN!$I44="",[1]APELACIÓN!$I44="NO",VLOOKUP($C49,[1]APELACIÓN!$C:$AM,33,0)=0),[1]CONSOLIDADO!BD49,VLOOKUP($C49,[1]APELACIÓN!$C:$AM,33,0)),0)</f>
        <v>70</v>
      </c>
      <c r="V49" s="65">
        <f>IFERROR(IF(OR([1]APELACIÓN!$I44="",[1]APELACIÓN!$I44="NO",VLOOKUP($C49,[1]APELACIÓN!$C:$AM,34,0)=0),[1]CONSOLIDADO!BE49,VLOOKUP($C49,[1]APELACIÓN!$C:$AM,34,0)),0)</f>
        <v>70</v>
      </c>
      <c r="W49" s="65">
        <f t="shared" si="6"/>
        <v>70</v>
      </c>
      <c r="X49" s="66">
        <f>ROUND(IFERROR(VLOOKUP($W49,[1]PARAMETROS!$Q$12:$S$82,2,0),0),2)</f>
        <v>100</v>
      </c>
      <c r="Y49" s="67">
        <f t="shared" si="7"/>
        <v>30</v>
      </c>
      <c r="Z49" s="68">
        <f t="shared" si="8"/>
        <v>92</v>
      </c>
      <c r="AA49" s="69" t="str">
        <f>IFERROR(IF(VLOOKUP($C49,[1]APELACIÓN!$C$11:$I$460,5,0)="","",VLOOKUP($C49,[1]APELACIÓN!$C$11:$I$460,5,0)),0)</f>
        <v/>
      </c>
      <c r="AB49" s="69" t="str">
        <f>IFERROR(IF(VLOOKUP($C49,[1]APELACIÓN!$C$11:$I$460,7,0)="","",VLOOKUP($C49,[1]APELACIÓN!$C$11:$I$460,7,0)),0)</f>
        <v/>
      </c>
      <c r="AC49" s="70" t="str">
        <f>IF($C49="","",[1]CONSOLIDADO!BP49)</f>
        <v/>
      </c>
      <c r="AD49" s="71">
        <f>IF($C49="","",[1]CONSOLIDADO!BQ49)</f>
        <v>0</v>
      </c>
      <c r="AE49" s="71">
        <f>IF($C49="","",[1]CONSOLIDADO!BR49)</f>
        <v>0</v>
      </c>
      <c r="AF49" s="71">
        <f>IF($C49="","",[1]CONSOLIDADO!BS49)</f>
        <v>0</v>
      </c>
      <c r="AG49" s="71">
        <f>IF($C49="","",[1]CONSOLIDADO!BT49)</f>
        <v>0</v>
      </c>
      <c r="AH49" s="70" t="str">
        <f>IF($C49="","",[1]CONSOLIDADO!BU49)</f>
        <v/>
      </c>
      <c r="AI49" s="70">
        <f>IF($C49="","",[1]CONSOLIDADO!BV49)</f>
        <v>0</v>
      </c>
      <c r="AJ49" s="71">
        <f>IF($C49="","",[1]CONSOLIDADO!BW49)</f>
        <v>0</v>
      </c>
      <c r="AK49" s="72">
        <f>IF($C49="","",[1]CONSOLIDADO!BX49)</f>
        <v>34</v>
      </c>
    </row>
    <row r="50" spans="1:37" x14ac:dyDescent="0.25">
      <c r="A50" s="61">
        <v>46</v>
      </c>
      <c r="B50" s="62">
        <v>103</v>
      </c>
      <c r="C50" s="63">
        <v>8800078</v>
      </c>
      <c r="D50" s="62">
        <v>1</v>
      </c>
      <c r="E50" s="64">
        <f>IFERROR(VLOOKUP($C50,[1]CONSOLIDADO!$C$16:$K$465,9,0),"")</f>
        <v>12</v>
      </c>
      <c r="F50" s="65">
        <f>IFERROR(IF(OR([1]APELACIÓN!$I45="",[1]APELACIÓN!$I45="NO",VLOOKUP($C50,[1]APELACIÓN!$C:$AM,20,0)=0),[1]CONSOLIDADO!$AO50,VLOOKUP($C50,[1]APELACIÓN!$C:$AM,20,0)),0)</f>
        <v>22</v>
      </c>
      <c r="G50" s="66">
        <f>ROUND(IFERROR(IF($F50&gt;39,200,VLOOKUP($F50,[1]PARAMETROS!$A$12:$K$55,2,0)),0),2)</f>
        <v>115</v>
      </c>
      <c r="H50" s="66">
        <f t="shared" si="0"/>
        <v>57.5</v>
      </c>
      <c r="I50" s="66">
        <f>IFERROR(IF(VLOOKUP(C50,[1]APELACIÓN!$C:$AM,7,0)="SI",VLOOKUP(C50,[1]APELACIÓN!$C:$AM,23,0),VLOOKUP(C50,[1]CONSOLIDADO!$C$13:$AR$465,42,0)),0)</f>
        <v>0</v>
      </c>
      <c r="J50" s="66">
        <f>ROUND(IFERROR(IF($I50&gt;39,200,VLOOKUP($I50,[1]PARAMETROS!$A$12:$K$55,6,0)),0),2)</f>
        <v>0</v>
      </c>
      <c r="K50" s="66">
        <f t="shared" si="1"/>
        <v>0</v>
      </c>
      <c r="L50" s="65">
        <f>IFERROR(IF(OR([1]APELACIÓN!$I45="",[1]APELACIÓN!$I45="NO",VLOOKUP($C50,[1]APELACIÓN!$C:$AM,26,0)=0),[1]CONSOLIDADO!AU50,VLOOKUP($C50,[1]APELACIÓN!$C:$AM,26,0)),0)</f>
        <v>0</v>
      </c>
      <c r="M50" s="66">
        <f>ROUND(IFERROR(IF($L50&gt;39,200,VLOOKUP($L50,[1]PARAMETROS!$A$12:$K$55,10,0)),0),2)</f>
        <v>0</v>
      </c>
      <c r="N50" s="66">
        <f t="shared" si="2"/>
        <v>0</v>
      </c>
      <c r="O50" s="66">
        <f t="shared" si="3"/>
        <v>57.5</v>
      </c>
      <c r="P50" s="67">
        <f t="shared" si="4"/>
        <v>23</v>
      </c>
      <c r="Q50" s="65">
        <f>IFERROR(IF(OR([1]APELACIÓN!$I45="",[1]APELACIÓN!$I45="NO",VLOOKUP($C50,[1]APELACIÓN!$C:$AM,29,0)=0),[1]CONSOLIDADO!AZ50,VLOOKUP($C50,[1]APELACIÓN!$C:$AM,29,0)),0)</f>
        <v>230</v>
      </c>
      <c r="R50" s="66">
        <f>ROUND(IFERROR(IF($Q50&gt;110,100,VLOOKUP($Q50,[1]PARAMETROS!$M$12:$O$122,2,0)),0),2)</f>
        <v>100</v>
      </c>
      <c r="S50" s="67">
        <f t="shared" si="5"/>
        <v>30</v>
      </c>
      <c r="T50" s="65">
        <f>IFERROR(IF(OR([1]APELACIÓN!$I45="",[1]APELACIÓN!$I45="NO",VLOOKUP($C50,[1]APELACIÓN!$C:$AM,32,0)=0),[1]CONSOLIDADO!BC50,VLOOKUP($C50,[1]APELACIÓN!$C:$AM,32,0)),0)</f>
        <v>70</v>
      </c>
      <c r="U50" s="65">
        <f>IFERROR(IF(OR([1]APELACIÓN!$I45="",[1]APELACIÓN!$I45="NO",VLOOKUP($C50,[1]APELACIÓN!$C:$AM,33,0)=0),[1]CONSOLIDADO!BD50,VLOOKUP($C50,[1]APELACIÓN!$C:$AM,33,0)),0)</f>
        <v>70</v>
      </c>
      <c r="V50" s="65">
        <f>IFERROR(IF(OR([1]APELACIÓN!$I45="",[1]APELACIÓN!$I45="NO",VLOOKUP($C50,[1]APELACIÓN!$C:$AM,34,0)=0),[1]CONSOLIDADO!BE50,VLOOKUP($C50,[1]APELACIÓN!$C:$AM,34,0)),0)</f>
        <v>70</v>
      </c>
      <c r="W50" s="65">
        <f t="shared" si="6"/>
        <v>70</v>
      </c>
      <c r="X50" s="66">
        <f>ROUND(IFERROR(VLOOKUP($W50,[1]PARAMETROS!$Q$12:$S$82,2,0),0),2)</f>
        <v>100</v>
      </c>
      <c r="Y50" s="67">
        <f t="shared" si="7"/>
        <v>30</v>
      </c>
      <c r="Z50" s="68">
        <f t="shared" si="8"/>
        <v>83</v>
      </c>
      <c r="AA50" s="69" t="str">
        <f>IFERROR(IF(VLOOKUP($C50,[1]APELACIÓN!$C$11:$I$460,5,0)="","",VLOOKUP($C50,[1]APELACIÓN!$C$11:$I$460,5,0)),0)</f>
        <v/>
      </c>
      <c r="AB50" s="69" t="str">
        <f>IFERROR(IF(VLOOKUP($C50,[1]APELACIÓN!$C$11:$I$460,7,0)="","",VLOOKUP($C50,[1]APELACIÓN!$C$11:$I$460,7,0)),0)</f>
        <v/>
      </c>
      <c r="AC50" s="70" t="str">
        <f>IF($C50="","",[1]CONSOLIDADO!BP50)</f>
        <v/>
      </c>
      <c r="AD50" s="71">
        <f>IF($C50="","",[1]CONSOLIDADO!BQ50)</f>
        <v>0</v>
      </c>
      <c r="AE50" s="71">
        <f>IF($C50="","",[1]CONSOLIDADO!BR50)</f>
        <v>0</v>
      </c>
      <c r="AF50" s="71">
        <f>IF($C50="","",[1]CONSOLIDADO!BS50)</f>
        <v>0</v>
      </c>
      <c r="AG50" s="71">
        <f>IF($C50="","",[1]CONSOLIDADO!BT50)</f>
        <v>0</v>
      </c>
      <c r="AH50" s="70" t="str">
        <f>IF($C50="","",[1]CONSOLIDADO!BU50)</f>
        <v/>
      </c>
      <c r="AI50" s="70">
        <f>IF($C50="","",[1]CONSOLIDADO!BV50)</f>
        <v>0</v>
      </c>
      <c r="AJ50" s="71">
        <f>IF($C50="","",[1]CONSOLIDADO!BW50)</f>
        <v>0</v>
      </c>
      <c r="AK50" s="72">
        <f>IF($C50="","",[1]CONSOLIDADO!BX50)</f>
        <v>35</v>
      </c>
    </row>
    <row r="51" spans="1:37" x14ac:dyDescent="0.25">
      <c r="A51" s="61">
        <v>66</v>
      </c>
      <c r="B51" s="62">
        <v>103</v>
      </c>
      <c r="C51" s="63">
        <v>10375801</v>
      </c>
      <c r="D51" s="62">
        <v>7</v>
      </c>
      <c r="E51" s="64">
        <f>IFERROR(VLOOKUP($C51,[1]CONSOLIDADO!$C$16:$K$465,9,0),"")</f>
        <v>12</v>
      </c>
      <c r="F51" s="65">
        <f>IFERROR(IF(OR([1]APELACIÓN!$I46="",[1]APELACIÓN!$I46="NO",VLOOKUP($C51,[1]APELACIÓN!$C:$AM,20,0)=0),[1]CONSOLIDADO!$AO51,VLOOKUP($C51,[1]APELACIÓN!$C:$AM,20,0)),0)</f>
        <v>14</v>
      </c>
      <c r="G51" s="66">
        <f>ROUND(IFERROR(IF($F51&gt;39,200,VLOOKUP($F51,[1]PARAMETROS!$A$12:$K$55,2,0)),0),2)</f>
        <v>75</v>
      </c>
      <c r="H51" s="66">
        <f t="shared" si="0"/>
        <v>37.5</v>
      </c>
      <c r="I51" s="66">
        <f>IFERROR(IF(VLOOKUP(C51,[1]APELACIÓN!$C:$AM,7,0)="SI",VLOOKUP(C51,[1]APELACIÓN!$C:$AM,23,0),VLOOKUP(C51,[1]CONSOLIDADO!$C$13:$AR$465,42,0)),0)</f>
        <v>0</v>
      </c>
      <c r="J51" s="66">
        <f>ROUND(IFERROR(IF($I51&gt;39,200,VLOOKUP($I51,[1]PARAMETROS!$A$12:$K$55,6,0)),0),2)</f>
        <v>0</v>
      </c>
      <c r="K51" s="66">
        <f t="shared" si="1"/>
        <v>0</v>
      </c>
      <c r="L51" s="65">
        <f>IFERROR(IF(OR([1]APELACIÓN!$I46="",[1]APELACIÓN!$I46="NO",VLOOKUP($C51,[1]APELACIÓN!$C:$AM,26,0)=0),[1]CONSOLIDADO!AU51,VLOOKUP($C51,[1]APELACIÓN!$C:$AM,26,0)),0)</f>
        <v>0</v>
      </c>
      <c r="M51" s="66">
        <f>ROUND(IFERROR(IF($L51&gt;39,200,VLOOKUP($L51,[1]PARAMETROS!$A$12:$K$55,10,0)),0),2)</f>
        <v>0</v>
      </c>
      <c r="N51" s="66">
        <f t="shared" si="2"/>
        <v>0</v>
      </c>
      <c r="O51" s="66">
        <f t="shared" si="3"/>
        <v>37.5</v>
      </c>
      <c r="P51" s="67">
        <f t="shared" si="4"/>
        <v>15</v>
      </c>
      <c r="Q51" s="65">
        <f>IFERROR(IF(OR([1]APELACIÓN!$I46="",[1]APELACIÓN!$I46="NO",VLOOKUP($C51,[1]APELACIÓN!$C:$AM,29,0)=0),[1]CONSOLIDADO!AZ51,VLOOKUP($C51,[1]APELACIÓN!$C:$AM,29,0)),0)</f>
        <v>868</v>
      </c>
      <c r="R51" s="66">
        <f>ROUND(IFERROR(IF($Q51&gt;110,100,VLOOKUP($Q51,[1]PARAMETROS!$M$12:$O$122,2,0)),0),2)</f>
        <v>100</v>
      </c>
      <c r="S51" s="67">
        <f t="shared" si="5"/>
        <v>30</v>
      </c>
      <c r="T51" s="65">
        <f>IFERROR(IF(OR([1]APELACIÓN!$I46="",[1]APELACIÓN!$I46="NO",VLOOKUP($C51,[1]APELACIÓN!$C:$AM,32,0)=0),[1]CONSOLIDADO!BC51,VLOOKUP($C51,[1]APELACIÓN!$C:$AM,32,0)),0)</f>
        <v>70</v>
      </c>
      <c r="U51" s="65">
        <f>IFERROR(IF(OR([1]APELACIÓN!$I46="",[1]APELACIÓN!$I46="NO",VLOOKUP($C51,[1]APELACIÓN!$C:$AM,33,0)=0),[1]CONSOLIDADO!BD51,VLOOKUP($C51,[1]APELACIÓN!$C:$AM,33,0)),0)</f>
        <v>70</v>
      </c>
      <c r="V51" s="65">
        <f>IFERROR(IF(OR([1]APELACIÓN!$I46="",[1]APELACIÓN!$I46="NO",VLOOKUP($C51,[1]APELACIÓN!$C:$AM,34,0)=0),[1]CONSOLIDADO!BE51,VLOOKUP($C51,[1]APELACIÓN!$C:$AM,34,0)),0)</f>
        <v>70</v>
      </c>
      <c r="W51" s="65">
        <f t="shared" si="6"/>
        <v>70</v>
      </c>
      <c r="X51" s="66">
        <f>ROUND(IFERROR(VLOOKUP($W51,[1]PARAMETROS!$Q$12:$S$82,2,0),0),2)</f>
        <v>100</v>
      </c>
      <c r="Y51" s="67">
        <f t="shared" si="7"/>
        <v>30</v>
      </c>
      <c r="Z51" s="68">
        <f t="shared" si="8"/>
        <v>75</v>
      </c>
      <c r="AA51" s="69" t="str">
        <f>IFERROR(IF(VLOOKUP($C51,[1]APELACIÓN!$C$11:$I$460,5,0)="","",VLOOKUP($C51,[1]APELACIÓN!$C$11:$I$460,5,0)),0)</f>
        <v/>
      </c>
      <c r="AB51" s="69" t="str">
        <f>IFERROR(IF(VLOOKUP($C51,[1]APELACIÓN!$C$11:$I$460,7,0)="","",VLOOKUP($C51,[1]APELACIÓN!$C$11:$I$460,7,0)),0)</f>
        <v/>
      </c>
      <c r="AC51" s="70" t="str">
        <f>IF($C51="","",[1]CONSOLIDADO!BP51)</f>
        <v/>
      </c>
      <c r="AD51" s="71">
        <f>IF($C51="","",[1]CONSOLIDADO!BQ51)</f>
        <v>0</v>
      </c>
      <c r="AE51" s="71">
        <f>IF($C51="","",[1]CONSOLIDADO!BR51)</f>
        <v>0</v>
      </c>
      <c r="AF51" s="71">
        <f>IF($C51="","",[1]CONSOLIDADO!BS51)</f>
        <v>0</v>
      </c>
      <c r="AG51" s="71">
        <f>IF($C51="","",[1]CONSOLIDADO!BT51)</f>
        <v>0</v>
      </c>
      <c r="AH51" s="70" t="str">
        <f>IF($C51="","",[1]CONSOLIDADO!BU51)</f>
        <v/>
      </c>
      <c r="AI51" s="70">
        <f>IF($C51="","",[1]CONSOLIDADO!BV51)</f>
        <v>0</v>
      </c>
      <c r="AJ51" s="71">
        <f>IF($C51="","",[1]CONSOLIDADO!BW51)</f>
        <v>0</v>
      </c>
      <c r="AK51" s="72">
        <f>IF($C51="","",[1]CONSOLIDADO!BX51)</f>
        <v>36</v>
      </c>
    </row>
    <row r="52" spans="1:37" x14ac:dyDescent="0.25">
      <c r="A52" s="61">
        <v>51</v>
      </c>
      <c r="B52" s="62">
        <v>103</v>
      </c>
      <c r="C52" s="63">
        <v>9522050</v>
      </c>
      <c r="D52" s="62">
        <v>9</v>
      </c>
      <c r="E52" s="64">
        <f>IFERROR(VLOOKUP($C52,[1]CONSOLIDADO!$C$16:$K$465,9,0),"")</f>
        <v>13</v>
      </c>
      <c r="F52" s="65">
        <f>IFERROR(IF(OR([1]APELACIÓN!$I47="",[1]APELACIÓN!$I47="NO",VLOOKUP($C52,[1]APELACIÓN!$C:$AM,20,0)=0),[1]CONSOLIDADO!$AO52,VLOOKUP($C52,[1]APELACIÓN!$C:$AM,20,0)),0)</f>
        <v>24</v>
      </c>
      <c r="G52" s="66">
        <f>ROUND(IFERROR(IF($F52&gt;39,200,VLOOKUP($F52,[1]PARAMETROS!$A$12:$K$55,2,0)),0),2)</f>
        <v>125</v>
      </c>
      <c r="H52" s="66">
        <f t="shared" si="0"/>
        <v>62.5</v>
      </c>
      <c r="I52" s="66">
        <f>IFERROR(IF(VLOOKUP(C52,[1]APELACIÓN!$C:$AM,7,0)="SI",VLOOKUP(C52,[1]APELACIÓN!$C:$AM,23,0),VLOOKUP(C52,[1]CONSOLIDADO!$C$13:$AR$465,42,0)),0)</f>
        <v>0</v>
      </c>
      <c r="J52" s="66">
        <f>ROUND(IFERROR(IF($I52&gt;39,200,VLOOKUP($I52,[1]PARAMETROS!$A$12:$K$55,6,0)),0),2)</f>
        <v>0</v>
      </c>
      <c r="K52" s="66">
        <f t="shared" si="1"/>
        <v>0</v>
      </c>
      <c r="L52" s="65">
        <f>IFERROR(IF(OR([1]APELACIÓN!$I47="",[1]APELACIÓN!$I47="NO",VLOOKUP($C52,[1]APELACIÓN!$C:$AM,26,0)=0),[1]CONSOLIDADO!AU52,VLOOKUP($C52,[1]APELACIÓN!$C:$AM,26,0)),0)</f>
        <v>0</v>
      </c>
      <c r="M52" s="66">
        <f>ROUND(IFERROR(IF($L52&gt;39,200,VLOOKUP($L52,[1]PARAMETROS!$A$12:$K$55,10,0)),0),2)</f>
        <v>0</v>
      </c>
      <c r="N52" s="66">
        <f t="shared" si="2"/>
        <v>0</v>
      </c>
      <c r="O52" s="66">
        <f t="shared" si="3"/>
        <v>62.5</v>
      </c>
      <c r="P52" s="67">
        <f t="shared" si="4"/>
        <v>25</v>
      </c>
      <c r="Q52" s="65">
        <f>IFERROR(IF(OR([1]APELACIÓN!$I47="",[1]APELACIÓN!$I47="NO",VLOOKUP($C52,[1]APELACIÓN!$C:$AM,29,0)=0),[1]CONSOLIDADO!AZ52,VLOOKUP($C52,[1]APELACIÓN!$C:$AM,29,0)),0)</f>
        <v>632</v>
      </c>
      <c r="R52" s="66">
        <f>ROUND(IFERROR(IF($Q52&gt;110,100,VLOOKUP($Q52,[1]PARAMETROS!$M$12:$O$122,2,0)),0),2)</f>
        <v>100</v>
      </c>
      <c r="S52" s="67">
        <f t="shared" si="5"/>
        <v>30</v>
      </c>
      <c r="T52" s="65">
        <f>IFERROR(IF(OR([1]APELACIÓN!$I47="",[1]APELACIÓN!$I47="NO",VLOOKUP($C52,[1]APELACIÓN!$C:$AM,32,0)=0),[1]CONSOLIDADO!BC52,VLOOKUP($C52,[1]APELACIÓN!$C:$AM,32,0)),0)</f>
        <v>70</v>
      </c>
      <c r="U52" s="65">
        <f>IFERROR(IF(OR([1]APELACIÓN!$I47="",[1]APELACIÓN!$I47="NO",VLOOKUP($C52,[1]APELACIÓN!$C:$AM,33,0)=0),[1]CONSOLIDADO!BD52,VLOOKUP($C52,[1]APELACIÓN!$C:$AM,33,0)),0)</f>
        <v>70</v>
      </c>
      <c r="V52" s="65">
        <f>IFERROR(IF(OR([1]APELACIÓN!$I47="",[1]APELACIÓN!$I47="NO",VLOOKUP($C52,[1]APELACIÓN!$C:$AM,34,0)=0),[1]CONSOLIDADO!BE52,VLOOKUP($C52,[1]APELACIÓN!$C:$AM,34,0)),0)</f>
        <v>70</v>
      </c>
      <c r="W52" s="65">
        <f t="shared" si="6"/>
        <v>70</v>
      </c>
      <c r="X52" s="66">
        <f>ROUND(IFERROR(VLOOKUP($W52,[1]PARAMETROS!$Q$12:$S$82,2,0),0),2)</f>
        <v>100</v>
      </c>
      <c r="Y52" s="67">
        <f t="shared" si="7"/>
        <v>30</v>
      </c>
      <c r="Z52" s="68">
        <f t="shared" si="8"/>
        <v>85</v>
      </c>
      <c r="AA52" s="69" t="str">
        <f>IFERROR(IF(VLOOKUP($C52,[1]APELACIÓN!$C$11:$I$460,5,0)="","",VLOOKUP($C52,[1]APELACIÓN!$C$11:$I$460,5,0)),0)</f>
        <v/>
      </c>
      <c r="AB52" s="69" t="str">
        <f>IFERROR(IF(VLOOKUP($C52,[1]APELACIÓN!$C$11:$I$460,7,0)="","",VLOOKUP($C52,[1]APELACIÓN!$C$11:$I$460,7,0)),0)</f>
        <v/>
      </c>
      <c r="AC52" s="70" t="str">
        <f>IF($C52="","",[1]CONSOLIDADO!BP52)</f>
        <v/>
      </c>
      <c r="AD52" s="71">
        <f>IF($C52="","",[1]CONSOLIDADO!BQ52)</f>
        <v>0</v>
      </c>
      <c r="AE52" s="71">
        <f>IF($C52="","",[1]CONSOLIDADO!BR52)</f>
        <v>0</v>
      </c>
      <c r="AF52" s="71">
        <f>IF($C52="","",[1]CONSOLIDADO!BS52)</f>
        <v>0</v>
      </c>
      <c r="AG52" s="71">
        <f>IF($C52="","",[1]CONSOLIDADO!BT52)</f>
        <v>0</v>
      </c>
      <c r="AH52" s="70" t="str">
        <f>IF($C52="","",[1]CONSOLIDADO!BU52)</f>
        <v/>
      </c>
      <c r="AI52" s="70">
        <f>IF($C52="","",[1]CONSOLIDADO!BV52)</f>
        <v>0</v>
      </c>
      <c r="AJ52" s="71">
        <f>IF($C52="","",[1]CONSOLIDADO!BW52)</f>
        <v>0</v>
      </c>
      <c r="AK52" s="72">
        <f>IF($C52="","",[1]CONSOLIDADO!BX52)</f>
        <v>37</v>
      </c>
    </row>
    <row r="53" spans="1:37" x14ac:dyDescent="0.25">
      <c r="A53" s="61">
        <v>72</v>
      </c>
      <c r="B53" s="62">
        <v>103</v>
      </c>
      <c r="C53" s="63">
        <v>10644056</v>
      </c>
      <c r="D53" s="62">
        <v>5</v>
      </c>
      <c r="E53" s="64">
        <f>IFERROR(VLOOKUP($C53,[1]CONSOLIDADO!$C$16:$K$465,9,0),"")</f>
        <v>13</v>
      </c>
      <c r="F53" s="65">
        <f>IFERROR(IF(OR([1]APELACIÓN!$I48="",[1]APELACIÓN!$I48="NO",VLOOKUP($C53,[1]APELACIÓN!$C:$AM,20,0)=0),[1]CONSOLIDADO!$AO53,VLOOKUP($C53,[1]APELACIÓN!$C:$AM,20,0)),0)</f>
        <v>22</v>
      </c>
      <c r="G53" s="66">
        <f>ROUND(IFERROR(IF($F53&gt;39,200,VLOOKUP($F53,[1]PARAMETROS!$A$12:$K$55,2,0)),0),2)</f>
        <v>115</v>
      </c>
      <c r="H53" s="66">
        <f t="shared" si="0"/>
        <v>57.5</v>
      </c>
      <c r="I53" s="66">
        <f>IFERROR(IF(VLOOKUP(C53,[1]APELACIÓN!$C:$AM,7,0)="SI",VLOOKUP(C53,[1]APELACIÓN!$C:$AM,23,0),VLOOKUP(C53,[1]CONSOLIDADO!$C$13:$AR$465,42,0)),0)</f>
        <v>0</v>
      </c>
      <c r="J53" s="66">
        <f>ROUND(IFERROR(IF($I53&gt;39,200,VLOOKUP($I53,[1]PARAMETROS!$A$12:$K$55,6,0)),0),2)</f>
        <v>0</v>
      </c>
      <c r="K53" s="66">
        <f t="shared" si="1"/>
        <v>0</v>
      </c>
      <c r="L53" s="65">
        <f>IFERROR(IF(OR([1]APELACIÓN!$I48="",[1]APELACIÓN!$I48="NO",VLOOKUP($C53,[1]APELACIÓN!$C:$AM,26,0)=0),[1]CONSOLIDADO!AU53,VLOOKUP($C53,[1]APELACIÓN!$C:$AM,26,0)),0)</f>
        <v>0</v>
      </c>
      <c r="M53" s="66">
        <f>ROUND(IFERROR(IF($L53&gt;39,200,VLOOKUP($L53,[1]PARAMETROS!$A$12:$K$55,10,0)),0),2)</f>
        <v>0</v>
      </c>
      <c r="N53" s="66">
        <f t="shared" si="2"/>
        <v>0</v>
      </c>
      <c r="O53" s="66">
        <f t="shared" si="3"/>
        <v>57.5</v>
      </c>
      <c r="P53" s="67">
        <f t="shared" si="4"/>
        <v>23</v>
      </c>
      <c r="Q53" s="65">
        <f>IFERROR(IF(OR([1]APELACIÓN!$I48="",[1]APELACIÓN!$I48="NO",VLOOKUP($C53,[1]APELACIÓN!$C:$AM,29,0)=0),[1]CONSOLIDADO!AZ53,VLOOKUP($C53,[1]APELACIÓN!$C:$AM,29,0)),0)</f>
        <v>198</v>
      </c>
      <c r="R53" s="66">
        <f>ROUND(IFERROR(IF($Q53&gt;110,100,VLOOKUP($Q53,[1]PARAMETROS!$M$12:$O$122,2,0)),0),2)</f>
        <v>100</v>
      </c>
      <c r="S53" s="67">
        <f t="shared" si="5"/>
        <v>30</v>
      </c>
      <c r="T53" s="65">
        <f>IFERROR(IF(OR([1]APELACIÓN!$I48="",[1]APELACIÓN!$I48="NO",VLOOKUP($C53,[1]APELACIÓN!$C:$AM,32,0)=0),[1]CONSOLIDADO!BC53,VLOOKUP($C53,[1]APELACIÓN!$C:$AM,32,0)),0)</f>
        <v>70</v>
      </c>
      <c r="U53" s="65">
        <f>IFERROR(IF(OR([1]APELACIÓN!$I48="",[1]APELACIÓN!$I48="NO",VLOOKUP($C53,[1]APELACIÓN!$C:$AM,33,0)=0),[1]CONSOLIDADO!BD53,VLOOKUP($C53,[1]APELACIÓN!$C:$AM,33,0)),0)</f>
        <v>70</v>
      </c>
      <c r="V53" s="65">
        <f>IFERROR(IF(OR([1]APELACIÓN!$I48="",[1]APELACIÓN!$I48="NO",VLOOKUP($C53,[1]APELACIÓN!$C:$AM,34,0)=0),[1]CONSOLIDADO!BE53,VLOOKUP($C53,[1]APELACIÓN!$C:$AM,34,0)),0)</f>
        <v>70</v>
      </c>
      <c r="W53" s="65">
        <f t="shared" si="6"/>
        <v>70</v>
      </c>
      <c r="X53" s="66">
        <f>ROUND(IFERROR(VLOOKUP($W53,[1]PARAMETROS!$Q$12:$S$82,2,0),0),2)</f>
        <v>100</v>
      </c>
      <c r="Y53" s="67">
        <f t="shared" si="7"/>
        <v>30</v>
      </c>
      <c r="Z53" s="68">
        <f t="shared" si="8"/>
        <v>83</v>
      </c>
      <c r="AA53" s="69" t="str">
        <f>IFERROR(IF(VLOOKUP($C53,[1]APELACIÓN!$C$11:$I$460,5,0)="","",VLOOKUP($C53,[1]APELACIÓN!$C$11:$I$460,5,0)),0)</f>
        <v/>
      </c>
      <c r="AB53" s="69" t="str">
        <f>IFERROR(IF(VLOOKUP($C53,[1]APELACIÓN!$C$11:$I$460,7,0)="","",VLOOKUP($C53,[1]APELACIÓN!$C$11:$I$460,7,0)),0)</f>
        <v/>
      </c>
      <c r="AC53" s="70" t="str">
        <f>IF($C53="","",[1]CONSOLIDADO!BP53)</f>
        <v/>
      </c>
      <c r="AD53" s="71">
        <f>IF($C53="","",[1]CONSOLIDADO!BQ53)</f>
        <v>0</v>
      </c>
      <c r="AE53" s="71">
        <f>IF($C53="","",[1]CONSOLIDADO!BR53)</f>
        <v>0</v>
      </c>
      <c r="AF53" s="71">
        <f>IF($C53="","",[1]CONSOLIDADO!BS53)</f>
        <v>0</v>
      </c>
      <c r="AG53" s="71">
        <f>IF($C53="","",[1]CONSOLIDADO!BT53)</f>
        <v>0</v>
      </c>
      <c r="AH53" s="70" t="str">
        <f>IF($C53="","",[1]CONSOLIDADO!BU53)</f>
        <v/>
      </c>
      <c r="AI53" s="70">
        <f>IF($C53="","",[1]CONSOLIDADO!BV53)</f>
        <v>0</v>
      </c>
      <c r="AJ53" s="71">
        <f>IF($C53="","",[1]CONSOLIDADO!BW53)</f>
        <v>0</v>
      </c>
      <c r="AK53" s="72">
        <f>IF($C53="","",[1]CONSOLIDADO!BX53)</f>
        <v>38</v>
      </c>
    </row>
    <row r="54" spans="1:37" x14ac:dyDescent="0.25">
      <c r="A54" s="61">
        <v>34</v>
      </c>
      <c r="B54" s="62">
        <v>103</v>
      </c>
      <c r="C54" s="63">
        <v>7218384</v>
      </c>
      <c r="D54" s="62">
        <v>3</v>
      </c>
      <c r="E54" s="64">
        <f>IFERROR(VLOOKUP($C54,[1]CONSOLIDADO!$C$16:$K$465,9,0),"")</f>
        <v>13</v>
      </c>
      <c r="F54" s="65">
        <f>IFERROR(IF(OR([1]APELACIÓN!$I49="",[1]APELACIÓN!$I49="NO",VLOOKUP($C54,[1]APELACIÓN!$C:$AM,20,0)=0),[1]CONSOLIDADO!$AO54,VLOOKUP($C54,[1]APELACIÓN!$C:$AM,20,0)),0)</f>
        <v>15</v>
      </c>
      <c r="G54" s="66">
        <f>ROUND(IFERROR(IF($F54&gt;39,200,VLOOKUP($F54,[1]PARAMETROS!$A$12:$K$55,2,0)),0),2)</f>
        <v>80</v>
      </c>
      <c r="H54" s="66">
        <f t="shared" si="0"/>
        <v>40</v>
      </c>
      <c r="I54" s="66">
        <f>IFERROR(IF(VLOOKUP(C54,[1]APELACIÓN!$C:$AM,7,0)="SI",VLOOKUP(C54,[1]APELACIÓN!$C:$AM,23,0),VLOOKUP(C54,[1]CONSOLIDADO!$C$13:$AR$465,42,0)),0)</f>
        <v>4</v>
      </c>
      <c r="J54" s="66">
        <f>ROUND(IFERROR(IF($I54&gt;39,200,VLOOKUP($I54,[1]PARAMETROS!$A$12:$K$55,6,0)),0),2)</f>
        <v>25</v>
      </c>
      <c r="K54" s="66">
        <f t="shared" si="1"/>
        <v>7.5</v>
      </c>
      <c r="L54" s="65">
        <f>IFERROR(IF(OR([1]APELACIÓN!$I49="",[1]APELACIÓN!$I49="NO",VLOOKUP($C54,[1]APELACIÓN!$C:$AM,26,0)=0),[1]CONSOLIDADO!AU54,VLOOKUP($C54,[1]APELACIÓN!$C:$AM,26,0)),0)</f>
        <v>8</v>
      </c>
      <c r="M54" s="66">
        <f>ROUND(IFERROR(IF($L54&gt;39,200,VLOOKUP($L54,[1]PARAMETROS!$A$12:$K$55,10,0)),0),2)</f>
        <v>45</v>
      </c>
      <c r="N54" s="66">
        <f t="shared" si="2"/>
        <v>9</v>
      </c>
      <c r="O54" s="66">
        <f t="shared" si="3"/>
        <v>56.5</v>
      </c>
      <c r="P54" s="67">
        <f t="shared" si="4"/>
        <v>22.6</v>
      </c>
      <c r="Q54" s="65">
        <f>IFERROR(IF(OR([1]APELACIÓN!$I49="",[1]APELACIÓN!$I49="NO",VLOOKUP($C54,[1]APELACIÓN!$C:$AM,29,0)=0),[1]CONSOLIDADO!AZ54,VLOOKUP($C54,[1]APELACIÓN!$C:$AM,29,0)),0)</f>
        <v>479</v>
      </c>
      <c r="R54" s="66">
        <f>ROUND(IFERROR(IF($Q54&gt;110,100,VLOOKUP($Q54,[1]PARAMETROS!$M$12:$O$122,2,0)),0),2)</f>
        <v>100</v>
      </c>
      <c r="S54" s="67">
        <f t="shared" si="5"/>
        <v>30</v>
      </c>
      <c r="T54" s="65">
        <f>IFERROR(IF(OR([1]APELACIÓN!$I49="",[1]APELACIÓN!$I49="NO",VLOOKUP($C54,[1]APELACIÓN!$C:$AM,32,0)=0),[1]CONSOLIDADO!BC54,VLOOKUP($C54,[1]APELACIÓN!$C:$AM,32,0)),0)</f>
        <v>68</v>
      </c>
      <c r="U54" s="65">
        <f>IFERROR(IF(OR([1]APELACIÓN!$I49="",[1]APELACIÓN!$I49="NO",VLOOKUP($C54,[1]APELACIÓN!$C:$AM,33,0)=0),[1]CONSOLIDADO!BD54,VLOOKUP($C54,[1]APELACIÓN!$C:$AM,33,0)),0)</f>
        <v>69</v>
      </c>
      <c r="V54" s="65">
        <f>IFERROR(IF(OR([1]APELACIÓN!$I49="",[1]APELACIÓN!$I49="NO",VLOOKUP($C54,[1]APELACIÓN!$C:$AM,34,0)=0),[1]CONSOLIDADO!BE54,VLOOKUP($C54,[1]APELACIÓN!$C:$AM,34,0)),0)</f>
        <v>69</v>
      </c>
      <c r="W54" s="65">
        <f t="shared" si="6"/>
        <v>69</v>
      </c>
      <c r="X54" s="66">
        <f>ROUND(IFERROR(VLOOKUP($W54,[1]PARAMETROS!$Q$12:$S$82,2,0),0),2)</f>
        <v>96</v>
      </c>
      <c r="Y54" s="67">
        <f t="shared" si="7"/>
        <v>28.8</v>
      </c>
      <c r="Z54" s="68">
        <f t="shared" si="8"/>
        <v>81.400000000000006</v>
      </c>
      <c r="AA54" s="69" t="str">
        <f>IFERROR(IF(VLOOKUP($C54,[1]APELACIÓN!$C$11:$I$460,5,0)="","",VLOOKUP($C54,[1]APELACIÓN!$C$11:$I$460,5,0)),0)</f>
        <v>SI</v>
      </c>
      <c r="AB54" s="69" t="str">
        <f>IFERROR(IF(VLOOKUP($C54,[1]APELACIÓN!$C$11:$I$460,7,0)="","",VLOOKUP($C54,[1]APELACIÓN!$C$11:$I$460,7,0)),0)</f>
        <v>SI</v>
      </c>
      <c r="AC54" s="70" t="str">
        <f>IF($C54="","",[1]CONSOLIDADO!BP54)</f>
        <v/>
      </c>
      <c r="AD54" s="71">
        <f>IF($C54="","",[1]CONSOLIDADO!BQ54)</f>
        <v>0</v>
      </c>
      <c r="AE54" s="71">
        <f>IF($C54="","",[1]CONSOLIDADO!BR54)</f>
        <v>0</v>
      </c>
      <c r="AF54" s="71">
        <f>IF($C54="","",[1]CONSOLIDADO!BS54)</f>
        <v>0</v>
      </c>
      <c r="AG54" s="71">
        <f>IF($C54="","",[1]CONSOLIDADO!BT54)</f>
        <v>0</v>
      </c>
      <c r="AH54" s="70" t="str">
        <f>IF($C54="","",[1]CONSOLIDADO!BU54)</f>
        <v/>
      </c>
      <c r="AI54" s="70">
        <f>IF($C54="","",[1]CONSOLIDADO!BV54)</f>
        <v>0</v>
      </c>
      <c r="AJ54" s="71">
        <f>IF($C54="","",[1]CONSOLIDADO!BW54)</f>
        <v>0</v>
      </c>
      <c r="AK54" s="72">
        <f>IF($C54="","",[1]CONSOLIDADO!BX54)</f>
        <v>39</v>
      </c>
    </row>
    <row r="55" spans="1:37" x14ac:dyDescent="0.25">
      <c r="A55" s="61">
        <v>70</v>
      </c>
      <c r="B55" s="62">
        <v>103</v>
      </c>
      <c r="C55" s="63">
        <v>10613721</v>
      </c>
      <c r="D55" s="62">
        <v>8</v>
      </c>
      <c r="E55" s="64">
        <f>IFERROR(VLOOKUP($C55,[1]CONSOLIDADO!$C$16:$K$465,9,0),"")</f>
        <v>13</v>
      </c>
      <c r="F55" s="65">
        <f>IFERROR(IF(OR([1]APELACIÓN!$I50="",[1]APELACIÓN!$I50="NO",VLOOKUP($C55,[1]APELACIÓN!$C:$AM,20,0)=0),[1]CONSOLIDADO!$AO55,VLOOKUP($C55,[1]APELACIÓN!$C:$AM,20,0)),0)</f>
        <v>18</v>
      </c>
      <c r="G55" s="66">
        <f>ROUND(IFERROR(IF($F55&gt;39,200,VLOOKUP($F55,[1]PARAMETROS!$A$12:$K$55,2,0)),0),2)</f>
        <v>95</v>
      </c>
      <c r="H55" s="66">
        <f t="shared" si="0"/>
        <v>47.5</v>
      </c>
      <c r="I55" s="66">
        <f>IFERROR(IF(VLOOKUP(C55,[1]APELACIÓN!$C:$AM,7,0)="SI",VLOOKUP(C55,[1]APELACIÓN!$C:$AM,23,0),VLOOKUP(C55,[1]CONSOLIDADO!$C$13:$AR$465,42,0)),0)</f>
        <v>0</v>
      </c>
      <c r="J55" s="66">
        <f>ROUND(IFERROR(IF($I55&gt;39,200,VLOOKUP($I55,[1]PARAMETROS!$A$12:$K$55,6,0)),0),2)</f>
        <v>0</v>
      </c>
      <c r="K55" s="66">
        <f t="shared" si="1"/>
        <v>0</v>
      </c>
      <c r="L55" s="65">
        <f>IFERROR(IF(OR([1]APELACIÓN!$I50="",[1]APELACIÓN!$I50="NO",VLOOKUP($C55,[1]APELACIÓN!$C:$AM,26,0)=0),[1]CONSOLIDADO!AU55,VLOOKUP($C55,[1]APELACIÓN!$C:$AM,26,0)),0)</f>
        <v>0</v>
      </c>
      <c r="M55" s="66">
        <f>ROUND(IFERROR(IF($L55&gt;39,200,VLOOKUP($L55,[1]PARAMETROS!$A$12:$K$55,10,0)),0),2)</f>
        <v>0</v>
      </c>
      <c r="N55" s="66">
        <f t="shared" si="2"/>
        <v>0</v>
      </c>
      <c r="O55" s="66">
        <f t="shared" si="3"/>
        <v>47.5</v>
      </c>
      <c r="P55" s="67">
        <f t="shared" si="4"/>
        <v>19</v>
      </c>
      <c r="Q55" s="65">
        <f>IFERROR(IF(OR([1]APELACIÓN!$I50="",[1]APELACIÓN!$I50="NO",VLOOKUP($C55,[1]APELACIÓN!$C:$AM,29,0)=0),[1]CONSOLIDADO!AZ55,VLOOKUP($C55,[1]APELACIÓN!$C:$AM,29,0)),0)</f>
        <v>943</v>
      </c>
      <c r="R55" s="66">
        <f>ROUND(IFERROR(IF($Q55&gt;110,100,VLOOKUP($Q55,[1]PARAMETROS!$M$12:$O$122,2,0)),0),2)</f>
        <v>100</v>
      </c>
      <c r="S55" s="67">
        <f t="shared" si="5"/>
        <v>30</v>
      </c>
      <c r="T55" s="65">
        <f>IFERROR(IF(OR([1]APELACIÓN!$I50="",[1]APELACIÓN!$I50="NO",VLOOKUP($C55,[1]APELACIÓN!$C:$AM,32,0)=0),[1]CONSOLIDADO!BC55,VLOOKUP($C55,[1]APELACIÓN!$C:$AM,32,0)),0)</f>
        <v>70</v>
      </c>
      <c r="U55" s="65">
        <f>IFERROR(IF(OR([1]APELACIÓN!$I50="",[1]APELACIÓN!$I50="NO",VLOOKUP($C55,[1]APELACIÓN!$C:$AM,33,0)=0),[1]CONSOLIDADO!BD55,VLOOKUP($C55,[1]APELACIÓN!$C:$AM,33,0)),0)</f>
        <v>70</v>
      </c>
      <c r="V55" s="65">
        <f>IFERROR(IF(OR([1]APELACIÓN!$I50="",[1]APELACIÓN!$I50="NO",VLOOKUP($C55,[1]APELACIÓN!$C:$AM,34,0)=0),[1]CONSOLIDADO!BE55,VLOOKUP($C55,[1]APELACIÓN!$C:$AM,34,0)),0)</f>
        <v>70</v>
      </c>
      <c r="W55" s="65">
        <f t="shared" si="6"/>
        <v>70</v>
      </c>
      <c r="X55" s="66">
        <f>ROUND(IFERROR(VLOOKUP($W55,[1]PARAMETROS!$Q$12:$S$82,2,0),0),2)</f>
        <v>100</v>
      </c>
      <c r="Y55" s="67">
        <f t="shared" si="7"/>
        <v>30</v>
      </c>
      <c r="Z55" s="68">
        <f t="shared" si="8"/>
        <v>79</v>
      </c>
      <c r="AA55" s="69" t="str">
        <f>IFERROR(IF(VLOOKUP($C55,[1]APELACIÓN!$C$11:$I$460,5,0)="","",VLOOKUP($C55,[1]APELACIÓN!$C$11:$I$460,5,0)),0)</f>
        <v/>
      </c>
      <c r="AB55" s="69" t="str">
        <f>IFERROR(IF(VLOOKUP($C55,[1]APELACIÓN!$C$11:$I$460,7,0)="","",VLOOKUP($C55,[1]APELACIÓN!$C$11:$I$460,7,0)),0)</f>
        <v/>
      </c>
      <c r="AC55" s="70" t="str">
        <f>IF($C55="","",[1]CONSOLIDADO!BP55)</f>
        <v/>
      </c>
      <c r="AD55" s="71">
        <f>IF($C55="","",[1]CONSOLIDADO!BQ55)</f>
        <v>0</v>
      </c>
      <c r="AE55" s="71">
        <f>IF($C55="","",[1]CONSOLIDADO!BR55)</f>
        <v>0</v>
      </c>
      <c r="AF55" s="71">
        <f>IF($C55="","",[1]CONSOLIDADO!BS55)</f>
        <v>0</v>
      </c>
      <c r="AG55" s="71">
        <f>IF($C55="","",[1]CONSOLIDADO!BT55)</f>
        <v>0</v>
      </c>
      <c r="AH55" s="70" t="str">
        <f>IF($C55="","",[1]CONSOLIDADO!BU55)</f>
        <v/>
      </c>
      <c r="AI55" s="70">
        <f>IF($C55="","",[1]CONSOLIDADO!BV55)</f>
        <v>0</v>
      </c>
      <c r="AJ55" s="71">
        <f>IF($C55="","",[1]CONSOLIDADO!BW55)</f>
        <v>0</v>
      </c>
      <c r="AK55" s="72">
        <f>IF($C55="","",[1]CONSOLIDADO!BX55)</f>
        <v>40</v>
      </c>
    </row>
    <row r="56" spans="1:37" x14ac:dyDescent="0.25">
      <c r="A56" s="61">
        <v>44</v>
      </c>
      <c r="B56" s="62">
        <v>103</v>
      </c>
      <c r="C56" s="63">
        <v>8286755</v>
      </c>
      <c r="D56" s="62">
        <v>4</v>
      </c>
      <c r="E56" s="64">
        <f>IFERROR(VLOOKUP($C56,[1]CONSOLIDADO!$C$16:$K$465,9,0),"")</f>
        <v>13</v>
      </c>
      <c r="F56" s="65">
        <f>IFERROR(IF(OR([1]APELACIÓN!$I51="",[1]APELACIÓN!$I51="NO",VLOOKUP($C56,[1]APELACIÓN!$C:$AM,20,0)=0),[1]CONSOLIDADO!$AO56,VLOOKUP($C56,[1]APELACIÓN!$C:$AM,20,0)),0)</f>
        <v>17</v>
      </c>
      <c r="G56" s="66">
        <f>ROUND(IFERROR(IF($F56&gt;39,200,VLOOKUP($F56,[1]PARAMETROS!$A$12:$K$55,2,0)),0),2)</f>
        <v>90</v>
      </c>
      <c r="H56" s="66">
        <f t="shared" si="0"/>
        <v>45</v>
      </c>
      <c r="I56" s="66">
        <f>IFERROR(IF(VLOOKUP(C56,[1]APELACIÓN!$C:$AM,7,0)="SI",VLOOKUP(C56,[1]APELACIÓN!$C:$AM,23,0),VLOOKUP(C56,[1]CONSOLIDADO!$C$13:$AR$465,42,0)),0)</f>
        <v>0</v>
      </c>
      <c r="J56" s="66">
        <f>ROUND(IFERROR(IF($I56&gt;39,200,VLOOKUP($I56,[1]PARAMETROS!$A$12:$K$55,6,0)),0),2)</f>
        <v>0</v>
      </c>
      <c r="K56" s="66">
        <f t="shared" si="1"/>
        <v>0</v>
      </c>
      <c r="L56" s="65">
        <f>IFERROR(IF(OR([1]APELACIÓN!$I51="",[1]APELACIÓN!$I51="NO",VLOOKUP($C56,[1]APELACIÓN!$C:$AM,26,0)=0),[1]CONSOLIDADO!AU56,VLOOKUP($C56,[1]APELACIÓN!$C:$AM,26,0)),0)</f>
        <v>0</v>
      </c>
      <c r="M56" s="66">
        <f>ROUND(IFERROR(IF($L56&gt;39,200,VLOOKUP($L56,[1]PARAMETROS!$A$12:$K$55,10,0)),0),2)</f>
        <v>0</v>
      </c>
      <c r="N56" s="66">
        <f t="shared" si="2"/>
        <v>0</v>
      </c>
      <c r="O56" s="66">
        <f t="shared" si="3"/>
        <v>45</v>
      </c>
      <c r="P56" s="67">
        <f t="shared" si="4"/>
        <v>18</v>
      </c>
      <c r="Q56" s="65">
        <f>IFERROR(IF(OR([1]APELACIÓN!$I51="",[1]APELACIÓN!$I51="NO",VLOOKUP($C56,[1]APELACIÓN!$C:$AM,29,0)=0),[1]CONSOLIDADO!AZ56,VLOOKUP($C56,[1]APELACIÓN!$C:$AM,29,0)),0)</f>
        <v>902</v>
      </c>
      <c r="R56" s="66">
        <f>ROUND(IFERROR(IF($Q56&gt;110,100,VLOOKUP($Q56,[1]PARAMETROS!$M$12:$O$122,2,0)),0),2)</f>
        <v>100</v>
      </c>
      <c r="S56" s="67">
        <f t="shared" si="5"/>
        <v>30</v>
      </c>
      <c r="T56" s="65">
        <f>IFERROR(IF(OR([1]APELACIÓN!$I51="",[1]APELACIÓN!$I51="NO",VLOOKUP($C56,[1]APELACIÓN!$C:$AM,32,0)=0),[1]CONSOLIDADO!BC56,VLOOKUP($C56,[1]APELACIÓN!$C:$AM,32,0)),0)</f>
        <v>70</v>
      </c>
      <c r="U56" s="65">
        <f>IFERROR(IF(OR([1]APELACIÓN!$I51="",[1]APELACIÓN!$I51="NO",VLOOKUP($C56,[1]APELACIÓN!$C:$AM,33,0)=0),[1]CONSOLIDADO!BD56,VLOOKUP($C56,[1]APELACIÓN!$C:$AM,33,0)),0)</f>
        <v>70</v>
      </c>
      <c r="V56" s="65">
        <f>IFERROR(IF(OR([1]APELACIÓN!$I51="",[1]APELACIÓN!$I51="NO",VLOOKUP($C56,[1]APELACIÓN!$C:$AM,34,0)=0),[1]CONSOLIDADO!BE56,VLOOKUP($C56,[1]APELACIÓN!$C:$AM,34,0)),0)</f>
        <v>70</v>
      </c>
      <c r="W56" s="65">
        <f t="shared" si="6"/>
        <v>70</v>
      </c>
      <c r="X56" s="66">
        <f>ROUND(IFERROR(VLOOKUP($W56,[1]PARAMETROS!$Q$12:$S$82,2,0),0),2)</f>
        <v>100</v>
      </c>
      <c r="Y56" s="67">
        <f t="shared" si="7"/>
        <v>30</v>
      </c>
      <c r="Z56" s="68">
        <f t="shared" si="8"/>
        <v>78</v>
      </c>
      <c r="AA56" s="69" t="str">
        <f>IFERROR(IF(VLOOKUP($C56,[1]APELACIÓN!$C$11:$I$460,5,0)="","",VLOOKUP($C56,[1]APELACIÓN!$C$11:$I$460,5,0)),0)</f>
        <v/>
      </c>
      <c r="AB56" s="69" t="str">
        <f>IFERROR(IF(VLOOKUP($C56,[1]APELACIÓN!$C$11:$I$460,7,0)="","",VLOOKUP($C56,[1]APELACIÓN!$C$11:$I$460,7,0)),0)</f>
        <v/>
      </c>
      <c r="AC56" s="70" t="str">
        <f>IF($C56="","",[1]CONSOLIDADO!BP56)</f>
        <v/>
      </c>
      <c r="AD56" s="71">
        <f>IF($C56="","",[1]CONSOLIDADO!BQ56)</f>
        <v>0</v>
      </c>
      <c r="AE56" s="71">
        <f>IF($C56="","",[1]CONSOLIDADO!BR56)</f>
        <v>0</v>
      </c>
      <c r="AF56" s="71">
        <f>IF($C56="","",[1]CONSOLIDADO!BS56)</f>
        <v>0</v>
      </c>
      <c r="AG56" s="71">
        <f>IF($C56="","",[1]CONSOLIDADO!BT56)</f>
        <v>0</v>
      </c>
      <c r="AH56" s="70" t="str">
        <f>IF($C56="","",[1]CONSOLIDADO!BU56)</f>
        <v/>
      </c>
      <c r="AI56" s="70">
        <f>IF($C56="","",[1]CONSOLIDADO!BV56)</f>
        <v>0</v>
      </c>
      <c r="AJ56" s="71">
        <f>IF($C56="","",[1]CONSOLIDADO!BW56)</f>
        <v>0</v>
      </c>
      <c r="AK56" s="72">
        <f>IF($C56="","",[1]CONSOLIDADO!BX56)</f>
        <v>41</v>
      </c>
    </row>
    <row r="57" spans="1:37" x14ac:dyDescent="0.25">
      <c r="A57" s="61">
        <v>8</v>
      </c>
      <c r="B57" s="62">
        <v>101</v>
      </c>
      <c r="C57" s="63">
        <v>10848764</v>
      </c>
      <c r="D57" s="62" t="s">
        <v>42</v>
      </c>
      <c r="E57" s="64">
        <f>IFERROR(VLOOKUP($C57,[1]CONSOLIDADO!$C$16:$K$465,9,0),"")</f>
        <v>13</v>
      </c>
      <c r="F57" s="65">
        <f>IFERROR(IF(OR([1]APELACIÓN!$I52="",[1]APELACIÓN!$I52="NO",VLOOKUP($C57,[1]APELACIÓN!$C:$AM,20,0)=0),[1]CONSOLIDADO!$AO57,VLOOKUP($C57,[1]APELACIÓN!$C:$AM,20,0)),0)</f>
        <v>14</v>
      </c>
      <c r="G57" s="66">
        <f>ROUND(IFERROR(IF($F57&gt;39,200,VLOOKUP($F57,[1]PARAMETROS!$A$12:$K$55,2,0)),0),2)</f>
        <v>75</v>
      </c>
      <c r="H57" s="66">
        <f t="shared" si="0"/>
        <v>37.5</v>
      </c>
      <c r="I57" s="66">
        <f>IFERROR(IF(VLOOKUP(C57,[1]APELACIÓN!$C:$AM,7,0)="SI",VLOOKUP(C57,[1]APELACIÓN!$C:$AM,23,0),VLOOKUP(C57,[1]CONSOLIDADO!$C$13:$AR$465,42,0)),0)</f>
        <v>3</v>
      </c>
      <c r="J57" s="66">
        <f>ROUND(IFERROR(IF($I57&gt;39,200,VLOOKUP($I57,[1]PARAMETROS!$A$12:$K$55,6,0)),0),2)</f>
        <v>20</v>
      </c>
      <c r="K57" s="66">
        <f t="shared" si="1"/>
        <v>6</v>
      </c>
      <c r="L57" s="65">
        <f>IFERROR(IF(OR([1]APELACIÓN!$I52="",[1]APELACIÓN!$I52="NO",VLOOKUP($C57,[1]APELACIÓN!$C:$AM,26,0)=0),[1]CONSOLIDADO!AU57,VLOOKUP($C57,[1]APELACIÓN!$C:$AM,26,0)),0)</f>
        <v>0</v>
      </c>
      <c r="M57" s="66">
        <f>ROUND(IFERROR(IF($L57&gt;39,200,VLOOKUP($L57,[1]PARAMETROS!$A$12:$K$55,10,0)),0),2)</f>
        <v>0</v>
      </c>
      <c r="N57" s="66">
        <f t="shared" si="2"/>
        <v>0</v>
      </c>
      <c r="O57" s="66">
        <f t="shared" si="3"/>
        <v>43.5</v>
      </c>
      <c r="P57" s="67">
        <f t="shared" si="4"/>
        <v>17.399999999999999</v>
      </c>
      <c r="Q57" s="65">
        <f>IFERROR(IF(OR([1]APELACIÓN!$I52="",[1]APELACIÓN!$I52="NO",VLOOKUP($C57,[1]APELACIÓN!$C:$AM,29,0)=0),[1]CONSOLIDADO!AZ57,VLOOKUP($C57,[1]APELACIÓN!$C:$AM,29,0)),0)</f>
        <v>862</v>
      </c>
      <c r="R57" s="66">
        <f>ROUND(IFERROR(IF($Q57&gt;110,100,VLOOKUP($Q57,[1]PARAMETROS!$M$12:$O$122,2,0)),0),2)</f>
        <v>100</v>
      </c>
      <c r="S57" s="67">
        <f t="shared" si="5"/>
        <v>30</v>
      </c>
      <c r="T57" s="65">
        <f>IFERROR(IF(OR([1]APELACIÓN!$I52="",[1]APELACIÓN!$I52="NO",VLOOKUP($C57,[1]APELACIÓN!$C:$AM,32,0)=0),[1]CONSOLIDADO!BC57,VLOOKUP($C57,[1]APELACIÓN!$C:$AM,32,0)),0)</f>
        <v>70</v>
      </c>
      <c r="U57" s="65">
        <f>IFERROR(IF(OR([1]APELACIÓN!$I52="",[1]APELACIÓN!$I52="NO",VLOOKUP($C57,[1]APELACIÓN!$C:$AM,33,0)=0),[1]CONSOLIDADO!BD57,VLOOKUP($C57,[1]APELACIÓN!$C:$AM,33,0)),0)</f>
        <v>70</v>
      </c>
      <c r="V57" s="65">
        <f>IFERROR(IF(OR([1]APELACIÓN!$I52="",[1]APELACIÓN!$I52="NO",VLOOKUP($C57,[1]APELACIÓN!$C:$AM,34,0)=0),[1]CONSOLIDADO!BE57,VLOOKUP($C57,[1]APELACIÓN!$C:$AM,34,0)),0)</f>
        <v>70</v>
      </c>
      <c r="W57" s="65">
        <f t="shared" si="6"/>
        <v>70</v>
      </c>
      <c r="X57" s="66">
        <f>ROUND(IFERROR(VLOOKUP($W57,[1]PARAMETROS!$Q$12:$S$82,2,0),0),2)</f>
        <v>100</v>
      </c>
      <c r="Y57" s="67">
        <f t="shared" si="7"/>
        <v>30</v>
      </c>
      <c r="Z57" s="68">
        <f t="shared" si="8"/>
        <v>77.400000000000006</v>
      </c>
      <c r="AA57" s="69" t="str">
        <f>IFERROR(IF(VLOOKUP($C57,[1]APELACIÓN!$C$11:$I$460,5,0)="","",VLOOKUP($C57,[1]APELACIÓN!$C$11:$I$460,5,0)),0)</f>
        <v/>
      </c>
      <c r="AB57" s="69" t="str">
        <f>IFERROR(IF(VLOOKUP($C57,[1]APELACIÓN!$C$11:$I$460,7,0)="","",VLOOKUP($C57,[1]APELACIÓN!$C$11:$I$460,7,0)),0)</f>
        <v/>
      </c>
      <c r="AC57" s="70" t="str">
        <f>IF($C57="","",[1]CONSOLIDADO!BP57)</f>
        <v/>
      </c>
      <c r="AD57" s="71">
        <f>IF($C57="","",[1]CONSOLIDADO!BQ57)</f>
        <v>0</v>
      </c>
      <c r="AE57" s="71">
        <f>IF($C57="","",[1]CONSOLIDADO!BR57)</f>
        <v>0</v>
      </c>
      <c r="AF57" s="71">
        <f>IF($C57="","",[1]CONSOLIDADO!BS57)</f>
        <v>0</v>
      </c>
      <c r="AG57" s="71">
        <f>IF($C57="","",[1]CONSOLIDADO!BT57)</f>
        <v>0</v>
      </c>
      <c r="AH57" s="70" t="str">
        <f>IF($C57="","",[1]CONSOLIDADO!BU57)</f>
        <v/>
      </c>
      <c r="AI57" s="70">
        <f>IF($C57="","",[1]CONSOLIDADO!BV57)</f>
        <v>0</v>
      </c>
      <c r="AJ57" s="71">
        <f>IF($C57="","",[1]CONSOLIDADO!BW57)</f>
        <v>0</v>
      </c>
      <c r="AK57" s="72">
        <f>IF($C57="","",[1]CONSOLIDADO!BX57)</f>
        <v>42</v>
      </c>
    </row>
    <row r="58" spans="1:37" x14ac:dyDescent="0.25">
      <c r="A58" s="61">
        <v>64</v>
      </c>
      <c r="B58" s="62">
        <v>103</v>
      </c>
      <c r="C58" s="63">
        <v>10335614</v>
      </c>
      <c r="D58" s="62">
        <v>8</v>
      </c>
      <c r="E58" s="64">
        <f>IFERROR(VLOOKUP($C58,[1]CONSOLIDADO!$C$16:$K$465,9,0),"")</f>
        <v>13</v>
      </c>
      <c r="F58" s="65">
        <f>IFERROR(IF(OR([1]APELACIÓN!$I53="",[1]APELACIÓN!$I53="NO",VLOOKUP($C58,[1]APELACIÓN!$C:$AM,20,0)=0),[1]CONSOLIDADO!$AO58,VLOOKUP($C58,[1]APELACIÓN!$C:$AM,20,0)),0)</f>
        <v>16</v>
      </c>
      <c r="G58" s="66">
        <f>ROUND(IFERROR(IF($F58&gt;39,200,VLOOKUP($F58,[1]PARAMETROS!$A$12:$K$55,2,0)),0),2)</f>
        <v>85</v>
      </c>
      <c r="H58" s="66">
        <f t="shared" si="0"/>
        <v>42.5</v>
      </c>
      <c r="I58" s="66">
        <f>IFERROR(IF(VLOOKUP(C58,[1]APELACIÓN!$C:$AM,7,0)="SI",VLOOKUP(C58,[1]APELACIÓN!$C:$AM,23,0),VLOOKUP(C58,[1]CONSOLIDADO!$C$13:$AR$465,42,0)),0)</f>
        <v>0</v>
      </c>
      <c r="J58" s="66">
        <f>ROUND(IFERROR(IF($I58&gt;39,200,VLOOKUP($I58,[1]PARAMETROS!$A$12:$K$55,6,0)),0),2)</f>
        <v>0</v>
      </c>
      <c r="K58" s="66">
        <f t="shared" si="1"/>
        <v>0</v>
      </c>
      <c r="L58" s="65">
        <f>IFERROR(IF(OR([1]APELACIÓN!$I53="",[1]APELACIÓN!$I53="NO",VLOOKUP($C58,[1]APELACIÓN!$C:$AM,26,0)=0),[1]CONSOLIDADO!AU58,VLOOKUP($C58,[1]APELACIÓN!$C:$AM,26,0)),0)</f>
        <v>0</v>
      </c>
      <c r="M58" s="66">
        <f>ROUND(IFERROR(IF($L58&gt;39,200,VLOOKUP($L58,[1]PARAMETROS!$A$12:$K$55,10,0)),0),2)</f>
        <v>0</v>
      </c>
      <c r="N58" s="66">
        <f t="shared" si="2"/>
        <v>0</v>
      </c>
      <c r="O58" s="66">
        <f t="shared" si="3"/>
        <v>42.5</v>
      </c>
      <c r="P58" s="67">
        <f t="shared" si="4"/>
        <v>17</v>
      </c>
      <c r="Q58" s="65">
        <f>IFERROR(IF(OR([1]APELACIÓN!$I53="",[1]APELACIÓN!$I53="NO",VLOOKUP($C58,[1]APELACIÓN!$C:$AM,29,0)=0),[1]CONSOLIDADO!AZ58,VLOOKUP($C58,[1]APELACIÓN!$C:$AM,29,0)),0)</f>
        <v>1248</v>
      </c>
      <c r="R58" s="66">
        <f>ROUND(IFERROR(IF($Q58&gt;110,100,VLOOKUP($Q58,[1]PARAMETROS!$M$12:$O$122,2,0)),0),2)</f>
        <v>100</v>
      </c>
      <c r="S58" s="67">
        <f t="shared" si="5"/>
        <v>30</v>
      </c>
      <c r="T58" s="65">
        <f>IFERROR(IF(OR([1]APELACIÓN!$I53="",[1]APELACIÓN!$I53="NO",VLOOKUP($C58,[1]APELACIÓN!$C:$AM,32,0)=0),[1]CONSOLIDADO!BC58,VLOOKUP($C58,[1]APELACIÓN!$C:$AM,32,0)),0)</f>
        <v>70</v>
      </c>
      <c r="U58" s="65">
        <f>IFERROR(IF(OR([1]APELACIÓN!$I53="",[1]APELACIÓN!$I53="NO",VLOOKUP($C58,[1]APELACIÓN!$C:$AM,33,0)=0),[1]CONSOLIDADO!BD58,VLOOKUP($C58,[1]APELACIÓN!$C:$AM,33,0)),0)</f>
        <v>70</v>
      </c>
      <c r="V58" s="65">
        <f>IFERROR(IF(OR([1]APELACIÓN!$I53="",[1]APELACIÓN!$I53="NO",VLOOKUP($C58,[1]APELACIÓN!$C:$AM,34,0)=0),[1]CONSOLIDADO!BE58,VLOOKUP($C58,[1]APELACIÓN!$C:$AM,34,0)),0)</f>
        <v>70</v>
      </c>
      <c r="W58" s="65">
        <f t="shared" si="6"/>
        <v>70</v>
      </c>
      <c r="X58" s="66">
        <f>ROUND(IFERROR(VLOOKUP($W58,[1]PARAMETROS!$Q$12:$S$82,2,0),0),2)</f>
        <v>100</v>
      </c>
      <c r="Y58" s="67">
        <f t="shared" si="7"/>
        <v>30</v>
      </c>
      <c r="Z58" s="68">
        <f t="shared" si="8"/>
        <v>77</v>
      </c>
      <c r="AA58" s="69" t="str">
        <f>IFERROR(IF(VLOOKUP($C58,[1]APELACIÓN!$C$11:$I$460,5,0)="","",VLOOKUP($C58,[1]APELACIÓN!$C$11:$I$460,5,0)),0)</f>
        <v/>
      </c>
      <c r="AB58" s="69" t="str">
        <f>IFERROR(IF(VLOOKUP($C58,[1]APELACIÓN!$C$11:$I$460,7,0)="","",VLOOKUP($C58,[1]APELACIÓN!$C$11:$I$460,7,0)),0)</f>
        <v/>
      </c>
      <c r="AC58" s="70" t="str">
        <f>IF($C58="","",[1]CONSOLIDADO!BP58)</f>
        <v/>
      </c>
      <c r="AD58" s="71">
        <f>IF($C58="","",[1]CONSOLIDADO!BQ58)</f>
        <v>0</v>
      </c>
      <c r="AE58" s="71">
        <f>IF($C58="","",[1]CONSOLIDADO!BR58)</f>
        <v>0</v>
      </c>
      <c r="AF58" s="71">
        <f>IF($C58="","",[1]CONSOLIDADO!BS58)</f>
        <v>0</v>
      </c>
      <c r="AG58" s="71">
        <f>IF($C58="","",[1]CONSOLIDADO!BT58)</f>
        <v>0</v>
      </c>
      <c r="AH58" s="70" t="str">
        <f>IF($C58="","",[1]CONSOLIDADO!BU58)</f>
        <v/>
      </c>
      <c r="AI58" s="70">
        <f>IF($C58="","",[1]CONSOLIDADO!BV58)</f>
        <v>0</v>
      </c>
      <c r="AJ58" s="71">
        <f>IF($C58="","",[1]CONSOLIDADO!BW58)</f>
        <v>0</v>
      </c>
      <c r="AK58" s="72">
        <f>IF($C58="","",[1]CONSOLIDADO!BX58)</f>
        <v>43</v>
      </c>
    </row>
    <row r="59" spans="1:37" x14ac:dyDescent="0.25">
      <c r="A59" s="61">
        <v>53</v>
      </c>
      <c r="B59" s="62">
        <v>103</v>
      </c>
      <c r="C59" s="63">
        <v>9777336</v>
      </c>
      <c r="D59" s="62" t="s">
        <v>42</v>
      </c>
      <c r="E59" s="64">
        <f>IFERROR(VLOOKUP($C59,[1]CONSOLIDADO!$C$16:$K$465,9,0),"")</f>
        <v>13</v>
      </c>
      <c r="F59" s="65">
        <f>IFERROR(IF(OR([1]APELACIÓN!$I54="",[1]APELACIÓN!$I54="NO",VLOOKUP($C59,[1]APELACIÓN!$C:$AM,20,0)=0),[1]CONSOLIDADO!$AO59,VLOOKUP($C59,[1]APELACIÓN!$C:$AM,20,0)),0)</f>
        <v>15</v>
      </c>
      <c r="G59" s="66">
        <f>ROUND(IFERROR(IF($F59&gt;39,200,VLOOKUP($F59,[1]PARAMETROS!$A$12:$K$55,2,0)),0),2)</f>
        <v>80</v>
      </c>
      <c r="H59" s="66">
        <f t="shared" si="0"/>
        <v>40</v>
      </c>
      <c r="I59" s="66">
        <f>IFERROR(IF(VLOOKUP(C59,[1]APELACIÓN!$C:$AM,7,0)="SI",VLOOKUP(C59,[1]APELACIÓN!$C:$AM,23,0),VLOOKUP(C59,[1]CONSOLIDADO!$C$13:$AR$465,42,0)),0)</f>
        <v>0</v>
      </c>
      <c r="J59" s="66">
        <f>ROUND(IFERROR(IF($I59&gt;39,200,VLOOKUP($I59,[1]PARAMETROS!$A$12:$K$55,6,0)),0),2)</f>
        <v>0</v>
      </c>
      <c r="K59" s="66">
        <f t="shared" si="1"/>
        <v>0</v>
      </c>
      <c r="L59" s="65">
        <f>IFERROR(IF(OR([1]APELACIÓN!$I54="",[1]APELACIÓN!$I54="NO",VLOOKUP($C59,[1]APELACIÓN!$C:$AM,26,0)=0),[1]CONSOLIDADO!AU59,VLOOKUP($C59,[1]APELACIÓN!$C:$AM,26,0)),0)</f>
        <v>0</v>
      </c>
      <c r="M59" s="66">
        <f>ROUND(IFERROR(IF($L59&gt;39,200,VLOOKUP($L59,[1]PARAMETROS!$A$12:$K$55,10,0)),0),2)</f>
        <v>0</v>
      </c>
      <c r="N59" s="66">
        <f t="shared" si="2"/>
        <v>0</v>
      </c>
      <c r="O59" s="66">
        <f t="shared" si="3"/>
        <v>40</v>
      </c>
      <c r="P59" s="67">
        <f t="shared" si="4"/>
        <v>16</v>
      </c>
      <c r="Q59" s="65">
        <f>IFERROR(IF(OR([1]APELACIÓN!$I54="",[1]APELACIÓN!$I54="NO",VLOOKUP($C59,[1]APELACIÓN!$C:$AM,29,0)=0),[1]CONSOLIDADO!AZ59,VLOOKUP($C59,[1]APELACIÓN!$C:$AM,29,0)),0)</f>
        <v>863</v>
      </c>
      <c r="R59" s="66">
        <f>ROUND(IFERROR(IF($Q59&gt;110,100,VLOOKUP($Q59,[1]PARAMETROS!$M$12:$O$122,2,0)),0),2)</f>
        <v>100</v>
      </c>
      <c r="S59" s="67">
        <f t="shared" si="5"/>
        <v>30</v>
      </c>
      <c r="T59" s="65">
        <f>IFERROR(IF(OR([1]APELACIÓN!$I54="",[1]APELACIÓN!$I54="NO",VLOOKUP($C59,[1]APELACIÓN!$C:$AM,32,0)=0),[1]CONSOLIDADO!BC59,VLOOKUP($C59,[1]APELACIÓN!$C:$AM,32,0)),0)</f>
        <v>70</v>
      </c>
      <c r="U59" s="65">
        <f>IFERROR(IF(OR([1]APELACIÓN!$I54="",[1]APELACIÓN!$I54="NO",VLOOKUP($C59,[1]APELACIÓN!$C:$AM,33,0)=0),[1]CONSOLIDADO!BD59,VLOOKUP($C59,[1]APELACIÓN!$C:$AM,33,0)),0)</f>
        <v>70</v>
      </c>
      <c r="V59" s="65">
        <f>IFERROR(IF(OR([1]APELACIÓN!$I54="",[1]APELACIÓN!$I54="NO",VLOOKUP($C59,[1]APELACIÓN!$C:$AM,34,0)=0),[1]CONSOLIDADO!BE59,VLOOKUP($C59,[1]APELACIÓN!$C:$AM,34,0)),0)</f>
        <v>70</v>
      </c>
      <c r="W59" s="65">
        <f t="shared" si="6"/>
        <v>70</v>
      </c>
      <c r="X59" s="66">
        <f>ROUND(IFERROR(VLOOKUP($W59,[1]PARAMETROS!$Q$12:$S$82,2,0),0),2)</f>
        <v>100</v>
      </c>
      <c r="Y59" s="67">
        <f t="shared" si="7"/>
        <v>30</v>
      </c>
      <c r="Z59" s="68">
        <f t="shared" si="8"/>
        <v>76</v>
      </c>
      <c r="AA59" s="69" t="str">
        <f>IFERROR(IF(VLOOKUP($C59,[1]APELACIÓN!$C$11:$I$460,5,0)="","",VLOOKUP($C59,[1]APELACIÓN!$C$11:$I$460,5,0)),0)</f>
        <v/>
      </c>
      <c r="AB59" s="69" t="str">
        <f>IFERROR(IF(VLOOKUP($C59,[1]APELACIÓN!$C$11:$I$460,7,0)="","",VLOOKUP($C59,[1]APELACIÓN!$C$11:$I$460,7,0)),0)</f>
        <v/>
      </c>
      <c r="AC59" s="70" t="str">
        <f>IF($C59="","",[1]CONSOLIDADO!BP59)</f>
        <v/>
      </c>
      <c r="AD59" s="71">
        <f>IF($C59="","",[1]CONSOLIDADO!BQ59)</f>
        <v>0</v>
      </c>
      <c r="AE59" s="71">
        <f>IF($C59="","",[1]CONSOLIDADO!BR59)</f>
        <v>0</v>
      </c>
      <c r="AF59" s="71">
        <f>IF($C59="","",[1]CONSOLIDADO!BS59)</f>
        <v>0</v>
      </c>
      <c r="AG59" s="71">
        <f>IF($C59="","",[1]CONSOLIDADO!BT59)</f>
        <v>0</v>
      </c>
      <c r="AH59" s="70" t="str">
        <f>IF($C59="","",[1]CONSOLIDADO!BU59)</f>
        <v/>
      </c>
      <c r="AI59" s="70">
        <f>IF($C59="","",[1]CONSOLIDADO!BV59)</f>
        <v>0</v>
      </c>
      <c r="AJ59" s="71">
        <f>IF($C59="","",[1]CONSOLIDADO!BW59)</f>
        <v>0</v>
      </c>
      <c r="AK59" s="72">
        <f>IF($C59="","",[1]CONSOLIDADO!BX59)</f>
        <v>44</v>
      </c>
    </row>
    <row r="60" spans="1:37" x14ac:dyDescent="0.25">
      <c r="A60" s="61">
        <v>74</v>
      </c>
      <c r="B60" s="62">
        <v>103</v>
      </c>
      <c r="C60" s="63">
        <v>10948415</v>
      </c>
      <c r="D60" s="62">
        <v>6</v>
      </c>
      <c r="E60" s="64">
        <f>IFERROR(VLOOKUP($C60,[1]CONSOLIDADO!$C$16:$K$465,9,0),"")</f>
        <v>13</v>
      </c>
      <c r="F60" s="65">
        <f>IFERROR(IF(OR([1]APELACIÓN!$I55="",[1]APELACIÓN!$I55="NO",VLOOKUP($C60,[1]APELACIÓN!$C:$AM,20,0)=0),[1]CONSOLIDADO!$AO60,VLOOKUP($C60,[1]APELACIÓN!$C:$AM,20,0)),0)</f>
        <v>12</v>
      </c>
      <c r="G60" s="66">
        <f>ROUND(IFERROR(IF($F60&gt;39,200,VLOOKUP($F60,[1]PARAMETROS!$A$12:$K$55,2,0)),0),2)</f>
        <v>65</v>
      </c>
      <c r="H60" s="66">
        <f t="shared" si="0"/>
        <v>32.5</v>
      </c>
      <c r="I60" s="66">
        <f>IFERROR(IF(VLOOKUP(C60,[1]APELACIÓN!$C:$AM,7,0)="SI",VLOOKUP(C60,[1]APELACIÓN!$C:$AM,23,0),VLOOKUP(C60,[1]CONSOLIDADO!$C$13:$AR$465,42,0)),0)</f>
        <v>0</v>
      </c>
      <c r="J60" s="66">
        <f>ROUND(IFERROR(IF($I60&gt;39,200,VLOOKUP($I60,[1]PARAMETROS!$A$12:$K$55,6,0)),0),2)</f>
        <v>0</v>
      </c>
      <c r="K60" s="66">
        <f t="shared" si="1"/>
        <v>0</v>
      </c>
      <c r="L60" s="65">
        <f>IFERROR(IF(OR([1]APELACIÓN!$I55="",[1]APELACIÓN!$I55="NO",VLOOKUP($C60,[1]APELACIÓN!$C:$AM,26,0)=0),[1]CONSOLIDADO!AU60,VLOOKUP($C60,[1]APELACIÓN!$C:$AM,26,0)),0)</f>
        <v>0</v>
      </c>
      <c r="M60" s="66">
        <f>ROUND(IFERROR(IF($L60&gt;39,200,VLOOKUP($L60,[1]PARAMETROS!$A$12:$K$55,10,0)),0),2)</f>
        <v>0</v>
      </c>
      <c r="N60" s="66">
        <f t="shared" si="2"/>
        <v>0</v>
      </c>
      <c r="O60" s="66">
        <f t="shared" si="3"/>
        <v>32.5</v>
      </c>
      <c r="P60" s="67">
        <f t="shared" si="4"/>
        <v>13</v>
      </c>
      <c r="Q60" s="65">
        <f>IFERROR(IF(OR([1]APELACIÓN!$I55="",[1]APELACIÓN!$I55="NO",VLOOKUP($C60,[1]APELACIÓN!$C:$AM,29,0)=0),[1]CONSOLIDADO!AZ60,VLOOKUP($C60,[1]APELACIÓN!$C:$AM,29,0)),0)</f>
        <v>687</v>
      </c>
      <c r="R60" s="66">
        <f>ROUND(IFERROR(IF($Q60&gt;110,100,VLOOKUP($Q60,[1]PARAMETROS!$M$12:$O$122,2,0)),0),2)</f>
        <v>100</v>
      </c>
      <c r="S60" s="67">
        <f t="shared" si="5"/>
        <v>30</v>
      </c>
      <c r="T60" s="65">
        <f>IFERROR(IF(OR([1]APELACIÓN!$I55="",[1]APELACIÓN!$I55="NO",VLOOKUP($C60,[1]APELACIÓN!$C:$AM,32,0)=0),[1]CONSOLIDADO!BC60,VLOOKUP($C60,[1]APELACIÓN!$C:$AM,32,0)),0)</f>
        <v>70</v>
      </c>
      <c r="U60" s="65">
        <f>IFERROR(IF(OR([1]APELACIÓN!$I55="",[1]APELACIÓN!$I55="NO",VLOOKUP($C60,[1]APELACIÓN!$C:$AM,33,0)=0),[1]CONSOLIDADO!BD60,VLOOKUP($C60,[1]APELACIÓN!$C:$AM,33,0)),0)</f>
        <v>70</v>
      </c>
      <c r="V60" s="65">
        <f>IFERROR(IF(OR([1]APELACIÓN!$I55="",[1]APELACIÓN!$I55="NO",VLOOKUP($C60,[1]APELACIÓN!$C:$AM,34,0)=0),[1]CONSOLIDADO!BE60,VLOOKUP($C60,[1]APELACIÓN!$C:$AM,34,0)),0)</f>
        <v>70</v>
      </c>
      <c r="W60" s="65">
        <f t="shared" si="6"/>
        <v>70</v>
      </c>
      <c r="X60" s="66">
        <f>ROUND(IFERROR(VLOOKUP($W60,[1]PARAMETROS!$Q$12:$S$82,2,0),0),2)</f>
        <v>100</v>
      </c>
      <c r="Y60" s="67">
        <f t="shared" si="7"/>
        <v>30</v>
      </c>
      <c r="Z60" s="68">
        <f t="shared" si="8"/>
        <v>73</v>
      </c>
      <c r="AA60" s="69" t="str">
        <f>IFERROR(IF(VLOOKUP($C60,[1]APELACIÓN!$C$11:$I$460,5,0)="","",VLOOKUP($C60,[1]APELACIÓN!$C$11:$I$460,5,0)),0)</f>
        <v/>
      </c>
      <c r="AB60" s="69" t="str">
        <f>IFERROR(IF(VLOOKUP($C60,[1]APELACIÓN!$C$11:$I$460,7,0)="","",VLOOKUP($C60,[1]APELACIÓN!$C$11:$I$460,7,0)),0)</f>
        <v/>
      </c>
      <c r="AC60" s="70" t="str">
        <f>IF($C60="","",[1]CONSOLIDADO!BP60)</f>
        <v/>
      </c>
      <c r="AD60" s="71">
        <f>IF($C60="","",[1]CONSOLIDADO!BQ60)</f>
        <v>0</v>
      </c>
      <c r="AE60" s="71">
        <f>IF($C60="","",[1]CONSOLIDADO!BR60)</f>
        <v>0</v>
      </c>
      <c r="AF60" s="71">
        <f>IF($C60="","",[1]CONSOLIDADO!BS60)</f>
        <v>0</v>
      </c>
      <c r="AG60" s="71">
        <f>IF($C60="","",[1]CONSOLIDADO!BT60)</f>
        <v>0</v>
      </c>
      <c r="AH60" s="70" t="str">
        <f>IF($C60="","",[1]CONSOLIDADO!BU60)</f>
        <v/>
      </c>
      <c r="AI60" s="70">
        <f>IF($C60="","",[1]CONSOLIDADO!BV60)</f>
        <v>0</v>
      </c>
      <c r="AJ60" s="71">
        <f>IF($C60="","",[1]CONSOLIDADO!BW60)</f>
        <v>0</v>
      </c>
      <c r="AK60" s="72">
        <f>IF($C60="","",[1]CONSOLIDADO!BX60)</f>
        <v>45</v>
      </c>
    </row>
    <row r="61" spans="1:37" ht="36" x14ac:dyDescent="0.25">
      <c r="A61" s="61">
        <v>1</v>
      </c>
      <c r="B61" s="62">
        <v>101</v>
      </c>
      <c r="C61" s="63">
        <v>8051784</v>
      </c>
      <c r="D61" s="62" t="s">
        <v>42</v>
      </c>
      <c r="E61" s="64">
        <f>IFERROR(VLOOKUP($C61,[1]CONSOLIDADO!$C$16:$K$465,9,0),"")</f>
        <v>13</v>
      </c>
      <c r="F61" s="65">
        <f>IFERROR(IF(OR([1]APELACIÓN!$I56="",[1]APELACIÓN!$I56="NO",VLOOKUP($C61,[1]APELACIÓN!$C:$AM,20,0)=0),[1]CONSOLIDADO!$AO61,VLOOKUP($C61,[1]APELACIÓN!$C:$AM,20,0)),0)</f>
        <v>10</v>
      </c>
      <c r="G61" s="66">
        <f>ROUND(IFERROR(IF($F61&gt;39,200,VLOOKUP($F61,[1]PARAMETROS!$A$12:$K$55,2,0)),0),2)</f>
        <v>55</v>
      </c>
      <c r="H61" s="66">
        <f t="shared" si="0"/>
        <v>27.5</v>
      </c>
      <c r="I61" s="66">
        <f>IFERROR(IF(VLOOKUP(C61,[1]APELACIÓN!$C:$AM,7,0)="SI",VLOOKUP(C61,[1]APELACIÓN!$C:$AM,23,0),VLOOKUP(C61,[1]CONSOLIDADO!$C$13:$AR$465,42,0)),0)</f>
        <v>0</v>
      </c>
      <c r="J61" s="66">
        <f>ROUND(IFERROR(IF($I61&gt;39,200,VLOOKUP($I61,[1]PARAMETROS!$A$12:$K$55,6,0)),0),2)</f>
        <v>0</v>
      </c>
      <c r="K61" s="66">
        <f t="shared" si="1"/>
        <v>0</v>
      </c>
      <c r="L61" s="65">
        <f>IFERROR(IF(OR([1]APELACIÓN!$I56="",[1]APELACIÓN!$I56="NO",VLOOKUP($C61,[1]APELACIÓN!$C:$AM,26,0)=0),[1]CONSOLIDADO!AU61,VLOOKUP($C61,[1]APELACIÓN!$C:$AM,26,0)),0)</f>
        <v>0</v>
      </c>
      <c r="M61" s="66">
        <f>ROUND(IFERROR(IF($L61&gt;39,200,VLOOKUP($L61,[1]PARAMETROS!$A$12:$K$55,10,0)),0),2)</f>
        <v>0</v>
      </c>
      <c r="N61" s="66">
        <f t="shared" si="2"/>
        <v>0</v>
      </c>
      <c r="O61" s="66">
        <f t="shared" si="3"/>
        <v>27.5</v>
      </c>
      <c r="P61" s="67">
        <f t="shared" si="4"/>
        <v>11</v>
      </c>
      <c r="Q61" s="65">
        <f>IFERROR(IF(OR([1]APELACIÓN!$I56="",[1]APELACIÓN!$I56="NO",VLOOKUP($C61,[1]APELACIÓN!$C:$AM,29,0)=0),[1]CONSOLIDADO!AZ61,VLOOKUP($C61,[1]APELACIÓN!$C:$AM,29,0)),0)</f>
        <v>529</v>
      </c>
      <c r="R61" s="66">
        <f>ROUND(IFERROR(IF($Q61&gt;110,100,VLOOKUP($Q61,[1]PARAMETROS!$M$12:$O$122,2,0)),0),2)</f>
        <v>100</v>
      </c>
      <c r="S61" s="67">
        <f t="shared" si="5"/>
        <v>30</v>
      </c>
      <c r="T61" s="65">
        <f>IFERROR(IF(OR([1]APELACIÓN!$I56="",[1]APELACIÓN!$I56="NO",VLOOKUP($C61,[1]APELACIÓN!$C:$AM,32,0)=0),[1]CONSOLIDADO!BC61,VLOOKUP($C61,[1]APELACIÓN!$C:$AM,32,0)),0)</f>
        <v>70</v>
      </c>
      <c r="U61" s="65">
        <f>IFERROR(IF(OR([1]APELACIÓN!$I56="",[1]APELACIÓN!$I56="NO",VLOOKUP($C61,[1]APELACIÓN!$C:$AM,33,0)=0),[1]CONSOLIDADO!BD61,VLOOKUP($C61,[1]APELACIÓN!$C:$AM,33,0)),0)</f>
        <v>70</v>
      </c>
      <c r="V61" s="65">
        <f>IFERROR(IF(OR([1]APELACIÓN!$I56="",[1]APELACIÓN!$I56="NO",VLOOKUP($C61,[1]APELACIÓN!$C:$AM,34,0)=0),[1]CONSOLIDADO!BE61,VLOOKUP($C61,[1]APELACIÓN!$C:$AM,34,0)),0)</f>
        <v>70</v>
      </c>
      <c r="W61" s="65">
        <f t="shared" si="6"/>
        <v>70</v>
      </c>
      <c r="X61" s="66">
        <f>ROUND(IFERROR(VLOOKUP($W61,[1]PARAMETROS!$Q$12:$S$82,2,0),0),2)</f>
        <v>100</v>
      </c>
      <c r="Y61" s="67">
        <f t="shared" si="7"/>
        <v>30</v>
      </c>
      <c r="Z61" s="68">
        <f t="shared" si="8"/>
        <v>71</v>
      </c>
      <c r="AA61" s="69" t="str">
        <f>IFERROR(IF(VLOOKUP($C61,[1]APELACIÓN!$C$11:$I$460,5,0)="","",VLOOKUP($C61,[1]APELACIÓN!$C$11:$I$460,5,0)),0)</f>
        <v/>
      </c>
      <c r="AB61" s="69" t="str">
        <f>IFERROR(IF(VLOOKUP($C61,[1]APELACIÓN!$C$11:$I$460,7,0)="","",VLOOKUP($C61,[1]APELACIÓN!$C$11:$I$460,7,0)),0)</f>
        <v/>
      </c>
      <c r="AC61" s="70" t="str">
        <f>IF($C61="","",[1]CONSOLIDADO!BP61)</f>
        <v>EMPATE</v>
      </c>
      <c r="AD61" s="71">
        <f>IF($C61="","",[1]CONSOLIDADO!BQ61)</f>
        <v>70</v>
      </c>
      <c r="AE61" s="71">
        <f>IF($C61="","",[1]CONSOLIDADO!BR61)</f>
        <v>9</v>
      </c>
      <c r="AF61" s="71">
        <f>IF($C61="","",[1]CONSOLIDADO!BS61)</f>
        <v>7</v>
      </c>
      <c r="AG61" s="71">
        <f>IF($C61="","",[1]CONSOLIDADO!BT61)</f>
        <v>0</v>
      </c>
      <c r="AH61" s="70" t="str">
        <f>IF($C61="","",[1]CONSOLIDADO!BU61)</f>
        <v>SI</v>
      </c>
      <c r="AI61" s="70" t="str">
        <f>IF($C61="","",[1]CONSOLIDADO!BV61)</f>
        <v>Antigüedad total como funcionario</v>
      </c>
      <c r="AJ61" s="71">
        <f>IF($C61="","",[1]CONSOLIDADO!BW61)</f>
        <v>1</v>
      </c>
      <c r="AK61" s="72">
        <f>IF($C61="","",[1]CONSOLIDADO!BX61)</f>
        <v>46</v>
      </c>
    </row>
    <row r="62" spans="1:37" ht="36" x14ac:dyDescent="0.25">
      <c r="A62" s="61">
        <v>6</v>
      </c>
      <c r="B62" s="62">
        <v>101</v>
      </c>
      <c r="C62" s="63">
        <v>10508407</v>
      </c>
      <c r="D62" s="62">
        <v>2</v>
      </c>
      <c r="E62" s="64">
        <f>IFERROR(VLOOKUP($C62,[1]CONSOLIDADO!$C$16:$K$465,9,0),"")</f>
        <v>13</v>
      </c>
      <c r="F62" s="65">
        <f>IFERROR(IF(OR([1]APELACIÓN!$I57="",[1]APELACIÓN!$I57="NO",VLOOKUP($C62,[1]APELACIÓN!$C:$AM,20,0)=0),[1]CONSOLIDADO!$AO62,VLOOKUP($C62,[1]APELACIÓN!$C:$AM,20,0)),0)</f>
        <v>10</v>
      </c>
      <c r="G62" s="66">
        <f>ROUND(IFERROR(IF($F62&gt;39,200,VLOOKUP($F62,[1]PARAMETROS!$A$12:$K$55,2,0)),0),2)</f>
        <v>55</v>
      </c>
      <c r="H62" s="66">
        <f t="shared" si="0"/>
        <v>27.5</v>
      </c>
      <c r="I62" s="66">
        <f>IFERROR(IF(VLOOKUP(C62,[1]APELACIÓN!$C:$AM,7,0)="SI",VLOOKUP(C62,[1]APELACIÓN!$C:$AM,23,0),VLOOKUP(C62,[1]CONSOLIDADO!$C$13:$AR$465,42,0)),0)</f>
        <v>0</v>
      </c>
      <c r="J62" s="66">
        <f>ROUND(IFERROR(IF($I62&gt;39,200,VLOOKUP($I62,[1]PARAMETROS!$A$12:$K$55,6,0)),0),2)</f>
        <v>0</v>
      </c>
      <c r="K62" s="66">
        <f t="shared" si="1"/>
        <v>0</v>
      </c>
      <c r="L62" s="65">
        <f>IFERROR(IF(OR([1]APELACIÓN!$I57="",[1]APELACIÓN!$I57="NO",VLOOKUP($C62,[1]APELACIÓN!$C:$AM,26,0)=0),[1]CONSOLIDADO!AU62,VLOOKUP($C62,[1]APELACIÓN!$C:$AM,26,0)),0)</f>
        <v>0</v>
      </c>
      <c r="M62" s="66">
        <f>ROUND(IFERROR(IF($L62&gt;39,200,VLOOKUP($L62,[1]PARAMETROS!$A$12:$K$55,10,0)),0),2)</f>
        <v>0</v>
      </c>
      <c r="N62" s="66">
        <f t="shared" si="2"/>
        <v>0</v>
      </c>
      <c r="O62" s="66">
        <f t="shared" si="3"/>
        <v>27.5</v>
      </c>
      <c r="P62" s="67">
        <f t="shared" si="4"/>
        <v>11</v>
      </c>
      <c r="Q62" s="65">
        <f>IFERROR(IF(OR([1]APELACIÓN!$I57="",[1]APELACIÓN!$I57="NO",VLOOKUP($C62,[1]APELACIÓN!$C:$AM,29,0)=0),[1]CONSOLIDADO!AZ62,VLOOKUP($C62,[1]APELACIÓN!$C:$AM,29,0)),0)</f>
        <v>421</v>
      </c>
      <c r="R62" s="66">
        <f>ROUND(IFERROR(IF($Q62&gt;110,100,VLOOKUP($Q62,[1]PARAMETROS!$M$12:$O$122,2,0)),0),2)</f>
        <v>100</v>
      </c>
      <c r="S62" s="67">
        <f t="shared" si="5"/>
        <v>30</v>
      </c>
      <c r="T62" s="65">
        <f>IFERROR(IF(OR([1]APELACIÓN!$I57="",[1]APELACIÓN!$I57="NO",VLOOKUP($C62,[1]APELACIÓN!$C:$AM,32,0)=0),[1]CONSOLIDADO!BC62,VLOOKUP($C62,[1]APELACIÓN!$C:$AM,32,0)),0)</f>
        <v>70</v>
      </c>
      <c r="U62" s="65">
        <f>IFERROR(IF(OR([1]APELACIÓN!$I57="",[1]APELACIÓN!$I57="NO",VLOOKUP($C62,[1]APELACIÓN!$C:$AM,33,0)=0),[1]CONSOLIDADO!BD62,VLOOKUP($C62,[1]APELACIÓN!$C:$AM,33,0)),0)</f>
        <v>70</v>
      </c>
      <c r="V62" s="65">
        <f>IFERROR(IF(OR([1]APELACIÓN!$I57="",[1]APELACIÓN!$I57="NO",VLOOKUP($C62,[1]APELACIÓN!$C:$AM,34,0)=0),[1]CONSOLIDADO!BE62,VLOOKUP($C62,[1]APELACIÓN!$C:$AM,34,0)),0)</f>
        <v>70</v>
      </c>
      <c r="W62" s="65">
        <f t="shared" si="6"/>
        <v>70</v>
      </c>
      <c r="X62" s="66">
        <f>ROUND(IFERROR(VLOOKUP($W62,[1]PARAMETROS!$Q$12:$S$82,2,0),0),2)</f>
        <v>100</v>
      </c>
      <c r="Y62" s="67">
        <f t="shared" si="7"/>
        <v>30</v>
      </c>
      <c r="Z62" s="68">
        <f t="shared" si="8"/>
        <v>71</v>
      </c>
      <c r="AA62" s="69" t="str">
        <f>IFERROR(IF(VLOOKUP($C62,[1]APELACIÓN!$C$11:$I$460,5,0)="","",VLOOKUP($C62,[1]APELACIÓN!$C$11:$I$460,5,0)),0)</f>
        <v/>
      </c>
      <c r="AB62" s="69" t="str">
        <f>IFERROR(IF(VLOOKUP($C62,[1]APELACIÓN!$C$11:$I$460,7,0)="","",VLOOKUP($C62,[1]APELACIÓN!$C$11:$I$460,7,0)),0)</f>
        <v/>
      </c>
      <c r="AC62" s="70" t="str">
        <f>IF($C62="","",[1]CONSOLIDADO!BP62)</f>
        <v>EMPATE</v>
      </c>
      <c r="AD62" s="71">
        <f>IF($C62="","",[1]CONSOLIDADO!BQ62)</f>
        <v>70</v>
      </c>
      <c r="AE62" s="71">
        <f>IF($C62="","",[1]CONSOLIDADO!BR62)</f>
        <v>9</v>
      </c>
      <c r="AF62" s="71">
        <f>IF($C62="","",[1]CONSOLIDADO!BS62)</f>
        <v>7</v>
      </c>
      <c r="AG62" s="71">
        <f>IF($C62="","",[1]CONSOLIDADO!BT62)</f>
        <v>0</v>
      </c>
      <c r="AH62" s="70" t="str">
        <f>IF($C62="","",[1]CONSOLIDADO!BU62)</f>
        <v>SI</v>
      </c>
      <c r="AI62" s="70" t="str">
        <f>IF($C62="","",[1]CONSOLIDADO!BV62)</f>
        <v>Antigüedad total como funcionario</v>
      </c>
      <c r="AJ62" s="71">
        <f>IF($C62="","",[1]CONSOLIDADO!BW62)</f>
        <v>2</v>
      </c>
      <c r="AK62" s="72">
        <f>IF($C62="","",[1]CONSOLIDADO!BX62)</f>
        <v>47</v>
      </c>
    </row>
    <row r="63" spans="1:37" x14ac:dyDescent="0.25">
      <c r="A63" s="61">
        <v>103</v>
      </c>
      <c r="B63" s="62">
        <v>103</v>
      </c>
      <c r="C63" s="63">
        <v>15007689</v>
      </c>
      <c r="D63" s="62">
        <v>7</v>
      </c>
      <c r="E63" s="64">
        <f>IFERROR(VLOOKUP($C63,[1]CONSOLIDADO!$C$16:$K$465,9,0),"")</f>
        <v>13</v>
      </c>
      <c r="F63" s="65">
        <f>IFERROR(IF(OR([1]APELACIÓN!$I58="",[1]APELACIÓN!$I58="NO",VLOOKUP($C63,[1]APELACIÓN!$C:$AM,20,0)=0),[1]CONSOLIDADO!$AO63,VLOOKUP($C63,[1]APELACIÓN!$C:$AM,20,0)),0)</f>
        <v>9</v>
      </c>
      <c r="G63" s="66">
        <f>ROUND(IFERROR(IF($F63&gt;39,200,VLOOKUP($F63,[1]PARAMETROS!$A$12:$K$55,2,0)),0),2)</f>
        <v>50</v>
      </c>
      <c r="H63" s="66">
        <f t="shared" si="0"/>
        <v>25</v>
      </c>
      <c r="I63" s="66">
        <f>IFERROR(IF(VLOOKUP(C63,[1]APELACIÓN!$C:$AM,7,0)="SI",VLOOKUP(C63,[1]APELACIÓN!$C:$AM,23,0),VLOOKUP(C63,[1]CONSOLIDADO!$C$13:$AR$465,42,0)),0)</f>
        <v>0</v>
      </c>
      <c r="J63" s="66">
        <f>ROUND(IFERROR(IF($I63&gt;39,200,VLOOKUP($I63,[1]PARAMETROS!$A$12:$K$55,6,0)),0),2)</f>
        <v>0</v>
      </c>
      <c r="K63" s="66">
        <f t="shared" si="1"/>
        <v>0</v>
      </c>
      <c r="L63" s="65">
        <f>IFERROR(IF(OR([1]APELACIÓN!$I58="",[1]APELACIÓN!$I58="NO",VLOOKUP($C63,[1]APELACIÓN!$C:$AM,26,0)=0),[1]CONSOLIDADO!AU63,VLOOKUP($C63,[1]APELACIÓN!$C:$AM,26,0)),0)</f>
        <v>0</v>
      </c>
      <c r="M63" s="66">
        <f>ROUND(IFERROR(IF($L63&gt;39,200,VLOOKUP($L63,[1]PARAMETROS!$A$12:$K$55,10,0)),0),2)</f>
        <v>0</v>
      </c>
      <c r="N63" s="66">
        <f t="shared" si="2"/>
        <v>0</v>
      </c>
      <c r="O63" s="66">
        <f t="shared" si="3"/>
        <v>25</v>
      </c>
      <c r="P63" s="67">
        <f t="shared" si="4"/>
        <v>10</v>
      </c>
      <c r="Q63" s="65">
        <f>IFERROR(IF(OR([1]APELACIÓN!$I58="",[1]APELACIÓN!$I58="NO",VLOOKUP($C63,[1]APELACIÓN!$C:$AM,29,0)=0),[1]CONSOLIDADO!AZ63,VLOOKUP($C63,[1]APELACIÓN!$C:$AM,29,0)),0)</f>
        <v>1171</v>
      </c>
      <c r="R63" s="66">
        <f>ROUND(IFERROR(IF($Q63&gt;110,100,VLOOKUP($Q63,[1]PARAMETROS!$M$12:$O$122,2,0)),0),2)</f>
        <v>100</v>
      </c>
      <c r="S63" s="67">
        <f t="shared" si="5"/>
        <v>30</v>
      </c>
      <c r="T63" s="65">
        <f>IFERROR(IF(OR([1]APELACIÓN!$I58="",[1]APELACIÓN!$I58="NO",VLOOKUP($C63,[1]APELACIÓN!$C:$AM,32,0)=0),[1]CONSOLIDADO!BC63,VLOOKUP($C63,[1]APELACIÓN!$C:$AM,32,0)),0)</f>
        <v>70</v>
      </c>
      <c r="U63" s="65">
        <f>IFERROR(IF(OR([1]APELACIÓN!$I58="",[1]APELACIÓN!$I58="NO",VLOOKUP($C63,[1]APELACIÓN!$C:$AM,33,0)=0),[1]CONSOLIDADO!BD63,VLOOKUP($C63,[1]APELACIÓN!$C:$AM,33,0)),0)</f>
        <v>70</v>
      </c>
      <c r="V63" s="65">
        <f>IFERROR(IF(OR([1]APELACIÓN!$I58="",[1]APELACIÓN!$I58="NO",VLOOKUP($C63,[1]APELACIÓN!$C:$AM,34,0)=0),[1]CONSOLIDADO!BE63,VLOOKUP($C63,[1]APELACIÓN!$C:$AM,34,0)),0)</f>
        <v>70</v>
      </c>
      <c r="W63" s="65">
        <f t="shared" si="6"/>
        <v>70</v>
      </c>
      <c r="X63" s="66">
        <f>ROUND(IFERROR(VLOOKUP($W63,[1]PARAMETROS!$Q$12:$S$82,2,0),0),2)</f>
        <v>100</v>
      </c>
      <c r="Y63" s="67">
        <f t="shared" si="7"/>
        <v>30</v>
      </c>
      <c r="Z63" s="68">
        <f t="shared" si="8"/>
        <v>70</v>
      </c>
      <c r="AA63" s="69" t="str">
        <f>IFERROR(IF(VLOOKUP($C63,[1]APELACIÓN!$C$11:$I$460,5,0)="","",VLOOKUP($C63,[1]APELACIÓN!$C$11:$I$460,5,0)),0)</f>
        <v/>
      </c>
      <c r="AB63" s="69" t="str">
        <f>IFERROR(IF(VLOOKUP($C63,[1]APELACIÓN!$C$11:$I$460,7,0)="","",VLOOKUP($C63,[1]APELACIÓN!$C$11:$I$460,7,0)),0)</f>
        <v/>
      </c>
      <c r="AC63" s="70" t="str">
        <f>IF($C63="","",[1]CONSOLIDADO!BP63)</f>
        <v>EMPATE</v>
      </c>
      <c r="AD63" s="71">
        <f>IF($C63="","",[1]CONSOLIDADO!BQ63)</f>
        <v>70</v>
      </c>
      <c r="AE63" s="71">
        <f>IF($C63="","",[1]CONSOLIDADO!BR63)</f>
        <v>9</v>
      </c>
      <c r="AF63" s="71">
        <f>IF($C63="","",[1]CONSOLIDADO!BS63)</f>
        <v>3</v>
      </c>
      <c r="AG63" s="71">
        <f>IF($C63="","",[1]CONSOLIDADO!BT63)</f>
        <v>12</v>
      </c>
      <c r="AH63" s="70" t="str">
        <f>IF($C63="","",[1]CONSOLIDADO!BU63)</f>
        <v/>
      </c>
      <c r="AI63" s="70">
        <f>IF($C63="","",[1]CONSOLIDADO!BV63)</f>
        <v>0</v>
      </c>
      <c r="AJ63" s="71">
        <f>IF($C63="","",[1]CONSOLIDADO!BW63)</f>
        <v>0</v>
      </c>
      <c r="AK63" s="72">
        <f>IF($C63="","",[1]CONSOLIDADO!BX63)</f>
        <v>48</v>
      </c>
    </row>
    <row r="64" spans="1:37" x14ac:dyDescent="0.25">
      <c r="A64" s="61">
        <v>105</v>
      </c>
      <c r="B64" s="62">
        <v>103</v>
      </c>
      <c r="C64" s="63">
        <v>15599754</v>
      </c>
      <c r="D64" s="62">
        <v>0</v>
      </c>
      <c r="E64" s="64">
        <f>IFERROR(VLOOKUP($C64,[1]CONSOLIDADO!$C$16:$K$465,9,0),"")</f>
        <v>13</v>
      </c>
      <c r="F64" s="65">
        <f>IFERROR(IF(OR([1]APELACIÓN!$I59="",[1]APELACIÓN!$I59="NO",VLOOKUP($C64,[1]APELACIÓN!$C:$AM,20,0)=0),[1]CONSOLIDADO!$AO64,VLOOKUP($C64,[1]APELACIÓN!$C:$AM,20,0)),0)</f>
        <v>9</v>
      </c>
      <c r="G64" s="66">
        <f>ROUND(IFERROR(IF($F64&gt;39,200,VLOOKUP($F64,[1]PARAMETROS!$A$12:$K$55,2,0)),0),2)</f>
        <v>50</v>
      </c>
      <c r="H64" s="66">
        <f t="shared" si="0"/>
        <v>25</v>
      </c>
      <c r="I64" s="66">
        <f>IFERROR(IF(VLOOKUP(C64,[1]APELACIÓN!$C:$AM,7,0)="SI",VLOOKUP(C64,[1]APELACIÓN!$C:$AM,23,0),VLOOKUP(C64,[1]CONSOLIDADO!$C$13:$AR$465,42,0)),0)</f>
        <v>0</v>
      </c>
      <c r="J64" s="66">
        <f>ROUND(IFERROR(IF($I64&gt;39,200,VLOOKUP($I64,[1]PARAMETROS!$A$12:$K$55,6,0)),0),2)</f>
        <v>0</v>
      </c>
      <c r="K64" s="66">
        <f t="shared" si="1"/>
        <v>0</v>
      </c>
      <c r="L64" s="65">
        <f>IFERROR(IF(OR([1]APELACIÓN!$I59="",[1]APELACIÓN!$I59="NO",VLOOKUP($C64,[1]APELACIÓN!$C:$AM,26,0)=0),[1]CONSOLIDADO!AU64,VLOOKUP($C64,[1]APELACIÓN!$C:$AM,26,0)),0)</f>
        <v>0</v>
      </c>
      <c r="M64" s="66">
        <f>ROUND(IFERROR(IF($L64&gt;39,200,VLOOKUP($L64,[1]PARAMETROS!$A$12:$K$55,10,0)),0),2)</f>
        <v>0</v>
      </c>
      <c r="N64" s="66">
        <f t="shared" si="2"/>
        <v>0</v>
      </c>
      <c r="O64" s="66">
        <f t="shared" si="3"/>
        <v>25</v>
      </c>
      <c r="P64" s="67">
        <f t="shared" si="4"/>
        <v>10</v>
      </c>
      <c r="Q64" s="65">
        <f>IFERROR(IF(OR([1]APELACIÓN!$I59="",[1]APELACIÓN!$I59="NO",VLOOKUP($C64,[1]APELACIÓN!$C:$AM,29,0)=0),[1]CONSOLIDADO!AZ64,VLOOKUP($C64,[1]APELACIÓN!$C:$AM,29,0)),0)</f>
        <v>1007</v>
      </c>
      <c r="R64" s="66">
        <f>ROUND(IFERROR(IF($Q64&gt;110,100,VLOOKUP($Q64,[1]PARAMETROS!$M$12:$O$122,2,0)),0),2)</f>
        <v>100</v>
      </c>
      <c r="S64" s="67">
        <f t="shared" si="5"/>
        <v>30</v>
      </c>
      <c r="T64" s="65">
        <f>IFERROR(IF(OR([1]APELACIÓN!$I59="",[1]APELACIÓN!$I59="NO",VLOOKUP($C64,[1]APELACIÓN!$C:$AM,32,0)=0),[1]CONSOLIDADO!BC64,VLOOKUP($C64,[1]APELACIÓN!$C:$AM,32,0)),0)</f>
        <v>70</v>
      </c>
      <c r="U64" s="65">
        <f>IFERROR(IF(OR([1]APELACIÓN!$I59="",[1]APELACIÓN!$I59="NO",VLOOKUP($C64,[1]APELACIÓN!$C:$AM,33,0)=0),[1]CONSOLIDADO!BD64,VLOOKUP($C64,[1]APELACIÓN!$C:$AM,33,0)),0)</f>
        <v>70</v>
      </c>
      <c r="V64" s="65">
        <f>IFERROR(IF(OR([1]APELACIÓN!$I59="",[1]APELACIÓN!$I59="NO",VLOOKUP($C64,[1]APELACIÓN!$C:$AM,34,0)=0),[1]CONSOLIDADO!BE64,VLOOKUP($C64,[1]APELACIÓN!$C:$AM,34,0)),0)</f>
        <v>70</v>
      </c>
      <c r="W64" s="65">
        <f t="shared" si="6"/>
        <v>70</v>
      </c>
      <c r="X64" s="66">
        <f>ROUND(IFERROR(VLOOKUP($W64,[1]PARAMETROS!$Q$12:$S$82,2,0),0),2)</f>
        <v>100</v>
      </c>
      <c r="Y64" s="67">
        <f t="shared" si="7"/>
        <v>30</v>
      </c>
      <c r="Z64" s="68">
        <f t="shared" si="8"/>
        <v>70</v>
      </c>
      <c r="AA64" s="69" t="str">
        <f>IFERROR(IF(VLOOKUP($C64,[1]APELACIÓN!$C$11:$I$460,5,0)="","",VLOOKUP($C64,[1]APELACIÓN!$C$11:$I$460,5,0)),0)</f>
        <v/>
      </c>
      <c r="AB64" s="69" t="str">
        <f>IFERROR(IF(VLOOKUP($C64,[1]APELACIÓN!$C$11:$I$460,7,0)="","",VLOOKUP($C64,[1]APELACIÓN!$C$11:$I$460,7,0)),0)</f>
        <v/>
      </c>
      <c r="AC64" s="70" t="str">
        <f>IF($C64="","",[1]CONSOLIDADO!BP64)</f>
        <v>EMPATE</v>
      </c>
      <c r="AD64" s="71">
        <f>IF($C64="","",[1]CONSOLIDADO!BQ64)</f>
        <v>70</v>
      </c>
      <c r="AE64" s="71">
        <f>IF($C64="","",[1]CONSOLIDADO!BR64)</f>
        <v>8</v>
      </c>
      <c r="AF64" s="71">
        <f>IF($C64="","",[1]CONSOLIDADO!BS64)</f>
        <v>7</v>
      </c>
      <c r="AG64" s="71">
        <f>IF($C64="","",[1]CONSOLIDADO!BT64)</f>
        <v>20</v>
      </c>
      <c r="AH64" s="70" t="str">
        <f>IF($C64="","",[1]CONSOLIDADO!BU64)</f>
        <v/>
      </c>
      <c r="AI64" s="70">
        <f>IF($C64="","",[1]CONSOLIDADO!BV64)</f>
        <v>0</v>
      </c>
      <c r="AJ64" s="71">
        <f>IF($C64="","",[1]CONSOLIDADO!BW64)</f>
        <v>0</v>
      </c>
      <c r="AK64" s="72">
        <f>IF($C64="","",[1]CONSOLIDADO!BX64)</f>
        <v>49</v>
      </c>
    </row>
    <row r="65" spans="1:37" x14ac:dyDescent="0.25">
      <c r="A65" s="61">
        <v>13</v>
      </c>
      <c r="B65" s="62">
        <v>101</v>
      </c>
      <c r="C65" s="63">
        <v>12834675</v>
      </c>
      <c r="D65" s="62">
        <v>9</v>
      </c>
      <c r="E65" s="64">
        <f>IFERROR(VLOOKUP($C65,[1]CONSOLIDADO!$C$16:$K$465,9,0),"")</f>
        <v>13</v>
      </c>
      <c r="F65" s="65">
        <f>IFERROR(IF(OR([1]APELACIÓN!$I60="",[1]APELACIÓN!$I60="NO",VLOOKUP($C65,[1]APELACIÓN!$C:$AM,20,0)=0),[1]CONSOLIDADO!$AO65,VLOOKUP($C65,[1]APELACIÓN!$C:$AM,20,0)),0)</f>
        <v>8</v>
      </c>
      <c r="G65" s="66">
        <f>ROUND(IFERROR(IF($F65&gt;39,200,VLOOKUP($F65,[1]PARAMETROS!$A$12:$K$55,2,0)),0),2)</f>
        <v>45</v>
      </c>
      <c r="H65" s="66">
        <f t="shared" si="0"/>
        <v>22.5</v>
      </c>
      <c r="I65" s="66">
        <f>IFERROR(IF(VLOOKUP(C65,[1]APELACIÓN!$C:$AM,7,0)="SI",VLOOKUP(C65,[1]APELACIÓN!$C:$AM,23,0),VLOOKUP(C65,[1]CONSOLIDADO!$C$13:$AR$465,42,0)),0)</f>
        <v>0</v>
      </c>
      <c r="J65" s="66">
        <f>ROUND(IFERROR(IF($I65&gt;39,200,VLOOKUP($I65,[1]PARAMETROS!$A$12:$K$55,6,0)),0),2)</f>
        <v>0</v>
      </c>
      <c r="K65" s="66">
        <f t="shared" si="1"/>
        <v>0</v>
      </c>
      <c r="L65" s="65">
        <f>IFERROR(IF(OR([1]APELACIÓN!$I60="",[1]APELACIÓN!$I60="NO",VLOOKUP($C65,[1]APELACIÓN!$C:$AM,26,0)=0),[1]CONSOLIDADO!AU65,VLOOKUP($C65,[1]APELACIÓN!$C:$AM,26,0)),0)</f>
        <v>0</v>
      </c>
      <c r="M65" s="66">
        <f>ROUND(IFERROR(IF($L65&gt;39,200,VLOOKUP($L65,[1]PARAMETROS!$A$12:$K$55,10,0)),0),2)</f>
        <v>0</v>
      </c>
      <c r="N65" s="66">
        <f t="shared" si="2"/>
        <v>0</v>
      </c>
      <c r="O65" s="66">
        <f t="shared" si="3"/>
        <v>22.5</v>
      </c>
      <c r="P65" s="67">
        <f t="shared" si="4"/>
        <v>9</v>
      </c>
      <c r="Q65" s="65">
        <f>IFERROR(IF(OR([1]APELACIÓN!$I60="",[1]APELACIÓN!$I60="NO",VLOOKUP($C65,[1]APELACIÓN!$C:$AM,29,0)=0),[1]CONSOLIDADO!AZ65,VLOOKUP($C65,[1]APELACIÓN!$C:$AM,29,0)),0)</f>
        <v>360</v>
      </c>
      <c r="R65" s="66">
        <f>ROUND(IFERROR(IF($Q65&gt;110,100,VLOOKUP($Q65,[1]PARAMETROS!$M$12:$O$122,2,0)),0),2)</f>
        <v>100</v>
      </c>
      <c r="S65" s="67">
        <f t="shared" si="5"/>
        <v>30</v>
      </c>
      <c r="T65" s="65">
        <f>IFERROR(IF(OR([1]APELACIÓN!$I60="",[1]APELACIÓN!$I60="NO",VLOOKUP($C65,[1]APELACIÓN!$C:$AM,32,0)=0),[1]CONSOLIDADO!BC65,VLOOKUP($C65,[1]APELACIÓN!$C:$AM,32,0)),0)</f>
        <v>70</v>
      </c>
      <c r="U65" s="65">
        <f>IFERROR(IF(OR([1]APELACIÓN!$I60="",[1]APELACIÓN!$I60="NO",VLOOKUP($C65,[1]APELACIÓN!$C:$AM,33,0)=0),[1]CONSOLIDADO!BD65,VLOOKUP($C65,[1]APELACIÓN!$C:$AM,33,0)),0)</f>
        <v>70</v>
      </c>
      <c r="V65" s="65">
        <f>IFERROR(IF(OR([1]APELACIÓN!$I60="",[1]APELACIÓN!$I60="NO",VLOOKUP($C65,[1]APELACIÓN!$C:$AM,34,0)=0),[1]CONSOLIDADO!BE65,VLOOKUP($C65,[1]APELACIÓN!$C:$AM,34,0)),0)</f>
        <v>70</v>
      </c>
      <c r="W65" s="65">
        <f t="shared" si="6"/>
        <v>70</v>
      </c>
      <c r="X65" s="66">
        <f>ROUND(IFERROR(VLOOKUP($W65,[1]PARAMETROS!$Q$12:$S$82,2,0),0),2)</f>
        <v>100</v>
      </c>
      <c r="Y65" s="67">
        <f t="shared" si="7"/>
        <v>30</v>
      </c>
      <c r="Z65" s="68">
        <f t="shared" si="8"/>
        <v>69</v>
      </c>
      <c r="AA65" s="69" t="str">
        <f>IFERROR(IF(VLOOKUP($C65,[1]APELACIÓN!$C$11:$I$460,5,0)="","",VLOOKUP($C65,[1]APELACIÓN!$C$11:$I$460,5,0)),0)</f>
        <v/>
      </c>
      <c r="AB65" s="69" t="str">
        <f>IFERROR(IF(VLOOKUP($C65,[1]APELACIÓN!$C$11:$I$460,7,0)="","",VLOOKUP($C65,[1]APELACIÓN!$C$11:$I$460,7,0)),0)</f>
        <v/>
      </c>
      <c r="AC65" s="70" t="str">
        <f>IF($C65="","",[1]CONSOLIDADO!BP65)</f>
        <v>EMPATE</v>
      </c>
      <c r="AD65" s="71">
        <f>IF($C65="","",[1]CONSOLIDADO!BQ65)</f>
        <v>70</v>
      </c>
      <c r="AE65" s="71">
        <f>IF($C65="","",[1]CONSOLIDADO!BR65)</f>
        <v>7</v>
      </c>
      <c r="AF65" s="71">
        <f>IF($C65="","",[1]CONSOLIDADO!BS65)</f>
        <v>10</v>
      </c>
      <c r="AG65" s="71">
        <f>IF($C65="","",[1]CONSOLIDADO!BT65)</f>
        <v>26</v>
      </c>
      <c r="AH65" s="70" t="str">
        <f>IF($C65="","",[1]CONSOLIDADO!BU65)</f>
        <v/>
      </c>
      <c r="AI65" s="70">
        <f>IF($C65="","",[1]CONSOLIDADO!BV65)</f>
        <v>0</v>
      </c>
      <c r="AJ65" s="71">
        <f>IF($C65="","",[1]CONSOLIDADO!BW65)</f>
        <v>0</v>
      </c>
      <c r="AK65" s="72">
        <f>IF($C65="","",[1]CONSOLIDADO!BX65)</f>
        <v>50</v>
      </c>
    </row>
    <row r="66" spans="1:37" x14ac:dyDescent="0.25">
      <c r="A66" s="61">
        <v>109</v>
      </c>
      <c r="B66" s="62">
        <v>103</v>
      </c>
      <c r="C66" s="63">
        <v>15962774</v>
      </c>
      <c r="D66" s="62">
        <v>8</v>
      </c>
      <c r="E66" s="64">
        <f>IFERROR(VLOOKUP($C66,[1]CONSOLIDADO!$C$16:$K$465,9,0),"")</f>
        <v>13</v>
      </c>
      <c r="F66" s="65">
        <f>IFERROR(IF(OR([1]APELACIÓN!$I61="",[1]APELACIÓN!$I61="NO",VLOOKUP($C66,[1]APELACIÓN!$C:$AM,20,0)=0),[1]CONSOLIDADO!$AO66,VLOOKUP($C66,[1]APELACIÓN!$C:$AM,20,0)),0)</f>
        <v>8</v>
      </c>
      <c r="G66" s="66">
        <f>ROUND(IFERROR(IF($F66&gt;39,200,VLOOKUP($F66,[1]PARAMETROS!$A$12:$K$55,2,0)),0),2)</f>
        <v>45</v>
      </c>
      <c r="H66" s="66">
        <f t="shared" si="0"/>
        <v>22.5</v>
      </c>
      <c r="I66" s="66">
        <f>IFERROR(IF(VLOOKUP(C66,[1]APELACIÓN!$C:$AM,7,0)="SI",VLOOKUP(C66,[1]APELACIÓN!$C:$AM,23,0),VLOOKUP(C66,[1]CONSOLIDADO!$C$13:$AR$465,42,0)),0)</f>
        <v>0</v>
      </c>
      <c r="J66" s="66">
        <f>ROUND(IFERROR(IF($I66&gt;39,200,VLOOKUP($I66,[1]PARAMETROS!$A$12:$K$55,6,0)),0),2)</f>
        <v>0</v>
      </c>
      <c r="K66" s="66">
        <f t="shared" si="1"/>
        <v>0</v>
      </c>
      <c r="L66" s="65">
        <f>IFERROR(IF(OR([1]APELACIÓN!$I61="",[1]APELACIÓN!$I61="NO",VLOOKUP($C66,[1]APELACIÓN!$C:$AM,26,0)=0),[1]CONSOLIDADO!AU66,VLOOKUP($C66,[1]APELACIÓN!$C:$AM,26,0)),0)</f>
        <v>0</v>
      </c>
      <c r="M66" s="66">
        <f>ROUND(IFERROR(IF($L66&gt;39,200,VLOOKUP($L66,[1]PARAMETROS!$A$12:$K$55,10,0)),0),2)</f>
        <v>0</v>
      </c>
      <c r="N66" s="66">
        <f t="shared" si="2"/>
        <v>0</v>
      </c>
      <c r="O66" s="66">
        <f t="shared" si="3"/>
        <v>22.5</v>
      </c>
      <c r="P66" s="67">
        <f t="shared" si="4"/>
        <v>9</v>
      </c>
      <c r="Q66" s="65">
        <f>IFERROR(IF(OR([1]APELACIÓN!$I61="",[1]APELACIÓN!$I61="NO",VLOOKUP($C66,[1]APELACIÓN!$C:$AM,29,0)=0),[1]CONSOLIDADO!AZ66,VLOOKUP($C66,[1]APELACIÓN!$C:$AM,29,0)),0)</f>
        <v>710</v>
      </c>
      <c r="R66" s="66">
        <f>ROUND(IFERROR(IF($Q66&gt;110,100,VLOOKUP($Q66,[1]PARAMETROS!$M$12:$O$122,2,0)),0),2)</f>
        <v>100</v>
      </c>
      <c r="S66" s="67">
        <f t="shared" si="5"/>
        <v>30</v>
      </c>
      <c r="T66" s="65">
        <f>IFERROR(IF(OR([1]APELACIÓN!$I61="",[1]APELACIÓN!$I61="NO",VLOOKUP($C66,[1]APELACIÓN!$C:$AM,32,0)=0),[1]CONSOLIDADO!BC66,VLOOKUP($C66,[1]APELACIÓN!$C:$AM,32,0)),0)</f>
        <v>70</v>
      </c>
      <c r="U66" s="65">
        <f>IFERROR(IF(OR([1]APELACIÓN!$I61="",[1]APELACIÓN!$I61="NO",VLOOKUP($C66,[1]APELACIÓN!$C:$AM,33,0)=0),[1]CONSOLIDADO!BD66,VLOOKUP($C66,[1]APELACIÓN!$C:$AM,33,0)),0)</f>
        <v>70</v>
      </c>
      <c r="V66" s="65">
        <f>IFERROR(IF(OR([1]APELACIÓN!$I61="",[1]APELACIÓN!$I61="NO",VLOOKUP($C66,[1]APELACIÓN!$C:$AM,34,0)=0),[1]CONSOLIDADO!BE66,VLOOKUP($C66,[1]APELACIÓN!$C:$AM,34,0)),0)</f>
        <v>70</v>
      </c>
      <c r="W66" s="65">
        <f t="shared" si="6"/>
        <v>70</v>
      </c>
      <c r="X66" s="66">
        <f>ROUND(IFERROR(VLOOKUP($W66,[1]PARAMETROS!$Q$12:$S$82,2,0),0),2)</f>
        <v>100</v>
      </c>
      <c r="Y66" s="67">
        <f t="shared" si="7"/>
        <v>30</v>
      </c>
      <c r="Z66" s="68">
        <f t="shared" si="8"/>
        <v>69</v>
      </c>
      <c r="AA66" s="69" t="str">
        <f>IFERROR(IF(VLOOKUP($C66,[1]APELACIÓN!$C$11:$I$460,5,0)="","",VLOOKUP($C66,[1]APELACIÓN!$C$11:$I$460,5,0)),0)</f>
        <v/>
      </c>
      <c r="AB66" s="69" t="str">
        <f>IFERROR(IF(VLOOKUP($C66,[1]APELACIÓN!$C$11:$I$460,7,0)="","",VLOOKUP($C66,[1]APELACIÓN!$C$11:$I$460,7,0)),0)</f>
        <v/>
      </c>
      <c r="AC66" s="70" t="str">
        <f>IF($C66="","",[1]CONSOLIDADO!BP66)</f>
        <v>EMPATE</v>
      </c>
      <c r="AD66" s="71">
        <f>IF($C66="","",[1]CONSOLIDADO!BQ66)</f>
        <v>70</v>
      </c>
      <c r="AE66" s="71">
        <f>IF($C66="","",[1]CONSOLIDADO!BR66)</f>
        <v>7</v>
      </c>
      <c r="AF66" s="71">
        <f>IF($C66="","",[1]CONSOLIDADO!BS66)</f>
        <v>6</v>
      </c>
      <c r="AG66" s="71">
        <f>IF($C66="","",[1]CONSOLIDADO!BT66)</f>
        <v>19</v>
      </c>
      <c r="AH66" s="70" t="str">
        <f>IF($C66="","",[1]CONSOLIDADO!BU66)</f>
        <v/>
      </c>
      <c r="AI66" s="70">
        <f>IF($C66="","",[1]CONSOLIDADO!BV66)</f>
        <v>0</v>
      </c>
      <c r="AJ66" s="71">
        <f>IF($C66="","",[1]CONSOLIDADO!BW66)</f>
        <v>0</v>
      </c>
      <c r="AK66" s="72">
        <f>IF($C66="","",[1]CONSOLIDADO!BX66)</f>
        <v>51</v>
      </c>
    </row>
    <row r="67" spans="1:37" x14ac:dyDescent="0.25">
      <c r="A67" s="61">
        <v>32</v>
      </c>
      <c r="B67" s="62">
        <v>103</v>
      </c>
      <c r="C67" s="63">
        <v>7149006</v>
      </c>
      <c r="D67" s="62">
        <v>8</v>
      </c>
      <c r="E67" s="64">
        <f>IFERROR(VLOOKUP($C67,[1]CONSOLIDADO!$C$16:$K$465,9,0),"")</f>
        <v>14</v>
      </c>
      <c r="F67" s="65">
        <f>IFERROR(IF(OR([1]APELACIÓN!$I62="",[1]APELACIÓN!$I62="NO",VLOOKUP($C67,[1]APELACIÓN!$C:$AM,20,0)=0),[1]CONSOLIDADO!$AO67,VLOOKUP($C67,[1]APELACIÓN!$C:$AM,20,0)),0)</f>
        <v>27</v>
      </c>
      <c r="G67" s="66">
        <f>ROUND(IFERROR(IF($F67&gt;39,200,VLOOKUP($F67,[1]PARAMETROS!$A$12:$K$55,2,0)),0),2)</f>
        <v>140</v>
      </c>
      <c r="H67" s="66">
        <f t="shared" si="0"/>
        <v>70</v>
      </c>
      <c r="I67" s="66">
        <f>IFERROR(IF(VLOOKUP(C67,[1]APELACIÓN!$C:$AM,7,0)="SI",VLOOKUP(C67,[1]APELACIÓN!$C:$AM,23,0),VLOOKUP(C67,[1]CONSOLIDADO!$C$13:$AR$465,42,0)),0)</f>
        <v>0</v>
      </c>
      <c r="J67" s="66">
        <f>ROUND(IFERROR(IF($I67&gt;39,200,VLOOKUP($I67,[1]PARAMETROS!$A$12:$K$55,6,0)),0),2)</f>
        <v>0</v>
      </c>
      <c r="K67" s="66">
        <f t="shared" si="1"/>
        <v>0</v>
      </c>
      <c r="L67" s="65">
        <f>IFERROR(IF(OR([1]APELACIÓN!$I62="",[1]APELACIÓN!$I62="NO",VLOOKUP($C67,[1]APELACIÓN!$C:$AM,26,0)=0),[1]CONSOLIDADO!AU67,VLOOKUP($C67,[1]APELACIÓN!$C:$AM,26,0)),0)</f>
        <v>0</v>
      </c>
      <c r="M67" s="66">
        <f>ROUND(IFERROR(IF($L67&gt;39,200,VLOOKUP($L67,[1]PARAMETROS!$A$12:$K$55,10,0)),0),2)</f>
        <v>0</v>
      </c>
      <c r="N67" s="66">
        <f t="shared" si="2"/>
        <v>0</v>
      </c>
      <c r="O67" s="66">
        <f t="shared" si="3"/>
        <v>70</v>
      </c>
      <c r="P67" s="67">
        <f t="shared" si="4"/>
        <v>28</v>
      </c>
      <c r="Q67" s="65">
        <f>IFERROR(IF(OR([1]APELACIÓN!$I62="",[1]APELACIÓN!$I62="NO",VLOOKUP($C67,[1]APELACIÓN!$C:$AM,29,0)=0),[1]CONSOLIDADO!AZ67,VLOOKUP($C67,[1]APELACIÓN!$C:$AM,29,0)),0)</f>
        <v>362</v>
      </c>
      <c r="R67" s="66">
        <f>ROUND(IFERROR(IF($Q67&gt;110,100,VLOOKUP($Q67,[1]PARAMETROS!$M$12:$O$122,2,0)),0),2)</f>
        <v>100</v>
      </c>
      <c r="S67" s="67">
        <f t="shared" si="5"/>
        <v>30</v>
      </c>
      <c r="T67" s="65">
        <f>IFERROR(IF(OR([1]APELACIÓN!$I62="",[1]APELACIÓN!$I62="NO",VLOOKUP($C67,[1]APELACIÓN!$C:$AM,32,0)=0),[1]CONSOLIDADO!BC67,VLOOKUP($C67,[1]APELACIÓN!$C:$AM,32,0)),0)</f>
        <v>68</v>
      </c>
      <c r="U67" s="65">
        <f>IFERROR(IF(OR([1]APELACIÓN!$I62="",[1]APELACIÓN!$I62="NO",VLOOKUP($C67,[1]APELACIÓN!$C:$AM,33,0)=0),[1]CONSOLIDADO!BD67,VLOOKUP($C67,[1]APELACIÓN!$C:$AM,33,0)),0)</f>
        <v>68</v>
      </c>
      <c r="V67" s="65">
        <f>IFERROR(IF(OR([1]APELACIÓN!$I62="",[1]APELACIÓN!$I62="NO",VLOOKUP($C67,[1]APELACIÓN!$C:$AM,34,0)=0),[1]CONSOLIDADO!BE67,VLOOKUP($C67,[1]APELACIÓN!$C:$AM,34,0)),0)</f>
        <v>68</v>
      </c>
      <c r="W67" s="65">
        <f t="shared" si="6"/>
        <v>68</v>
      </c>
      <c r="X67" s="66">
        <f>ROUND(IFERROR(VLOOKUP($W67,[1]PARAMETROS!$Q$12:$S$82,2,0),0),2)</f>
        <v>96</v>
      </c>
      <c r="Y67" s="67">
        <f t="shared" si="7"/>
        <v>28.8</v>
      </c>
      <c r="Z67" s="68">
        <f t="shared" si="8"/>
        <v>86.8</v>
      </c>
      <c r="AA67" s="69" t="str">
        <f>IFERROR(IF(VLOOKUP($C67,[1]APELACIÓN!$C$11:$I$460,5,0)="","",VLOOKUP($C67,[1]APELACIÓN!$C$11:$I$460,5,0)),0)</f>
        <v/>
      </c>
      <c r="AB67" s="69" t="str">
        <f>IFERROR(IF(VLOOKUP($C67,[1]APELACIÓN!$C$11:$I$460,7,0)="","",VLOOKUP($C67,[1]APELACIÓN!$C$11:$I$460,7,0)),0)</f>
        <v/>
      </c>
      <c r="AC67" s="70" t="str">
        <f>IF($C67="","",[1]CONSOLIDADO!BP67)</f>
        <v/>
      </c>
      <c r="AD67" s="71">
        <f>IF($C67="","",[1]CONSOLIDADO!BQ67)</f>
        <v>0</v>
      </c>
      <c r="AE67" s="71">
        <f>IF($C67="","",[1]CONSOLIDADO!BR67)</f>
        <v>0</v>
      </c>
      <c r="AF67" s="71">
        <f>IF($C67="","",[1]CONSOLIDADO!BS67)</f>
        <v>0</v>
      </c>
      <c r="AG67" s="71">
        <f>IF($C67="","",[1]CONSOLIDADO!BT67)</f>
        <v>0</v>
      </c>
      <c r="AH67" s="70" t="str">
        <f>IF($C67="","",[1]CONSOLIDADO!BU67)</f>
        <v/>
      </c>
      <c r="AI67" s="70">
        <f>IF($C67="","",[1]CONSOLIDADO!BV67)</f>
        <v>0</v>
      </c>
      <c r="AJ67" s="71">
        <f>IF($C67="","",[1]CONSOLIDADO!BW67)</f>
        <v>0</v>
      </c>
      <c r="AK67" s="72">
        <f>IF($C67="","",[1]CONSOLIDADO!BX67)</f>
        <v>52</v>
      </c>
    </row>
    <row r="68" spans="1:37" x14ac:dyDescent="0.25">
      <c r="A68" s="61">
        <v>48</v>
      </c>
      <c r="B68" s="62">
        <v>103</v>
      </c>
      <c r="C68" s="63">
        <v>9138597</v>
      </c>
      <c r="D68" s="62" t="s">
        <v>42</v>
      </c>
      <c r="E68" s="64">
        <f>IFERROR(VLOOKUP($C68,[1]CONSOLIDADO!$C$16:$K$465,9,0),"")</f>
        <v>14</v>
      </c>
      <c r="F68" s="65">
        <f>IFERROR(IF(OR([1]APELACIÓN!$I63="",[1]APELACIÓN!$I63="NO",VLOOKUP($C68,[1]APELACIÓN!$C:$AM,20,0)=0),[1]CONSOLIDADO!$AO68,VLOOKUP($C68,[1]APELACIÓN!$C:$AM,20,0)),0)</f>
        <v>25</v>
      </c>
      <c r="G68" s="66">
        <f>ROUND(IFERROR(IF($F68&gt;39,200,VLOOKUP($F68,[1]PARAMETROS!$A$12:$K$55,2,0)),0),2)</f>
        <v>130</v>
      </c>
      <c r="H68" s="66">
        <f t="shared" si="0"/>
        <v>65</v>
      </c>
      <c r="I68" s="66">
        <f>IFERROR(IF(VLOOKUP(C68,[1]APELACIÓN!$C:$AM,7,0)="SI",VLOOKUP(C68,[1]APELACIÓN!$C:$AM,23,0),VLOOKUP(C68,[1]CONSOLIDADO!$C$13:$AR$465,42,0)),0)</f>
        <v>0</v>
      </c>
      <c r="J68" s="66">
        <f>ROUND(IFERROR(IF($I68&gt;39,200,VLOOKUP($I68,[1]PARAMETROS!$A$12:$K$55,6,0)),0),2)</f>
        <v>0</v>
      </c>
      <c r="K68" s="66">
        <f t="shared" si="1"/>
        <v>0</v>
      </c>
      <c r="L68" s="65">
        <f>IFERROR(IF(OR([1]APELACIÓN!$I63="",[1]APELACIÓN!$I63="NO",VLOOKUP($C68,[1]APELACIÓN!$C:$AM,26,0)=0),[1]CONSOLIDADO!AU68,VLOOKUP($C68,[1]APELACIÓN!$C:$AM,26,0)),0)</f>
        <v>0</v>
      </c>
      <c r="M68" s="66">
        <f>ROUND(IFERROR(IF($L68&gt;39,200,VLOOKUP($L68,[1]PARAMETROS!$A$12:$K$55,10,0)),0),2)</f>
        <v>0</v>
      </c>
      <c r="N68" s="66">
        <f t="shared" si="2"/>
        <v>0</v>
      </c>
      <c r="O68" s="66">
        <f t="shared" si="3"/>
        <v>65</v>
      </c>
      <c r="P68" s="67">
        <f t="shared" si="4"/>
        <v>26</v>
      </c>
      <c r="Q68" s="65">
        <f>IFERROR(IF(OR([1]APELACIÓN!$I63="",[1]APELACIÓN!$I63="NO",VLOOKUP($C68,[1]APELACIÓN!$C:$AM,29,0)=0),[1]CONSOLIDADO!AZ68,VLOOKUP($C68,[1]APELACIÓN!$C:$AM,29,0)),0)</f>
        <v>162</v>
      </c>
      <c r="R68" s="66">
        <f>ROUND(IFERROR(IF($Q68&gt;110,100,VLOOKUP($Q68,[1]PARAMETROS!$M$12:$O$122,2,0)),0),2)</f>
        <v>100</v>
      </c>
      <c r="S68" s="67">
        <f t="shared" si="5"/>
        <v>30</v>
      </c>
      <c r="T68" s="65">
        <f>IFERROR(IF(OR([1]APELACIÓN!$I63="",[1]APELACIÓN!$I63="NO",VLOOKUP($C68,[1]APELACIÓN!$C:$AM,32,0)=0),[1]CONSOLIDADO!BC68,VLOOKUP($C68,[1]APELACIÓN!$C:$AM,32,0)),0)</f>
        <v>70</v>
      </c>
      <c r="U68" s="65">
        <f>IFERROR(IF(OR([1]APELACIÓN!$I63="",[1]APELACIÓN!$I63="NO",VLOOKUP($C68,[1]APELACIÓN!$C:$AM,33,0)=0),[1]CONSOLIDADO!BD68,VLOOKUP($C68,[1]APELACIÓN!$C:$AM,33,0)),0)</f>
        <v>70</v>
      </c>
      <c r="V68" s="65">
        <f>IFERROR(IF(OR([1]APELACIÓN!$I63="",[1]APELACIÓN!$I63="NO",VLOOKUP($C68,[1]APELACIÓN!$C:$AM,34,0)=0),[1]CONSOLIDADO!BE68,VLOOKUP($C68,[1]APELACIÓN!$C:$AM,34,0)),0)</f>
        <v>70</v>
      </c>
      <c r="W68" s="65">
        <f t="shared" si="6"/>
        <v>70</v>
      </c>
      <c r="X68" s="66">
        <f>ROUND(IFERROR(VLOOKUP($W68,[1]PARAMETROS!$Q$12:$S$82,2,0),0),2)</f>
        <v>100</v>
      </c>
      <c r="Y68" s="67">
        <f t="shared" si="7"/>
        <v>30</v>
      </c>
      <c r="Z68" s="68">
        <f t="shared" si="8"/>
        <v>86</v>
      </c>
      <c r="AA68" s="69" t="str">
        <f>IFERROR(IF(VLOOKUP($C68,[1]APELACIÓN!$C$11:$I$460,5,0)="","",VLOOKUP($C68,[1]APELACIÓN!$C$11:$I$460,5,0)),0)</f>
        <v/>
      </c>
      <c r="AB68" s="69" t="str">
        <f>IFERROR(IF(VLOOKUP($C68,[1]APELACIÓN!$C$11:$I$460,7,0)="","",VLOOKUP($C68,[1]APELACIÓN!$C$11:$I$460,7,0)),0)</f>
        <v/>
      </c>
      <c r="AC68" s="70" t="str">
        <f>IF($C68="","",[1]CONSOLIDADO!BP68)</f>
        <v/>
      </c>
      <c r="AD68" s="71">
        <f>IF($C68="","",[1]CONSOLIDADO!BQ68)</f>
        <v>0</v>
      </c>
      <c r="AE68" s="71">
        <f>IF($C68="","",[1]CONSOLIDADO!BR68)</f>
        <v>0</v>
      </c>
      <c r="AF68" s="71">
        <f>IF($C68="","",[1]CONSOLIDADO!BS68)</f>
        <v>0</v>
      </c>
      <c r="AG68" s="71">
        <f>IF($C68="","",[1]CONSOLIDADO!BT68)</f>
        <v>0</v>
      </c>
      <c r="AH68" s="70" t="str">
        <f>IF($C68="","",[1]CONSOLIDADO!BU68)</f>
        <v/>
      </c>
      <c r="AI68" s="70">
        <f>IF($C68="","",[1]CONSOLIDADO!BV68)</f>
        <v>0</v>
      </c>
      <c r="AJ68" s="71">
        <f>IF($C68="","",[1]CONSOLIDADO!BW68)</f>
        <v>0</v>
      </c>
      <c r="AK68" s="72">
        <f>IF($C68="","",[1]CONSOLIDADO!BX68)</f>
        <v>53</v>
      </c>
    </row>
    <row r="69" spans="1:37" x14ac:dyDescent="0.25">
      <c r="A69" s="61">
        <v>60</v>
      </c>
      <c r="B69" s="62">
        <v>103</v>
      </c>
      <c r="C69" s="63">
        <v>10245784</v>
      </c>
      <c r="D69" s="62">
        <v>6</v>
      </c>
      <c r="E69" s="64">
        <f>IFERROR(VLOOKUP($C69,[1]CONSOLIDADO!$C$16:$K$465,9,0),"")</f>
        <v>14</v>
      </c>
      <c r="F69" s="65">
        <f>IFERROR(IF(OR([1]APELACIÓN!$I64="",[1]APELACIÓN!$I64="NO",VLOOKUP($C69,[1]APELACIÓN!$C:$AM,20,0)=0),[1]CONSOLIDADO!$AO69,VLOOKUP($C69,[1]APELACIÓN!$C:$AM,20,0)),0)</f>
        <v>21</v>
      </c>
      <c r="G69" s="66">
        <f>ROUND(IFERROR(IF($F69&gt;39,200,VLOOKUP($F69,[1]PARAMETROS!$A$12:$K$55,2,0)),0),2)</f>
        <v>110</v>
      </c>
      <c r="H69" s="66">
        <f t="shared" si="0"/>
        <v>55</v>
      </c>
      <c r="I69" s="66">
        <f>IFERROR(IF(VLOOKUP(C69,[1]APELACIÓN!$C:$AM,7,0)="SI",VLOOKUP(C69,[1]APELACIÓN!$C:$AM,23,0),VLOOKUP(C69,[1]CONSOLIDADO!$C$13:$AR$465,42,0)),0)</f>
        <v>0</v>
      </c>
      <c r="J69" s="66">
        <f>ROUND(IFERROR(IF($I69&gt;39,200,VLOOKUP($I69,[1]PARAMETROS!$A$12:$K$55,6,0)),0),2)</f>
        <v>0</v>
      </c>
      <c r="K69" s="66">
        <f t="shared" si="1"/>
        <v>0</v>
      </c>
      <c r="L69" s="65">
        <f>IFERROR(IF(OR([1]APELACIÓN!$I64="",[1]APELACIÓN!$I64="NO",VLOOKUP($C69,[1]APELACIÓN!$C:$AM,26,0)=0),[1]CONSOLIDADO!AU69,VLOOKUP($C69,[1]APELACIÓN!$C:$AM,26,0)),0)</f>
        <v>0</v>
      </c>
      <c r="M69" s="66">
        <f>ROUND(IFERROR(IF($L69&gt;39,200,VLOOKUP($L69,[1]PARAMETROS!$A$12:$K$55,10,0)),0),2)</f>
        <v>0</v>
      </c>
      <c r="N69" s="66">
        <f t="shared" si="2"/>
        <v>0</v>
      </c>
      <c r="O69" s="66">
        <f t="shared" si="3"/>
        <v>55</v>
      </c>
      <c r="P69" s="67">
        <f t="shared" si="4"/>
        <v>22</v>
      </c>
      <c r="Q69" s="65">
        <f>IFERROR(IF(OR([1]APELACIÓN!$I64="",[1]APELACIÓN!$I64="NO",VLOOKUP($C69,[1]APELACIÓN!$C:$AM,29,0)=0),[1]CONSOLIDADO!AZ69,VLOOKUP($C69,[1]APELACIÓN!$C:$AM,29,0)),0)</f>
        <v>213</v>
      </c>
      <c r="R69" s="66">
        <f>ROUND(IFERROR(IF($Q69&gt;110,100,VLOOKUP($Q69,[1]PARAMETROS!$M$12:$O$122,2,0)),0),2)</f>
        <v>100</v>
      </c>
      <c r="S69" s="67">
        <f t="shared" si="5"/>
        <v>30</v>
      </c>
      <c r="T69" s="65">
        <f>IFERROR(IF(OR([1]APELACIÓN!$I64="",[1]APELACIÓN!$I64="NO",VLOOKUP($C69,[1]APELACIÓN!$C:$AM,32,0)=0),[1]CONSOLIDADO!BC69,VLOOKUP($C69,[1]APELACIÓN!$C:$AM,32,0)),0)</f>
        <v>70</v>
      </c>
      <c r="U69" s="65">
        <f>IFERROR(IF(OR([1]APELACIÓN!$I64="",[1]APELACIÓN!$I64="NO",VLOOKUP($C69,[1]APELACIÓN!$C:$AM,33,0)=0),[1]CONSOLIDADO!BD69,VLOOKUP($C69,[1]APELACIÓN!$C:$AM,33,0)),0)</f>
        <v>70</v>
      </c>
      <c r="V69" s="65">
        <f>IFERROR(IF(OR([1]APELACIÓN!$I64="",[1]APELACIÓN!$I64="NO",VLOOKUP($C69,[1]APELACIÓN!$C:$AM,34,0)=0),[1]CONSOLIDADO!BE69,VLOOKUP($C69,[1]APELACIÓN!$C:$AM,34,0)),0)</f>
        <v>70</v>
      </c>
      <c r="W69" s="65">
        <f t="shared" si="6"/>
        <v>70</v>
      </c>
      <c r="X69" s="66">
        <f>ROUND(IFERROR(VLOOKUP($W69,[1]PARAMETROS!$Q$12:$S$82,2,0),0),2)</f>
        <v>100</v>
      </c>
      <c r="Y69" s="67">
        <f t="shared" si="7"/>
        <v>30</v>
      </c>
      <c r="Z69" s="68">
        <f t="shared" si="8"/>
        <v>82</v>
      </c>
      <c r="AA69" s="69" t="str">
        <f>IFERROR(IF(VLOOKUP($C69,[1]APELACIÓN!$C$11:$I$460,5,0)="","",VLOOKUP($C69,[1]APELACIÓN!$C$11:$I$460,5,0)),0)</f>
        <v/>
      </c>
      <c r="AB69" s="69" t="str">
        <f>IFERROR(IF(VLOOKUP($C69,[1]APELACIÓN!$C$11:$I$460,7,0)="","",VLOOKUP($C69,[1]APELACIÓN!$C$11:$I$460,7,0)),0)</f>
        <v/>
      </c>
      <c r="AC69" s="70" t="str">
        <f>IF($C69="","",[1]CONSOLIDADO!BP69)</f>
        <v/>
      </c>
      <c r="AD69" s="71">
        <f>IF($C69="","",[1]CONSOLIDADO!BQ69)</f>
        <v>0</v>
      </c>
      <c r="AE69" s="71">
        <f>IF($C69="","",[1]CONSOLIDADO!BR69)</f>
        <v>0</v>
      </c>
      <c r="AF69" s="71">
        <f>IF($C69="","",[1]CONSOLIDADO!BS69)</f>
        <v>0</v>
      </c>
      <c r="AG69" s="71">
        <f>IF($C69="","",[1]CONSOLIDADO!BT69)</f>
        <v>0</v>
      </c>
      <c r="AH69" s="70" t="str">
        <f>IF($C69="","",[1]CONSOLIDADO!BU69)</f>
        <v/>
      </c>
      <c r="AI69" s="70">
        <f>IF($C69="","",[1]CONSOLIDADO!BV69)</f>
        <v>0</v>
      </c>
      <c r="AJ69" s="71">
        <f>IF($C69="","",[1]CONSOLIDADO!BW69)</f>
        <v>0</v>
      </c>
      <c r="AK69" s="72">
        <f>IF($C69="","",[1]CONSOLIDADO!BX69)</f>
        <v>54</v>
      </c>
    </row>
    <row r="70" spans="1:37" x14ac:dyDescent="0.25">
      <c r="A70" s="61">
        <v>68</v>
      </c>
      <c r="B70" s="62">
        <v>103</v>
      </c>
      <c r="C70" s="63">
        <v>10426520</v>
      </c>
      <c r="D70" s="62">
        <v>0</v>
      </c>
      <c r="E70" s="64">
        <f>IFERROR(VLOOKUP($C70,[1]CONSOLIDADO!$C$16:$K$465,9,0),"")</f>
        <v>14</v>
      </c>
      <c r="F70" s="65">
        <f>IFERROR(IF(OR([1]APELACIÓN!$I65="",[1]APELACIÓN!$I65="NO",VLOOKUP($C70,[1]APELACIÓN!$C:$AM,20,0)=0),[1]CONSOLIDADO!$AO70,VLOOKUP($C70,[1]APELACIÓN!$C:$AM,20,0)),0)</f>
        <v>16</v>
      </c>
      <c r="G70" s="66">
        <f>ROUND(IFERROR(IF($F70&gt;39,200,VLOOKUP($F70,[1]PARAMETROS!$A$12:$K$55,2,0)),0),2)</f>
        <v>85</v>
      </c>
      <c r="H70" s="66">
        <f t="shared" si="0"/>
        <v>42.5</v>
      </c>
      <c r="I70" s="66">
        <f>IFERROR(IF(VLOOKUP(C70,[1]APELACIÓN!$C:$AM,7,0)="SI",VLOOKUP(C70,[1]APELACIÓN!$C:$AM,23,0),VLOOKUP(C70,[1]CONSOLIDADO!$C$13:$AR$465,42,0)),0)</f>
        <v>7</v>
      </c>
      <c r="J70" s="66">
        <f>ROUND(IFERROR(IF($I70&gt;39,200,VLOOKUP($I70,[1]PARAMETROS!$A$12:$K$55,6,0)),0),2)</f>
        <v>40</v>
      </c>
      <c r="K70" s="66">
        <f t="shared" si="1"/>
        <v>12</v>
      </c>
      <c r="L70" s="65">
        <f>IFERROR(IF(OR([1]APELACIÓN!$I65="",[1]APELACIÓN!$I65="NO",VLOOKUP($C70,[1]APELACIÓN!$C:$AM,26,0)=0),[1]CONSOLIDADO!AU70,VLOOKUP($C70,[1]APELACIÓN!$C:$AM,26,0)),0)</f>
        <v>0</v>
      </c>
      <c r="M70" s="66">
        <f>ROUND(IFERROR(IF($L70&gt;39,200,VLOOKUP($L70,[1]PARAMETROS!$A$12:$K$55,10,0)),0),2)</f>
        <v>0</v>
      </c>
      <c r="N70" s="66">
        <f t="shared" si="2"/>
        <v>0</v>
      </c>
      <c r="O70" s="66">
        <f t="shared" si="3"/>
        <v>54.5</v>
      </c>
      <c r="P70" s="67">
        <f t="shared" si="4"/>
        <v>21.8</v>
      </c>
      <c r="Q70" s="65">
        <f>IFERROR(IF(OR([1]APELACIÓN!$I65="",[1]APELACIÓN!$I65="NO",VLOOKUP($C70,[1]APELACIÓN!$C:$AM,29,0)=0),[1]CONSOLIDADO!AZ70,VLOOKUP($C70,[1]APELACIÓN!$C:$AM,29,0)),0)</f>
        <v>756</v>
      </c>
      <c r="R70" s="66">
        <f>ROUND(IFERROR(IF($Q70&gt;110,100,VLOOKUP($Q70,[1]PARAMETROS!$M$12:$O$122,2,0)),0),2)</f>
        <v>100</v>
      </c>
      <c r="S70" s="67">
        <f t="shared" si="5"/>
        <v>30</v>
      </c>
      <c r="T70" s="65">
        <f>IFERROR(IF(OR([1]APELACIÓN!$I65="",[1]APELACIÓN!$I65="NO",VLOOKUP($C70,[1]APELACIÓN!$C:$AM,32,0)=0),[1]CONSOLIDADO!BC70,VLOOKUP($C70,[1]APELACIÓN!$C:$AM,32,0)),0)</f>
        <v>70</v>
      </c>
      <c r="U70" s="65">
        <f>IFERROR(IF(OR([1]APELACIÓN!$I65="",[1]APELACIÓN!$I65="NO",VLOOKUP($C70,[1]APELACIÓN!$C:$AM,33,0)=0),[1]CONSOLIDADO!BD70,VLOOKUP($C70,[1]APELACIÓN!$C:$AM,33,0)),0)</f>
        <v>70</v>
      </c>
      <c r="V70" s="65">
        <f>IFERROR(IF(OR([1]APELACIÓN!$I65="",[1]APELACIÓN!$I65="NO",VLOOKUP($C70,[1]APELACIÓN!$C:$AM,34,0)=0),[1]CONSOLIDADO!BE70,VLOOKUP($C70,[1]APELACIÓN!$C:$AM,34,0)),0)</f>
        <v>70</v>
      </c>
      <c r="W70" s="65">
        <f t="shared" si="6"/>
        <v>70</v>
      </c>
      <c r="X70" s="66">
        <f>ROUND(IFERROR(VLOOKUP($W70,[1]PARAMETROS!$Q$12:$S$82,2,0),0),2)</f>
        <v>100</v>
      </c>
      <c r="Y70" s="67">
        <f t="shared" si="7"/>
        <v>30</v>
      </c>
      <c r="Z70" s="68">
        <f t="shared" si="8"/>
        <v>81.8</v>
      </c>
      <c r="AA70" s="69" t="str">
        <f>IFERROR(IF(VLOOKUP($C70,[1]APELACIÓN!$C$11:$I$460,5,0)="","",VLOOKUP($C70,[1]APELACIÓN!$C$11:$I$460,5,0)),0)</f>
        <v/>
      </c>
      <c r="AB70" s="69" t="str">
        <f>IFERROR(IF(VLOOKUP($C70,[1]APELACIÓN!$C$11:$I$460,7,0)="","",VLOOKUP($C70,[1]APELACIÓN!$C$11:$I$460,7,0)),0)</f>
        <v/>
      </c>
      <c r="AC70" s="70" t="str">
        <f>IF($C70="","",[1]CONSOLIDADO!BP70)</f>
        <v/>
      </c>
      <c r="AD70" s="71">
        <f>IF($C70="","",[1]CONSOLIDADO!BQ70)</f>
        <v>0</v>
      </c>
      <c r="AE70" s="71">
        <f>IF($C70="","",[1]CONSOLIDADO!BR70)</f>
        <v>0</v>
      </c>
      <c r="AF70" s="71">
        <f>IF($C70="","",[1]CONSOLIDADO!BS70)</f>
        <v>0</v>
      </c>
      <c r="AG70" s="71">
        <f>IF($C70="","",[1]CONSOLIDADO!BT70)</f>
        <v>0</v>
      </c>
      <c r="AH70" s="70" t="str">
        <f>IF($C70="","",[1]CONSOLIDADO!BU70)</f>
        <v/>
      </c>
      <c r="AI70" s="70">
        <f>IF($C70="","",[1]CONSOLIDADO!BV70)</f>
        <v>0</v>
      </c>
      <c r="AJ70" s="71">
        <f>IF($C70="","",[1]CONSOLIDADO!BW70)</f>
        <v>0</v>
      </c>
      <c r="AK70" s="72">
        <f>IF($C70="","",[1]CONSOLIDADO!BX70)</f>
        <v>55</v>
      </c>
    </row>
    <row r="71" spans="1:37" x14ac:dyDescent="0.25">
      <c r="A71" s="61">
        <v>84</v>
      </c>
      <c r="B71" s="62">
        <v>103</v>
      </c>
      <c r="C71" s="63">
        <v>12210983</v>
      </c>
      <c r="D71" s="62">
        <v>6</v>
      </c>
      <c r="E71" s="64">
        <f>IFERROR(VLOOKUP($C71,[1]CONSOLIDADO!$C$16:$K$465,9,0),"")</f>
        <v>14</v>
      </c>
      <c r="F71" s="65">
        <f>IFERROR(IF(OR([1]APELACIÓN!$I66="",[1]APELACIÓN!$I66="NO",VLOOKUP($C71,[1]APELACIÓN!$C:$AM,20,0)=0),[1]CONSOLIDADO!$AO71,VLOOKUP($C71,[1]APELACIÓN!$C:$AM,20,0)),0)</f>
        <v>18</v>
      </c>
      <c r="G71" s="66">
        <f>ROUND(IFERROR(IF($F71&gt;39,200,VLOOKUP($F71,[1]PARAMETROS!$A$12:$K$55,2,0)),0),2)</f>
        <v>95</v>
      </c>
      <c r="H71" s="66">
        <f t="shared" si="0"/>
        <v>47.5</v>
      </c>
      <c r="I71" s="66">
        <f>IFERROR(IF(VLOOKUP(C71,[1]APELACIÓN!$C:$AM,7,0)="SI",VLOOKUP(C71,[1]APELACIÓN!$C:$AM,23,0),VLOOKUP(C71,[1]CONSOLIDADO!$C$13:$AR$465,42,0)),0)</f>
        <v>1</v>
      </c>
      <c r="J71" s="66">
        <f>ROUND(IFERROR(IF($I71&gt;39,200,VLOOKUP($I71,[1]PARAMETROS!$A$12:$K$55,6,0)),0),2)</f>
        <v>10</v>
      </c>
      <c r="K71" s="66">
        <f t="shared" si="1"/>
        <v>3</v>
      </c>
      <c r="L71" s="65">
        <f>IFERROR(IF(OR([1]APELACIÓN!$I66="",[1]APELACIÓN!$I66="NO",VLOOKUP($C71,[1]APELACIÓN!$C:$AM,26,0)=0),[1]CONSOLIDADO!AU71,VLOOKUP($C71,[1]APELACIÓN!$C:$AM,26,0)),0)</f>
        <v>0</v>
      </c>
      <c r="M71" s="66">
        <f>ROUND(IFERROR(IF($L71&gt;39,200,VLOOKUP($L71,[1]PARAMETROS!$A$12:$K$55,10,0)),0),2)</f>
        <v>0</v>
      </c>
      <c r="N71" s="66">
        <f t="shared" si="2"/>
        <v>0</v>
      </c>
      <c r="O71" s="66">
        <f t="shared" si="3"/>
        <v>50.5</v>
      </c>
      <c r="P71" s="67">
        <f t="shared" si="4"/>
        <v>20.2</v>
      </c>
      <c r="Q71" s="65">
        <f>IFERROR(IF(OR([1]APELACIÓN!$I66="",[1]APELACIÓN!$I66="NO",VLOOKUP($C71,[1]APELACIÓN!$C:$AM,29,0)=0),[1]CONSOLIDADO!AZ71,VLOOKUP($C71,[1]APELACIÓN!$C:$AM,29,0)),0)</f>
        <v>412</v>
      </c>
      <c r="R71" s="66">
        <f>ROUND(IFERROR(IF($Q71&gt;110,100,VLOOKUP($Q71,[1]PARAMETROS!$M$12:$O$122,2,0)),0),2)</f>
        <v>100</v>
      </c>
      <c r="S71" s="67">
        <f t="shared" si="5"/>
        <v>30</v>
      </c>
      <c r="T71" s="65">
        <f>IFERROR(IF(OR([1]APELACIÓN!$I66="",[1]APELACIÓN!$I66="NO",VLOOKUP($C71,[1]APELACIÓN!$C:$AM,32,0)=0),[1]CONSOLIDADO!BC71,VLOOKUP($C71,[1]APELACIÓN!$C:$AM,32,0)),0)</f>
        <v>70</v>
      </c>
      <c r="U71" s="65">
        <f>IFERROR(IF(OR([1]APELACIÓN!$I66="",[1]APELACIÓN!$I66="NO",VLOOKUP($C71,[1]APELACIÓN!$C:$AM,33,0)=0),[1]CONSOLIDADO!BD71,VLOOKUP($C71,[1]APELACIÓN!$C:$AM,33,0)),0)</f>
        <v>69</v>
      </c>
      <c r="V71" s="65">
        <f>IFERROR(IF(OR([1]APELACIÓN!$I66="",[1]APELACIÓN!$I66="NO",VLOOKUP($C71,[1]APELACIÓN!$C:$AM,34,0)=0),[1]CONSOLIDADO!BE71,VLOOKUP($C71,[1]APELACIÓN!$C:$AM,34,0)),0)</f>
        <v>68</v>
      </c>
      <c r="W71" s="65">
        <f t="shared" si="6"/>
        <v>69</v>
      </c>
      <c r="X71" s="66">
        <f>ROUND(IFERROR(VLOOKUP($W71,[1]PARAMETROS!$Q$12:$S$82,2,0),0),2)</f>
        <v>96</v>
      </c>
      <c r="Y71" s="67">
        <f t="shared" si="7"/>
        <v>28.8</v>
      </c>
      <c r="Z71" s="68">
        <f t="shared" si="8"/>
        <v>79</v>
      </c>
      <c r="AA71" s="69" t="str">
        <f>IFERROR(IF(VLOOKUP($C71,[1]APELACIÓN!$C$11:$I$460,5,0)="","",VLOOKUP($C71,[1]APELACIÓN!$C$11:$I$460,5,0)),0)</f>
        <v/>
      </c>
      <c r="AB71" s="69" t="str">
        <f>IFERROR(IF(VLOOKUP($C71,[1]APELACIÓN!$C$11:$I$460,7,0)="","",VLOOKUP($C71,[1]APELACIÓN!$C$11:$I$460,7,0)),0)</f>
        <v/>
      </c>
      <c r="AC71" s="70" t="str">
        <f>IF($C71="","",[1]CONSOLIDADO!BP71)</f>
        <v>EMPATE</v>
      </c>
      <c r="AD71" s="71">
        <f>IF($C71="","",[1]CONSOLIDADO!BQ71)</f>
        <v>70</v>
      </c>
      <c r="AE71" s="71">
        <f>IF($C71="","",[1]CONSOLIDADO!BR71)</f>
        <v>18</v>
      </c>
      <c r="AF71" s="71">
        <f>IF($C71="","",[1]CONSOLIDADO!BS71)</f>
        <v>3</v>
      </c>
      <c r="AG71" s="71">
        <f>IF($C71="","",[1]CONSOLIDADO!BT71)</f>
        <v>15</v>
      </c>
      <c r="AH71" s="70" t="str">
        <f>IF($C71="","",[1]CONSOLIDADO!BU71)</f>
        <v/>
      </c>
      <c r="AI71" s="70">
        <f>IF($C71="","",[1]CONSOLIDADO!BV71)</f>
        <v>0</v>
      </c>
      <c r="AJ71" s="71">
        <f>IF($C71="","",[1]CONSOLIDADO!BW71)</f>
        <v>0</v>
      </c>
      <c r="AK71" s="72">
        <f>IF($C71="","",[1]CONSOLIDADO!BX71)</f>
        <v>56</v>
      </c>
    </row>
    <row r="72" spans="1:37" x14ac:dyDescent="0.25">
      <c r="A72" s="61">
        <v>59</v>
      </c>
      <c r="B72" s="62">
        <v>103</v>
      </c>
      <c r="C72" s="63">
        <v>10229564</v>
      </c>
      <c r="D72" s="62">
        <v>1</v>
      </c>
      <c r="E72" s="64">
        <f>IFERROR(VLOOKUP($C72,[1]CONSOLIDADO!$C$16:$K$465,9,0),"")</f>
        <v>14</v>
      </c>
      <c r="F72" s="65">
        <f>IFERROR(IF(OR([1]APELACIÓN!$I67="",[1]APELACIÓN!$I67="NO",VLOOKUP($C72,[1]APELACIÓN!$C:$AM,20,0)=0),[1]CONSOLIDADO!$AO72,VLOOKUP($C72,[1]APELACIÓN!$C:$AM,20,0)),0)</f>
        <v>15</v>
      </c>
      <c r="G72" s="66">
        <f>ROUND(IFERROR(IF($F72&gt;39,200,VLOOKUP($F72,[1]PARAMETROS!$A$12:$K$55,2,0)),0),2)</f>
        <v>80</v>
      </c>
      <c r="H72" s="66">
        <f t="shared" si="0"/>
        <v>40</v>
      </c>
      <c r="I72" s="66">
        <f>IFERROR(IF(VLOOKUP(C72,[1]APELACIÓN!$C:$AM,7,0)="SI",VLOOKUP(C72,[1]APELACIÓN!$C:$AM,23,0),VLOOKUP(C72,[1]CONSOLIDADO!$C$13:$AR$465,42,0)),0)</f>
        <v>4</v>
      </c>
      <c r="J72" s="66">
        <f>ROUND(IFERROR(IF($I72&gt;39,200,VLOOKUP($I72,[1]PARAMETROS!$A$12:$K$55,6,0)),0),2)</f>
        <v>25</v>
      </c>
      <c r="K72" s="66">
        <f t="shared" si="1"/>
        <v>7.5</v>
      </c>
      <c r="L72" s="65">
        <f>IFERROR(IF(OR([1]APELACIÓN!$I67="",[1]APELACIÓN!$I67="NO",VLOOKUP($C72,[1]APELACIÓN!$C:$AM,26,0)=0),[1]CONSOLIDADO!AU72,VLOOKUP($C72,[1]APELACIÓN!$C:$AM,26,0)),0)</f>
        <v>0</v>
      </c>
      <c r="M72" s="66">
        <f>ROUND(IFERROR(IF($L72&gt;39,200,VLOOKUP($L72,[1]PARAMETROS!$A$12:$K$55,10,0)),0),2)</f>
        <v>0</v>
      </c>
      <c r="N72" s="66">
        <f t="shared" si="2"/>
        <v>0</v>
      </c>
      <c r="O72" s="66">
        <f t="shared" si="3"/>
        <v>47.5</v>
      </c>
      <c r="P72" s="67">
        <f t="shared" si="4"/>
        <v>19</v>
      </c>
      <c r="Q72" s="65">
        <f>IFERROR(IF(OR([1]APELACIÓN!$I67="",[1]APELACIÓN!$I67="NO",VLOOKUP($C72,[1]APELACIÓN!$C:$AM,29,0)=0),[1]CONSOLIDADO!AZ72,VLOOKUP($C72,[1]APELACIÓN!$C:$AM,29,0)),0)</f>
        <v>292</v>
      </c>
      <c r="R72" s="66">
        <f>ROUND(IFERROR(IF($Q72&gt;110,100,VLOOKUP($Q72,[1]PARAMETROS!$M$12:$O$122,2,0)),0),2)</f>
        <v>100</v>
      </c>
      <c r="S72" s="67">
        <f t="shared" si="5"/>
        <v>30</v>
      </c>
      <c r="T72" s="65">
        <f>IFERROR(IF(OR([1]APELACIÓN!$I67="",[1]APELACIÓN!$I67="NO",VLOOKUP($C72,[1]APELACIÓN!$C:$AM,32,0)=0),[1]CONSOLIDADO!BC72,VLOOKUP($C72,[1]APELACIÓN!$C:$AM,32,0)),0)</f>
        <v>70</v>
      </c>
      <c r="U72" s="65">
        <f>IFERROR(IF(OR([1]APELACIÓN!$I67="",[1]APELACIÓN!$I67="NO",VLOOKUP($C72,[1]APELACIÓN!$C:$AM,33,0)=0),[1]CONSOLIDADO!BD72,VLOOKUP($C72,[1]APELACIÓN!$C:$AM,33,0)),0)</f>
        <v>70</v>
      </c>
      <c r="V72" s="65">
        <f>IFERROR(IF(OR([1]APELACIÓN!$I67="",[1]APELACIÓN!$I67="NO",VLOOKUP($C72,[1]APELACIÓN!$C:$AM,34,0)=0),[1]CONSOLIDADO!BE72,VLOOKUP($C72,[1]APELACIÓN!$C:$AM,34,0)),0)</f>
        <v>70</v>
      </c>
      <c r="W72" s="65">
        <f t="shared" si="6"/>
        <v>70</v>
      </c>
      <c r="X72" s="66">
        <f>ROUND(IFERROR(VLOOKUP($W72,[1]PARAMETROS!$Q$12:$S$82,2,0),0),2)</f>
        <v>100</v>
      </c>
      <c r="Y72" s="67">
        <f t="shared" si="7"/>
        <v>30</v>
      </c>
      <c r="Z72" s="68">
        <f t="shared" si="8"/>
        <v>79</v>
      </c>
      <c r="AA72" s="69" t="str">
        <f>IFERROR(IF(VLOOKUP($C72,[1]APELACIÓN!$C$11:$I$460,5,0)="","",VLOOKUP($C72,[1]APELACIÓN!$C$11:$I$460,5,0)),0)</f>
        <v/>
      </c>
      <c r="AB72" s="69" t="str">
        <f>IFERROR(IF(VLOOKUP($C72,[1]APELACIÓN!$C$11:$I$460,7,0)="","",VLOOKUP($C72,[1]APELACIÓN!$C$11:$I$460,7,0)),0)</f>
        <v/>
      </c>
      <c r="AC72" s="70" t="str">
        <f>IF($C72="","",[1]CONSOLIDADO!BP72)</f>
        <v>EMPATE</v>
      </c>
      <c r="AD72" s="71">
        <f>IF($C72="","",[1]CONSOLIDADO!BQ72)</f>
        <v>70</v>
      </c>
      <c r="AE72" s="71">
        <f>IF($C72="","",[1]CONSOLIDADO!BR72)</f>
        <v>15</v>
      </c>
      <c r="AF72" s="71">
        <f>IF($C72="","",[1]CONSOLIDADO!BS72)</f>
        <v>4</v>
      </c>
      <c r="AG72" s="71">
        <f>IF($C72="","",[1]CONSOLIDADO!BT72)</f>
        <v>15</v>
      </c>
      <c r="AH72" s="70" t="str">
        <f>IF($C72="","",[1]CONSOLIDADO!BU72)</f>
        <v/>
      </c>
      <c r="AI72" s="70">
        <f>IF($C72="","",[1]CONSOLIDADO!BV72)</f>
        <v>0</v>
      </c>
      <c r="AJ72" s="71">
        <f>IF($C72="","",[1]CONSOLIDADO!BW72)</f>
        <v>0</v>
      </c>
      <c r="AK72" s="72">
        <f>IF($C72="","",[1]CONSOLIDADO!BX72)</f>
        <v>57</v>
      </c>
    </row>
    <row r="73" spans="1:37" x14ac:dyDescent="0.25">
      <c r="A73" s="61">
        <v>83</v>
      </c>
      <c r="B73" s="62">
        <v>103</v>
      </c>
      <c r="C73" s="63">
        <v>12210647</v>
      </c>
      <c r="D73" s="62">
        <v>0</v>
      </c>
      <c r="E73" s="64">
        <f>IFERROR(VLOOKUP($C73,[1]CONSOLIDADO!$C$16:$K$465,9,0),"")</f>
        <v>14</v>
      </c>
      <c r="F73" s="65">
        <f>IFERROR(IF(OR([1]APELACIÓN!$I68="",[1]APELACIÓN!$I68="NO",VLOOKUP($C73,[1]APELACIÓN!$C:$AM,20,0)=0),[1]CONSOLIDADO!$AO73,VLOOKUP($C73,[1]APELACIÓN!$C:$AM,20,0)),0)</f>
        <v>17</v>
      </c>
      <c r="G73" s="66">
        <f>ROUND(IFERROR(IF($F73&gt;39,200,VLOOKUP($F73,[1]PARAMETROS!$A$12:$K$55,2,0)),0),2)</f>
        <v>90</v>
      </c>
      <c r="H73" s="66">
        <f t="shared" si="0"/>
        <v>45</v>
      </c>
      <c r="I73" s="66">
        <f>IFERROR(IF(VLOOKUP(C73,[1]APELACIÓN!$C:$AM,7,0)="SI",VLOOKUP(C73,[1]APELACIÓN!$C:$AM,23,0),VLOOKUP(C73,[1]CONSOLIDADO!$C$13:$AR$465,42,0)),0)</f>
        <v>0</v>
      </c>
      <c r="J73" s="66">
        <f>ROUND(IFERROR(IF($I73&gt;39,200,VLOOKUP($I73,[1]PARAMETROS!$A$12:$K$55,6,0)),0),2)</f>
        <v>0</v>
      </c>
      <c r="K73" s="66">
        <f t="shared" si="1"/>
        <v>0</v>
      </c>
      <c r="L73" s="65">
        <f>IFERROR(IF(OR([1]APELACIÓN!$I68="",[1]APELACIÓN!$I68="NO",VLOOKUP($C73,[1]APELACIÓN!$C:$AM,26,0)=0),[1]CONSOLIDADO!AU73,VLOOKUP($C73,[1]APELACIÓN!$C:$AM,26,0)),0)</f>
        <v>0</v>
      </c>
      <c r="M73" s="66">
        <f>ROUND(IFERROR(IF($L73&gt;39,200,VLOOKUP($L73,[1]PARAMETROS!$A$12:$K$55,10,0)),0),2)</f>
        <v>0</v>
      </c>
      <c r="N73" s="66">
        <f t="shared" si="2"/>
        <v>0</v>
      </c>
      <c r="O73" s="66">
        <f t="shared" si="3"/>
        <v>45</v>
      </c>
      <c r="P73" s="67">
        <f t="shared" si="4"/>
        <v>18</v>
      </c>
      <c r="Q73" s="65">
        <f>IFERROR(IF(OR([1]APELACIÓN!$I68="",[1]APELACIÓN!$I68="NO",VLOOKUP($C73,[1]APELACIÓN!$C:$AM,29,0)=0),[1]CONSOLIDADO!AZ73,VLOOKUP($C73,[1]APELACIÓN!$C:$AM,29,0)),0)</f>
        <v>784</v>
      </c>
      <c r="R73" s="66">
        <f>ROUND(IFERROR(IF($Q73&gt;110,100,VLOOKUP($Q73,[1]PARAMETROS!$M$12:$O$122,2,0)),0),2)</f>
        <v>100</v>
      </c>
      <c r="S73" s="67">
        <f t="shared" si="5"/>
        <v>30</v>
      </c>
      <c r="T73" s="65">
        <f>IFERROR(IF(OR([1]APELACIÓN!$I68="",[1]APELACIÓN!$I68="NO",VLOOKUP($C73,[1]APELACIÓN!$C:$AM,32,0)=0),[1]CONSOLIDADO!BC73,VLOOKUP($C73,[1]APELACIÓN!$C:$AM,32,0)),0)</f>
        <v>70</v>
      </c>
      <c r="U73" s="65">
        <f>IFERROR(IF(OR([1]APELACIÓN!$I68="",[1]APELACIÓN!$I68="NO",VLOOKUP($C73,[1]APELACIÓN!$C:$AM,33,0)=0),[1]CONSOLIDADO!BD73,VLOOKUP($C73,[1]APELACIÓN!$C:$AM,33,0)),0)</f>
        <v>70</v>
      </c>
      <c r="V73" s="65">
        <f>IFERROR(IF(OR([1]APELACIÓN!$I68="",[1]APELACIÓN!$I68="NO",VLOOKUP($C73,[1]APELACIÓN!$C:$AM,34,0)=0),[1]CONSOLIDADO!BE73,VLOOKUP($C73,[1]APELACIÓN!$C:$AM,34,0)),0)</f>
        <v>70</v>
      </c>
      <c r="W73" s="65">
        <f t="shared" si="6"/>
        <v>70</v>
      </c>
      <c r="X73" s="66">
        <f>ROUND(IFERROR(VLOOKUP($W73,[1]PARAMETROS!$Q$12:$S$82,2,0),0),2)</f>
        <v>100</v>
      </c>
      <c r="Y73" s="67">
        <f t="shared" si="7"/>
        <v>30</v>
      </c>
      <c r="Z73" s="68">
        <f t="shared" si="8"/>
        <v>78</v>
      </c>
      <c r="AA73" s="69" t="str">
        <f>IFERROR(IF(VLOOKUP($C73,[1]APELACIÓN!$C$11:$I$460,5,0)="","",VLOOKUP($C73,[1]APELACIÓN!$C$11:$I$460,5,0)),0)</f>
        <v/>
      </c>
      <c r="AB73" s="69" t="str">
        <f>IFERROR(IF(VLOOKUP($C73,[1]APELACIÓN!$C$11:$I$460,7,0)="","",VLOOKUP($C73,[1]APELACIÓN!$C$11:$I$460,7,0)),0)</f>
        <v/>
      </c>
      <c r="AC73" s="70" t="str">
        <f>IF($C73="","",[1]CONSOLIDADO!BP73)</f>
        <v>EMPATE</v>
      </c>
      <c r="AD73" s="71">
        <f>IF($C73="","",[1]CONSOLIDADO!BQ73)</f>
        <v>70</v>
      </c>
      <c r="AE73" s="71">
        <f>IF($C73="","",[1]CONSOLIDADO!BR73)</f>
        <v>17</v>
      </c>
      <c r="AF73" s="71">
        <f>IF($C73="","",[1]CONSOLIDADO!BS73)</f>
        <v>5</v>
      </c>
      <c r="AG73" s="71">
        <f>IF($C73="","",[1]CONSOLIDADO!BT73)</f>
        <v>15</v>
      </c>
      <c r="AH73" s="70" t="str">
        <f>IF($C73="","",[1]CONSOLIDADO!BU73)</f>
        <v/>
      </c>
      <c r="AI73" s="70">
        <f>IF($C73="","",[1]CONSOLIDADO!BV73)</f>
        <v>0</v>
      </c>
      <c r="AJ73" s="71">
        <f>IF($C73="","",[1]CONSOLIDADO!BW73)</f>
        <v>0</v>
      </c>
      <c r="AK73" s="72">
        <f>IF($C73="","",[1]CONSOLIDADO!BX73)</f>
        <v>58</v>
      </c>
    </row>
    <row r="74" spans="1:37" x14ac:dyDescent="0.25">
      <c r="A74" s="61">
        <v>56</v>
      </c>
      <c r="B74" s="62">
        <v>103</v>
      </c>
      <c r="C74" s="63">
        <v>9943179</v>
      </c>
      <c r="D74" s="62">
        <v>2</v>
      </c>
      <c r="E74" s="64">
        <f>IFERROR(VLOOKUP($C74,[1]CONSOLIDADO!$C$16:$K$465,9,0),"")</f>
        <v>14</v>
      </c>
      <c r="F74" s="65">
        <f>IFERROR(IF(OR([1]APELACIÓN!$I69="",[1]APELACIÓN!$I69="NO",VLOOKUP($C74,[1]APELACIÓN!$C:$AM,20,0)=0),[1]CONSOLIDADO!$AO74,VLOOKUP($C74,[1]APELACIÓN!$C:$AM,20,0)),0)</f>
        <v>17</v>
      </c>
      <c r="G74" s="66">
        <f>ROUND(IFERROR(IF($F74&gt;39,200,VLOOKUP($F74,[1]PARAMETROS!$A$12:$K$55,2,0)),0),2)</f>
        <v>90</v>
      </c>
      <c r="H74" s="66">
        <f t="shared" si="0"/>
        <v>45</v>
      </c>
      <c r="I74" s="66">
        <f>IFERROR(IF(VLOOKUP(C74,[1]APELACIÓN!$C:$AM,7,0)="SI",VLOOKUP(C74,[1]APELACIÓN!$C:$AM,23,0),VLOOKUP(C74,[1]CONSOLIDADO!$C$13:$AR$465,42,0)),0)</f>
        <v>0</v>
      </c>
      <c r="J74" s="66">
        <f>ROUND(IFERROR(IF($I74&gt;39,200,VLOOKUP($I74,[1]PARAMETROS!$A$12:$K$55,6,0)),0),2)</f>
        <v>0</v>
      </c>
      <c r="K74" s="66">
        <f t="shared" si="1"/>
        <v>0</v>
      </c>
      <c r="L74" s="65">
        <f>IFERROR(IF(OR([1]APELACIÓN!$I69="",[1]APELACIÓN!$I69="NO",VLOOKUP($C74,[1]APELACIÓN!$C:$AM,26,0)=0),[1]CONSOLIDADO!AU74,VLOOKUP($C74,[1]APELACIÓN!$C:$AM,26,0)),0)</f>
        <v>0</v>
      </c>
      <c r="M74" s="66">
        <f>ROUND(IFERROR(IF($L74&gt;39,200,VLOOKUP($L74,[1]PARAMETROS!$A$12:$K$55,10,0)),0),2)</f>
        <v>0</v>
      </c>
      <c r="N74" s="66">
        <f t="shared" si="2"/>
        <v>0</v>
      </c>
      <c r="O74" s="66">
        <f t="shared" si="3"/>
        <v>45</v>
      </c>
      <c r="P74" s="67">
        <f t="shared" si="4"/>
        <v>18</v>
      </c>
      <c r="Q74" s="65">
        <f>IFERROR(IF(OR([1]APELACIÓN!$I69="",[1]APELACIÓN!$I69="NO",VLOOKUP($C74,[1]APELACIÓN!$C:$AM,29,0)=0),[1]CONSOLIDADO!AZ74,VLOOKUP($C74,[1]APELACIÓN!$C:$AM,29,0)),0)</f>
        <v>477</v>
      </c>
      <c r="R74" s="66">
        <f>ROUND(IFERROR(IF($Q74&gt;110,100,VLOOKUP($Q74,[1]PARAMETROS!$M$12:$O$122,2,0)),0),2)</f>
        <v>100</v>
      </c>
      <c r="S74" s="67">
        <f t="shared" si="5"/>
        <v>30</v>
      </c>
      <c r="T74" s="65">
        <f>IFERROR(IF(OR([1]APELACIÓN!$I69="",[1]APELACIÓN!$I69="NO",VLOOKUP($C74,[1]APELACIÓN!$C:$AM,32,0)=0),[1]CONSOLIDADO!BC74,VLOOKUP($C74,[1]APELACIÓN!$C:$AM,32,0)),0)</f>
        <v>70</v>
      </c>
      <c r="U74" s="65">
        <f>IFERROR(IF(OR([1]APELACIÓN!$I69="",[1]APELACIÓN!$I69="NO",VLOOKUP($C74,[1]APELACIÓN!$C:$AM,33,0)=0),[1]CONSOLIDADO!BD74,VLOOKUP($C74,[1]APELACIÓN!$C:$AM,33,0)),0)</f>
        <v>70</v>
      </c>
      <c r="V74" s="65">
        <f>IFERROR(IF(OR([1]APELACIÓN!$I69="",[1]APELACIÓN!$I69="NO",VLOOKUP($C74,[1]APELACIÓN!$C:$AM,34,0)=0),[1]CONSOLIDADO!BE74,VLOOKUP($C74,[1]APELACIÓN!$C:$AM,34,0)),0)</f>
        <v>70</v>
      </c>
      <c r="W74" s="65">
        <f t="shared" si="6"/>
        <v>70</v>
      </c>
      <c r="X74" s="66">
        <f>ROUND(IFERROR(VLOOKUP($W74,[1]PARAMETROS!$Q$12:$S$82,2,0),0),2)</f>
        <v>100</v>
      </c>
      <c r="Y74" s="67">
        <f t="shared" si="7"/>
        <v>30</v>
      </c>
      <c r="Z74" s="68">
        <f t="shared" si="8"/>
        <v>78</v>
      </c>
      <c r="AA74" s="69" t="str">
        <f>IFERROR(IF(VLOOKUP($C74,[1]APELACIÓN!$C$11:$I$460,5,0)="","",VLOOKUP($C74,[1]APELACIÓN!$C$11:$I$460,5,0)),0)</f>
        <v/>
      </c>
      <c r="AB74" s="69" t="str">
        <f>IFERROR(IF(VLOOKUP($C74,[1]APELACIÓN!$C$11:$I$460,7,0)="","",VLOOKUP($C74,[1]APELACIÓN!$C$11:$I$460,7,0)),0)</f>
        <v/>
      </c>
      <c r="AC74" s="70" t="str">
        <f>IF($C74="","",[1]CONSOLIDADO!BP74)</f>
        <v>EMPATE</v>
      </c>
      <c r="AD74" s="71">
        <f>IF($C74="","",[1]CONSOLIDADO!BQ74)</f>
        <v>70</v>
      </c>
      <c r="AE74" s="71">
        <f>IF($C74="","",[1]CONSOLIDADO!BR74)</f>
        <v>17</v>
      </c>
      <c r="AF74" s="71">
        <f>IF($C74="","",[1]CONSOLIDADO!BS74)</f>
        <v>0</v>
      </c>
      <c r="AG74" s="71">
        <f>IF($C74="","",[1]CONSOLIDADO!BT74)</f>
        <v>14</v>
      </c>
      <c r="AH74" s="70" t="str">
        <f>IF($C74="","",[1]CONSOLIDADO!BU74)</f>
        <v/>
      </c>
      <c r="AI74" s="70">
        <f>IF($C74="","",[1]CONSOLIDADO!BV74)</f>
        <v>0</v>
      </c>
      <c r="AJ74" s="71">
        <f>IF($C74="","",[1]CONSOLIDADO!BW74)</f>
        <v>0</v>
      </c>
      <c r="AK74" s="72">
        <f>IF($C74="","",[1]CONSOLIDADO!BX74)</f>
        <v>59</v>
      </c>
    </row>
    <row r="75" spans="1:37" x14ac:dyDescent="0.25">
      <c r="A75" s="61">
        <v>62</v>
      </c>
      <c r="B75" s="62">
        <v>103</v>
      </c>
      <c r="C75" s="63">
        <v>10280426</v>
      </c>
      <c r="D75" s="62">
        <v>0</v>
      </c>
      <c r="E75" s="64">
        <f>IFERROR(VLOOKUP($C75,[1]CONSOLIDADO!$C$16:$K$465,9,0),"")</f>
        <v>14</v>
      </c>
      <c r="F75" s="65">
        <f>IFERROR(IF(OR([1]APELACIÓN!$I70="",[1]APELACIÓN!$I70="NO",VLOOKUP($C75,[1]APELACIÓN!$C:$AM,20,0)=0),[1]CONSOLIDADO!$AO75,VLOOKUP($C75,[1]APELACIÓN!$C:$AM,20,0)),0)</f>
        <v>17</v>
      </c>
      <c r="G75" s="66">
        <f>ROUND(IFERROR(IF($F75&gt;39,200,VLOOKUP($F75,[1]PARAMETROS!$A$12:$K$55,2,0)),0),2)</f>
        <v>90</v>
      </c>
      <c r="H75" s="66">
        <f t="shared" si="0"/>
        <v>45</v>
      </c>
      <c r="I75" s="66">
        <f>IFERROR(IF(VLOOKUP(C75,[1]APELACIÓN!$C:$AM,7,0)="SI",VLOOKUP(C75,[1]APELACIÓN!$C:$AM,23,0),VLOOKUP(C75,[1]CONSOLIDADO!$C$13:$AR$465,42,0)),0)</f>
        <v>0</v>
      </c>
      <c r="J75" s="66">
        <f>ROUND(IFERROR(IF($I75&gt;39,200,VLOOKUP($I75,[1]PARAMETROS!$A$12:$K$55,6,0)),0),2)</f>
        <v>0</v>
      </c>
      <c r="K75" s="66">
        <f t="shared" si="1"/>
        <v>0</v>
      </c>
      <c r="L75" s="65">
        <f>IFERROR(IF(OR([1]APELACIÓN!$I70="",[1]APELACIÓN!$I70="NO",VLOOKUP($C75,[1]APELACIÓN!$C:$AM,26,0)=0),[1]CONSOLIDADO!AU75,VLOOKUP($C75,[1]APELACIÓN!$C:$AM,26,0)),0)</f>
        <v>0</v>
      </c>
      <c r="M75" s="66">
        <f>ROUND(IFERROR(IF($L75&gt;39,200,VLOOKUP($L75,[1]PARAMETROS!$A$12:$K$55,10,0)),0),2)</f>
        <v>0</v>
      </c>
      <c r="N75" s="66">
        <f t="shared" si="2"/>
        <v>0</v>
      </c>
      <c r="O75" s="66">
        <f t="shared" si="3"/>
        <v>45</v>
      </c>
      <c r="P75" s="67">
        <f t="shared" si="4"/>
        <v>18</v>
      </c>
      <c r="Q75" s="65">
        <f>IFERROR(IF(OR([1]APELACIÓN!$I70="",[1]APELACIÓN!$I70="NO",VLOOKUP($C75,[1]APELACIÓN!$C:$AM,29,0)=0),[1]CONSOLIDADO!AZ75,VLOOKUP($C75,[1]APELACIÓN!$C:$AM,29,0)),0)</f>
        <v>395</v>
      </c>
      <c r="R75" s="66">
        <f>ROUND(IFERROR(IF($Q75&gt;110,100,VLOOKUP($Q75,[1]PARAMETROS!$M$12:$O$122,2,0)),0),2)</f>
        <v>100</v>
      </c>
      <c r="S75" s="67">
        <f t="shared" si="5"/>
        <v>30</v>
      </c>
      <c r="T75" s="65">
        <f>IFERROR(IF(OR([1]APELACIÓN!$I70="",[1]APELACIÓN!$I70="NO",VLOOKUP($C75,[1]APELACIÓN!$C:$AM,32,0)=0),[1]CONSOLIDADO!BC75,VLOOKUP($C75,[1]APELACIÓN!$C:$AM,32,0)),0)</f>
        <v>70</v>
      </c>
      <c r="U75" s="65">
        <f>IFERROR(IF(OR([1]APELACIÓN!$I70="",[1]APELACIÓN!$I70="NO",VLOOKUP($C75,[1]APELACIÓN!$C:$AM,33,0)=0),[1]CONSOLIDADO!BD75,VLOOKUP($C75,[1]APELACIÓN!$C:$AM,33,0)),0)</f>
        <v>69</v>
      </c>
      <c r="V75" s="65">
        <f>IFERROR(IF(OR([1]APELACIÓN!$I70="",[1]APELACIÓN!$I70="NO",VLOOKUP($C75,[1]APELACIÓN!$C:$AM,34,0)=0),[1]CONSOLIDADO!BE75,VLOOKUP($C75,[1]APELACIÓN!$C:$AM,34,0)),0)</f>
        <v>70</v>
      </c>
      <c r="W75" s="65">
        <f t="shared" si="6"/>
        <v>70</v>
      </c>
      <c r="X75" s="66">
        <f>ROUND(IFERROR(VLOOKUP($W75,[1]PARAMETROS!$Q$12:$S$82,2,0),0),2)</f>
        <v>100</v>
      </c>
      <c r="Y75" s="67">
        <f t="shared" si="7"/>
        <v>30</v>
      </c>
      <c r="Z75" s="68">
        <f t="shared" si="8"/>
        <v>78</v>
      </c>
      <c r="AA75" s="69" t="str">
        <f>IFERROR(IF(VLOOKUP($C75,[1]APELACIÓN!$C$11:$I$460,5,0)="","",VLOOKUP($C75,[1]APELACIÓN!$C$11:$I$460,5,0)),0)</f>
        <v/>
      </c>
      <c r="AB75" s="69" t="str">
        <f>IFERROR(IF(VLOOKUP($C75,[1]APELACIÓN!$C$11:$I$460,7,0)="","",VLOOKUP($C75,[1]APELACIÓN!$C$11:$I$460,7,0)),0)</f>
        <v/>
      </c>
      <c r="AC75" s="70" t="str">
        <f>IF($C75="","",[1]CONSOLIDADO!BP75)</f>
        <v>EMPATE</v>
      </c>
      <c r="AD75" s="71">
        <f>IF($C75="","",[1]CONSOLIDADO!BQ75)</f>
        <v>70</v>
      </c>
      <c r="AE75" s="71">
        <f>IF($C75="","",[1]CONSOLIDADO!BR75)</f>
        <v>17</v>
      </c>
      <c r="AF75" s="71">
        <f>IF($C75="","",[1]CONSOLIDADO!BS75)</f>
        <v>0</v>
      </c>
      <c r="AG75" s="71">
        <f>IF($C75="","",[1]CONSOLIDADO!BT75)</f>
        <v>0</v>
      </c>
      <c r="AH75" s="70" t="str">
        <f>IF($C75="","",[1]CONSOLIDADO!BU75)</f>
        <v/>
      </c>
      <c r="AI75" s="70">
        <f>IF($C75="","",[1]CONSOLIDADO!BV75)</f>
        <v>0</v>
      </c>
      <c r="AJ75" s="71">
        <f>IF($C75="","",[1]CONSOLIDADO!BW75)</f>
        <v>0</v>
      </c>
      <c r="AK75" s="72">
        <f>IF($C75="","",[1]CONSOLIDADO!BX75)</f>
        <v>60</v>
      </c>
    </row>
    <row r="76" spans="1:37" x14ac:dyDescent="0.25">
      <c r="A76" s="61">
        <v>85</v>
      </c>
      <c r="B76" s="62">
        <v>103</v>
      </c>
      <c r="C76" s="63">
        <v>12372502</v>
      </c>
      <c r="D76" s="62">
        <v>6</v>
      </c>
      <c r="E76" s="64">
        <f>IFERROR(VLOOKUP($C76,[1]CONSOLIDADO!$C$16:$K$465,9,0),"")</f>
        <v>14</v>
      </c>
      <c r="F76" s="65">
        <f>IFERROR(IF(OR([1]APELACIÓN!$I71="",[1]APELACIÓN!$I71="NO",VLOOKUP($C76,[1]APELACIÓN!$C:$AM,20,0)=0),[1]CONSOLIDADO!$AO76,VLOOKUP($C76,[1]APELACIÓN!$C:$AM,20,0)),0)</f>
        <v>17</v>
      </c>
      <c r="G76" s="66">
        <f>ROUND(IFERROR(IF($F76&gt;39,200,VLOOKUP($F76,[1]PARAMETROS!$A$12:$K$55,2,0)),0),2)</f>
        <v>90</v>
      </c>
      <c r="H76" s="66">
        <f t="shared" si="0"/>
        <v>45</v>
      </c>
      <c r="I76" s="66">
        <f>IFERROR(IF(VLOOKUP(C76,[1]APELACIÓN!$C:$AM,7,0)="SI",VLOOKUP(C76,[1]APELACIÓN!$C:$AM,23,0),VLOOKUP(C76,[1]CONSOLIDADO!$C$13:$AR$465,42,0)),0)</f>
        <v>0</v>
      </c>
      <c r="J76" s="66">
        <f>ROUND(IFERROR(IF($I76&gt;39,200,VLOOKUP($I76,[1]PARAMETROS!$A$12:$K$55,6,0)),0),2)</f>
        <v>0</v>
      </c>
      <c r="K76" s="66">
        <f t="shared" si="1"/>
        <v>0</v>
      </c>
      <c r="L76" s="65">
        <f>IFERROR(IF(OR([1]APELACIÓN!$I71="",[1]APELACIÓN!$I71="NO",VLOOKUP($C76,[1]APELACIÓN!$C:$AM,26,0)=0),[1]CONSOLIDADO!AU76,VLOOKUP($C76,[1]APELACIÓN!$C:$AM,26,0)),0)</f>
        <v>0</v>
      </c>
      <c r="M76" s="66">
        <f>ROUND(IFERROR(IF($L76&gt;39,200,VLOOKUP($L76,[1]PARAMETROS!$A$12:$K$55,10,0)),0),2)</f>
        <v>0</v>
      </c>
      <c r="N76" s="66">
        <f t="shared" si="2"/>
        <v>0</v>
      </c>
      <c r="O76" s="66">
        <f t="shared" si="3"/>
        <v>45</v>
      </c>
      <c r="P76" s="67">
        <f t="shared" si="4"/>
        <v>18</v>
      </c>
      <c r="Q76" s="65">
        <f>IFERROR(IF(OR([1]APELACIÓN!$I71="",[1]APELACIÓN!$I71="NO",VLOOKUP($C76,[1]APELACIÓN!$C:$AM,29,0)=0),[1]CONSOLIDADO!AZ76,VLOOKUP($C76,[1]APELACIÓN!$C:$AM,29,0)),0)</f>
        <v>117</v>
      </c>
      <c r="R76" s="66">
        <f>ROUND(IFERROR(IF($Q76&gt;110,100,VLOOKUP($Q76,[1]PARAMETROS!$M$12:$O$122,2,0)),0),2)</f>
        <v>100</v>
      </c>
      <c r="S76" s="67">
        <f t="shared" si="5"/>
        <v>30</v>
      </c>
      <c r="T76" s="65">
        <f>IFERROR(IF(OR([1]APELACIÓN!$I71="",[1]APELACIÓN!$I71="NO",VLOOKUP($C76,[1]APELACIÓN!$C:$AM,32,0)=0),[1]CONSOLIDADO!BC76,VLOOKUP($C76,[1]APELACIÓN!$C:$AM,32,0)),0)</f>
        <v>70</v>
      </c>
      <c r="U76" s="65">
        <f>IFERROR(IF(OR([1]APELACIÓN!$I71="",[1]APELACIÓN!$I71="NO",VLOOKUP($C76,[1]APELACIÓN!$C:$AM,33,0)=0),[1]CONSOLIDADO!BD76,VLOOKUP($C76,[1]APELACIÓN!$C:$AM,33,0)),0)</f>
        <v>70</v>
      </c>
      <c r="V76" s="65">
        <f>IFERROR(IF(OR([1]APELACIÓN!$I71="",[1]APELACIÓN!$I71="NO",VLOOKUP($C76,[1]APELACIÓN!$C:$AM,34,0)=0),[1]CONSOLIDADO!BE76,VLOOKUP($C76,[1]APELACIÓN!$C:$AM,34,0)),0)</f>
        <v>70</v>
      </c>
      <c r="W76" s="65">
        <f t="shared" si="6"/>
        <v>70</v>
      </c>
      <c r="X76" s="66">
        <f>ROUND(IFERROR(VLOOKUP($W76,[1]PARAMETROS!$Q$12:$S$82,2,0),0),2)</f>
        <v>100</v>
      </c>
      <c r="Y76" s="67">
        <f t="shared" si="7"/>
        <v>30</v>
      </c>
      <c r="Z76" s="68">
        <f t="shared" si="8"/>
        <v>78</v>
      </c>
      <c r="AA76" s="69" t="str">
        <f>IFERROR(IF(VLOOKUP($C76,[1]APELACIÓN!$C$11:$I$460,5,0)="","",VLOOKUP($C76,[1]APELACIÓN!$C$11:$I$460,5,0)),0)</f>
        <v/>
      </c>
      <c r="AB76" s="69" t="str">
        <f>IFERROR(IF(VLOOKUP($C76,[1]APELACIÓN!$C$11:$I$460,7,0)="","",VLOOKUP($C76,[1]APELACIÓN!$C$11:$I$460,7,0)),0)</f>
        <v/>
      </c>
      <c r="AC76" s="70" t="str">
        <f>IF($C76="","",[1]CONSOLIDADO!BP76)</f>
        <v>EMPATE</v>
      </c>
      <c r="AD76" s="71">
        <f>IF($C76="","",[1]CONSOLIDADO!BQ76)</f>
        <v>70</v>
      </c>
      <c r="AE76" s="71">
        <f>IF($C76="","",[1]CONSOLIDADO!BR76)</f>
        <v>16</v>
      </c>
      <c r="AF76" s="71">
        <f>IF($C76="","",[1]CONSOLIDADO!BS76)</f>
        <v>11</v>
      </c>
      <c r="AG76" s="71">
        <f>IF($C76="","",[1]CONSOLIDADO!BT76)</f>
        <v>0</v>
      </c>
      <c r="AH76" s="70" t="str">
        <f>IF($C76="","",[1]CONSOLIDADO!BU76)</f>
        <v/>
      </c>
      <c r="AI76" s="70">
        <f>IF($C76="","",[1]CONSOLIDADO!BV76)</f>
        <v>0</v>
      </c>
      <c r="AJ76" s="71">
        <f>IF($C76="","",[1]CONSOLIDADO!BW76)</f>
        <v>0</v>
      </c>
      <c r="AK76" s="72">
        <f>IF($C76="","",[1]CONSOLIDADO!BX76)</f>
        <v>61</v>
      </c>
    </row>
    <row r="77" spans="1:37" x14ac:dyDescent="0.25">
      <c r="A77" s="61">
        <v>93</v>
      </c>
      <c r="B77" s="62">
        <v>103</v>
      </c>
      <c r="C77" s="63">
        <v>12613594</v>
      </c>
      <c r="D77" s="62">
        <v>7</v>
      </c>
      <c r="E77" s="64">
        <f>IFERROR(VLOOKUP($C77,[1]CONSOLIDADO!$C$16:$K$465,9,0),"")</f>
        <v>14</v>
      </c>
      <c r="F77" s="65">
        <f>IFERROR(IF(OR([1]APELACIÓN!$I72="",[1]APELACIÓN!$I72="NO",VLOOKUP($C77,[1]APELACIÓN!$C:$AM,20,0)=0),[1]CONSOLIDADO!$AO77,VLOOKUP($C77,[1]APELACIÓN!$C:$AM,20,0)),0)</f>
        <v>17</v>
      </c>
      <c r="G77" s="66">
        <f>ROUND(IFERROR(IF($F77&gt;39,200,VLOOKUP($F77,[1]PARAMETROS!$A$12:$K$55,2,0)),0),2)</f>
        <v>90</v>
      </c>
      <c r="H77" s="66">
        <f t="shared" si="0"/>
        <v>45</v>
      </c>
      <c r="I77" s="66">
        <f>IFERROR(IF(VLOOKUP(C77,[1]APELACIÓN!$C:$AM,7,0)="SI",VLOOKUP(C77,[1]APELACIÓN!$C:$AM,23,0),VLOOKUP(C77,[1]CONSOLIDADO!$C$13:$AR$465,42,0)),0)</f>
        <v>0</v>
      </c>
      <c r="J77" s="66">
        <f>ROUND(IFERROR(IF($I77&gt;39,200,VLOOKUP($I77,[1]PARAMETROS!$A$12:$K$55,6,0)),0),2)</f>
        <v>0</v>
      </c>
      <c r="K77" s="66">
        <f t="shared" si="1"/>
        <v>0</v>
      </c>
      <c r="L77" s="65">
        <f>IFERROR(IF(OR([1]APELACIÓN!$I72="",[1]APELACIÓN!$I72="NO",VLOOKUP($C77,[1]APELACIÓN!$C:$AM,26,0)=0),[1]CONSOLIDADO!AU77,VLOOKUP($C77,[1]APELACIÓN!$C:$AM,26,0)),0)</f>
        <v>0</v>
      </c>
      <c r="M77" s="66">
        <f>ROUND(IFERROR(IF($L77&gt;39,200,VLOOKUP($L77,[1]PARAMETROS!$A$12:$K$55,10,0)),0),2)</f>
        <v>0</v>
      </c>
      <c r="N77" s="66">
        <f t="shared" si="2"/>
        <v>0</v>
      </c>
      <c r="O77" s="66">
        <f t="shared" si="3"/>
        <v>45</v>
      </c>
      <c r="P77" s="67">
        <f t="shared" si="4"/>
        <v>18</v>
      </c>
      <c r="Q77" s="65">
        <f>IFERROR(IF(OR([1]APELACIÓN!$I72="",[1]APELACIÓN!$I72="NO",VLOOKUP($C77,[1]APELACIÓN!$C:$AM,29,0)=0),[1]CONSOLIDADO!AZ77,VLOOKUP($C77,[1]APELACIÓN!$C:$AM,29,0)),0)</f>
        <v>308</v>
      </c>
      <c r="R77" s="66">
        <f>ROUND(IFERROR(IF($Q77&gt;110,100,VLOOKUP($Q77,[1]PARAMETROS!$M$12:$O$122,2,0)),0),2)</f>
        <v>100</v>
      </c>
      <c r="S77" s="67">
        <f t="shared" si="5"/>
        <v>30</v>
      </c>
      <c r="T77" s="65">
        <f>IFERROR(IF(OR([1]APELACIÓN!$I72="",[1]APELACIÓN!$I72="NO",VLOOKUP($C77,[1]APELACIÓN!$C:$AM,32,0)=0),[1]CONSOLIDADO!BC77,VLOOKUP($C77,[1]APELACIÓN!$C:$AM,32,0)),0)</f>
        <v>70</v>
      </c>
      <c r="U77" s="65">
        <f>IFERROR(IF(OR([1]APELACIÓN!$I72="",[1]APELACIÓN!$I72="NO",VLOOKUP($C77,[1]APELACIÓN!$C:$AM,33,0)=0),[1]CONSOLIDADO!BD77,VLOOKUP($C77,[1]APELACIÓN!$C:$AM,33,0)),0)</f>
        <v>70</v>
      </c>
      <c r="V77" s="65">
        <f>IFERROR(IF(OR([1]APELACIÓN!$I72="",[1]APELACIÓN!$I72="NO",VLOOKUP($C77,[1]APELACIÓN!$C:$AM,34,0)=0),[1]CONSOLIDADO!BE77,VLOOKUP($C77,[1]APELACIÓN!$C:$AM,34,0)),0)</f>
        <v>70</v>
      </c>
      <c r="W77" s="65">
        <f t="shared" si="6"/>
        <v>70</v>
      </c>
      <c r="X77" s="66">
        <f>ROUND(IFERROR(VLOOKUP($W77,[1]PARAMETROS!$Q$12:$S$82,2,0),0),2)</f>
        <v>100</v>
      </c>
      <c r="Y77" s="67">
        <f t="shared" si="7"/>
        <v>30</v>
      </c>
      <c r="Z77" s="68">
        <f t="shared" si="8"/>
        <v>78</v>
      </c>
      <c r="AA77" s="69" t="str">
        <f>IFERROR(IF(VLOOKUP($C77,[1]APELACIÓN!$C$11:$I$460,5,0)="","",VLOOKUP($C77,[1]APELACIÓN!$C$11:$I$460,5,0)),0)</f>
        <v/>
      </c>
      <c r="AB77" s="69" t="str">
        <f>IFERROR(IF(VLOOKUP($C77,[1]APELACIÓN!$C$11:$I$460,7,0)="","",VLOOKUP($C77,[1]APELACIÓN!$C$11:$I$460,7,0)),0)</f>
        <v/>
      </c>
      <c r="AC77" s="70" t="str">
        <f>IF($C77="","",[1]CONSOLIDADO!BP77)</f>
        <v>EMPATE</v>
      </c>
      <c r="AD77" s="71">
        <f>IF($C77="","",[1]CONSOLIDADO!BQ77)</f>
        <v>70</v>
      </c>
      <c r="AE77" s="71">
        <f>IF($C77="","",[1]CONSOLIDADO!BR77)</f>
        <v>16</v>
      </c>
      <c r="AF77" s="71">
        <f>IF($C77="","",[1]CONSOLIDADO!BS77)</f>
        <v>7</v>
      </c>
      <c r="AG77" s="71">
        <f>IF($C77="","",[1]CONSOLIDADO!BT77)</f>
        <v>28</v>
      </c>
      <c r="AH77" s="70" t="str">
        <f>IF($C77="","",[1]CONSOLIDADO!BU77)</f>
        <v/>
      </c>
      <c r="AI77" s="70">
        <f>IF($C77="","",[1]CONSOLIDADO!BV77)</f>
        <v>0</v>
      </c>
      <c r="AJ77" s="71">
        <f>IF($C77="","",[1]CONSOLIDADO!BW77)</f>
        <v>0</v>
      </c>
      <c r="AK77" s="72">
        <f>IF($C77="","",[1]CONSOLIDADO!BX77)</f>
        <v>62</v>
      </c>
    </row>
    <row r="78" spans="1:37" x14ac:dyDescent="0.25">
      <c r="A78" s="61">
        <v>67</v>
      </c>
      <c r="B78" s="62">
        <v>103</v>
      </c>
      <c r="C78" s="63">
        <v>10412448</v>
      </c>
      <c r="D78" s="62">
        <v>8</v>
      </c>
      <c r="E78" s="64">
        <f>IFERROR(VLOOKUP($C78,[1]CONSOLIDADO!$C$16:$K$465,9,0),"")</f>
        <v>14</v>
      </c>
      <c r="F78" s="65">
        <f>IFERROR(IF(OR([1]APELACIÓN!$I73="",[1]APELACIÓN!$I73="NO",VLOOKUP($C78,[1]APELACIÓN!$C:$AM,20,0)=0),[1]CONSOLIDADO!$AO78,VLOOKUP($C78,[1]APELACIÓN!$C:$AM,20,0)),0)</f>
        <v>12</v>
      </c>
      <c r="G78" s="66">
        <f>ROUND(IFERROR(IF($F78&gt;39,200,VLOOKUP($F78,[1]PARAMETROS!$A$12:$K$55,2,0)),0),2)</f>
        <v>65</v>
      </c>
      <c r="H78" s="66">
        <f t="shared" si="0"/>
        <v>32.5</v>
      </c>
      <c r="I78" s="66">
        <f>IFERROR(IF(VLOOKUP(C78,[1]APELACIÓN!$C:$AM,7,0)="SI",VLOOKUP(C78,[1]APELACIÓN!$C:$AM,23,0),VLOOKUP(C78,[1]CONSOLIDADO!$C$13:$AR$465,42,0)),0)</f>
        <v>7</v>
      </c>
      <c r="J78" s="66">
        <f>ROUND(IFERROR(IF($I78&gt;39,200,VLOOKUP($I78,[1]PARAMETROS!$A$12:$K$55,6,0)),0),2)</f>
        <v>40</v>
      </c>
      <c r="K78" s="66">
        <f t="shared" si="1"/>
        <v>12</v>
      </c>
      <c r="L78" s="65">
        <f>IFERROR(IF(OR([1]APELACIÓN!$I73="",[1]APELACIÓN!$I73="NO",VLOOKUP($C78,[1]APELACIÓN!$C:$AM,26,0)=0),[1]CONSOLIDADO!AU78,VLOOKUP($C78,[1]APELACIÓN!$C:$AM,26,0)),0)</f>
        <v>0</v>
      </c>
      <c r="M78" s="66">
        <f>ROUND(IFERROR(IF($L78&gt;39,200,VLOOKUP($L78,[1]PARAMETROS!$A$12:$K$55,10,0)),0),2)</f>
        <v>0</v>
      </c>
      <c r="N78" s="66">
        <f t="shared" si="2"/>
        <v>0</v>
      </c>
      <c r="O78" s="66">
        <f t="shared" si="3"/>
        <v>44.5</v>
      </c>
      <c r="P78" s="67">
        <f t="shared" si="4"/>
        <v>17.8</v>
      </c>
      <c r="Q78" s="65">
        <f>IFERROR(IF(OR([1]APELACIÓN!$I73="",[1]APELACIÓN!$I73="NO",VLOOKUP($C78,[1]APELACIÓN!$C:$AM,29,0)=0),[1]CONSOLIDADO!AZ78,VLOOKUP($C78,[1]APELACIÓN!$C:$AM,29,0)),0)</f>
        <v>786</v>
      </c>
      <c r="R78" s="66">
        <f>ROUND(IFERROR(IF($Q78&gt;110,100,VLOOKUP($Q78,[1]PARAMETROS!$M$12:$O$122,2,0)),0),2)</f>
        <v>100</v>
      </c>
      <c r="S78" s="67">
        <f t="shared" si="5"/>
        <v>30</v>
      </c>
      <c r="T78" s="65">
        <f>IFERROR(IF(OR([1]APELACIÓN!$I73="",[1]APELACIÓN!$I73="NO",VLOOKUP($C78,[1]APELACIÓN!$C:$AM,32,0)=0),[1]CONSOLIDADO!BC78,VLOOKUP($C78,[1]APELACIÓN!$C:$AM,32,0)),0)</f>
        <v>70</v>
      </c>
      <c r="U78" s="65">
        <f>IFERROR(IF(OR([1]APELACIÓN!$I73="",[1]APELACIÓN!$I73="NO",VLOOKUP($C78,[1]APELACIÓN!$C:$AM,33,0)=0),[1]CONSOLIDADO!BD78,VLOOKUP($C78,[1]APELACIÓN!$C:$AM,33,0)),0)</f>
        <v>70</v>
      </c>
      <c r="V78" s="65">
        <f>IFERROR(IF(OR([1]APELACIÓN!$I73="",[1]APELACIÓN!$I73="NO",VLOOKUP($C78,[1]APELACIÓN!$C:$AM,34,0)=0),[1]CONSOLIDADO!BE78,VLOOKUP($C78,[1]APELACIÓN!$C:$AM,34,0)),0)</f>
        <v>70</v>
      </c>
      <c r="W78" s="65">
        <f t="shared" si="6"/>
        <v>70</v>
      </c>
      <c r="X78" s="66">
        <f>ROUND(IFERROR(VLOOKUP($W78,[1]PARAMETROS!$Q$12:$S$82,2,0),0),2)</f>
        <v>100</v>
      </c>
      <c r="Y78" s="67">
        <f t="shared" si="7"/>
        <v>30</v>
      </c>
      <c r="Z78" s="68">
        <f t="shared" si="8"/>
        <v>77.8</v>
      </c>
      <c r="AA78" s="69" t="str">
        <f>IFERROR(IF(VLOOKUP($C78,[1]APELACIÓN!$C$11:$I$460,5,0)="","",VLOOKUP($C78,[1]APELACIÓN!$C$11:$I$460,5,0)),0)</f>
        <v/>
      </c>
      <c r="AB78" s="69" t="str">
        <f>IFERROR(IF(VLOOKUP($C78,[1]APELACIÓN!$C$11:$I$460,7,0)="","",VLOOKUP($C78,[1]APELACIÓN!$C$11:$I$460,7,0)),0)</f>
        <v/>
      </c>
      <c r="AC78" s="70" t="str">
        <f>IF($C78="","",[1]CONSOLIDADO!BP78)</f>
        <v/>
      </c>
      <c r="AD78" s="71">
        <f>IF($C78="","",[1]CONSOLIDADO!BQ78)</f>
        <v>0</v>
      </c>
      <c r="AE78" s="71">
        <f>IF($C78="","",[1]CONSOLIDADO!BR78)</f>
        <v>0</v>
      </c>
      <c r="AF78" s="71">
        <f>IF($C78="","",[1]CONSOLIDADO!BS78)</f>
        <v>0</v>
      </c>
      <c r="AG78" s="71">
        <f>IF($C78="","",[1]CONSOLIDADO!BT78)</f>
        <v>0</v>
      </c>
      <c r="AH78" s="70" t="str">
        <f>IF($C78="","",[1]CONSOLIDADO!BU78)</f>
        <v/>
      </c>
      <c r="AI78" s="70">
        <f>IF($C78="","",[1]CONSOLIDADO!BV78)</f>
        <v>0</v>
      </c>
      <c r="AJ78" s="71">
        <f>IF($C78="","",[1]CONSOLIDADO!BW78)</f>
        <v>0</v>
      </c>
      <c r="AK78" s="72">
        <f>IF($C78="","",[1]CONSOLIDADO!BX78)</f>
        <v>63</v>
      </c>
    </row>
    <row r="79" spans="1:37" x14ac:dyDescent="0.25">
      <c r="A79" s="61">
        <v>91</v>
      </c>
      <c r="B79" s="62">
        <v>103</v>
      </c>
      <c r="C79" s="63">
        <v>12610162</v>
      </c>
      <c r="D79" s="62">
        <v>7</v>
      </c>
      <c r="E79" s="64">
        <f>IFERROR(VLOOKUP($C79,[1]CONSOLIDADO!$C$16:$K$465,9,0),"")</f>
        <v>14</v>
      </c>
      <c r="F79" s="65">
        <f>IFERROR(IF(OR([1]APELACIÓN!$I74="",[1]APELACIÓN!$I74="NO",VLOOKUP($C79,[1]APELACIÓN!$C:$AM,20,0)=0),[1]CONSOLIDADO!$AO79,VLOOKUP($C79,[1]APELACIÓN!$C:$AM,20,0)),0)</f>
        <v>15</v>
      </c>
      <c r="G79" s="66">
        <f>ROUND(IFERROR(IF($F79&gt;39,200,VLOOKUP($F79,[1]PARAMETROS!$A$12:$K$55,2,0)),0),2)</f>
        <v>80</v>
      </c>
      <c r="H79" s="66">
        <f t="shared" si="0"/>
        <v>40</v>
      </c>
      <c r="I79" s="66">
        <f>IFERROR(IF(VLOOKUP(C79,[1]APELACIÓN!$C:$AM,7,0)="SI",VLOOKUP(C79,[1]APELACIÓN!$C:$AM,23,0),VLOOKUP(C79,[1]CONSOLIDADO!$C$13:$AR$465,42,0)),0)</f>
        <v>0</v>
      </c>
      <c r="J79" s="66">
        <f>ROUND(IFERROR(IF($I79&gt;39,200,VLOOKUP($I79,[1]PARAMETROS!$A$12:$K$55,6,0)),0),2)</f>
        <v>0</v>
      </c>
      <c r="K79" s="66">
        <f t="shared" si="1"/>
        <v>0</v>
      </c>
      <c r="L79" s="65">
        <f>IFERROR(IF(OR([1]APELACIÓN!$I74="",[1]APELACIÓN!$I74="NO",VLOOKUP($C79,[1]APELACIÓN!$C:$AM,26,0)=0),[1]CONSOLIDADO!AU79,VLOOKUP($C79,[1]APELACIÓN!$C:$AM,26,0)),0)</f>
        <v>0</v>
      </c>
      <c r="M79" s="66">
        <f>ROUND(IFERROR(IF($L79&gt;39,200,VLOOKUP($L79,[1]PARAMETROS!$A$12:$K$55,10,0)),0),2)</f>
        <v>0</v>
      </c>
      <c r="N79" s="66">
        <f t="shared" si="2"/>
        <v>0</v>
      </c>
      <c r="O79" s="66">
        <f t="shared" si="3"/>
        <v>40</v>
      </c>
      <c r="P79" s="67">
        <f t="shared" si="4"/>
        <v>16</v>
      </c>
      <c r="Q79" s="65">
        <f>IFERROR(IF(OR([1]APELACIÓN!$I74="",[1]APELACIÓN!$I74="NO",VLOOKUP($C79,[1]APELACIÓN!$C:$AM,29,0)=0),[1]CONSOLIDADO!AZ79,VLOOKUP($C79,[1]APELACIÓN!$C:$AM,29,0)),0)</f>
        <v>907</v>
      </c>
      <c r="R79" s="66">
        <f>ROUND(IFERROR(IF($Q79&gt;110,100,VLOOKUP($Q79,[1]PARAMETROS!$M$12:$O$122,2,0)),0),2)</f>
        <v>100</v>
      </c>
      <c r="S79" s="67">
        <f t="shared" si="5"/>
        <v>30</v>
      </c>
      <c r="T79" s="65">
        <f>IFERROR(IF(OR([1]APELACIÓN!$I74="",[1]APELACIÓN!$I74="NO",VLOOKUP($C79,[1]APELACIÓN!$C:$AM,32,0)=0),[1]CONSOLIDADO!BC79,VLOOKUP($C79,[1]APELACIÓN!$C:$AM,32,0)),0)</f>
        <v>70</v>
      </c>
      <c r="U79" s="65">
        <f>IFERROR(IF(OR([1]APELACIÓN!$I74="",[1]APELACIÓN!$I74="NO",VLOOKUP($C79,[1]APELACIÓN!$C:$AM,33,0)=0),[1]CONSOLIDADO!BD79,VLOOKUP($C79,[1]APELACIÓN!$C:$AM,33,0)),0)</f>
        <v>70</v>
      </c>
      <c r="V79" s="65">
        <f>IFERROR(IF(OR([1]APELACIÓN!$I74="",[1]APELACIÓN!$I74="NO",VLOOKUP($C79,[1]APELACIÓN!$C:$AM,34,0)=0),[1]CONSOLIDADO!BE79,VLOOKUP($C79,[1]APELACIÓN!$C:$AM,34,0)),0)</f>
        <v>70</v>
      </c>
      <c r="W79" s="65">
        <f t="shared" si="6"/>
        <v>70</v>
      </c>
      <c r="X79" s="66">
        <f>ROUND(IFERROR(VLOOKUP($W79,[1]PARAMETROS!$Q$12:$S$82,2,0),0),2)</f>
        <v>100</v>
      </c>
      <c r="Y79" s="67">
        <f t="shared" si="7"/>
        <v>30</v>
      </c>
      <c r="Z79" s="68">
        <f t="shared" si="8"/>
        <v>76</v>
      </c>
      <c r="AA79" s="69" t="str">
        <f>IFERROR(IF(VLOOKUP($C79,[1]APELACIÓN!$C$11:$I$460,5,0)="","",VLOOKUP($C79,[1]APELACIÓN!$C$11:$I$460,5,0)),0)</f>
        <v/>
      </c>
      <c r="AB79" s="69" t="str">
        <f>IFERROR(IF(VLOOKUP($C79,[1]APELACIÓN!$C$11:$I$460,7,0)="","",VLOOKUP($C79,[1]APELACIÓN!$C$11:$I$460,7,0)),0)</f>
        <v/>
      </c>
      <c r="AC79" s="70" t="str">
        <f>IF($C79="","",[1]CONSOLIDADO!BP79)</f>
        <v/>
      </c>
      <c r="AD79" s="71">
        <f>IF($C79="","",[1]CONSOLIDADO!BQ79)</f>
        <v>0</v>
      </c>
      <c r="AE79" s="71">
        <f>IF($C79="","",[1]CONSOLIDADO!BR79)</f>
        <v>0</v>
      </c>
      <c r="AF79" s="71">
        <f>IF($C79="","",[1]CONSOLIDADO!BS79)</f>
        <v>0</v>
      </c>
      <c r="AG79" s="71">
        <f>IF($C79="","",[1]CONSOLIDADO!BT79)</f>
        <v>0</v>
      </c>
      <c r="AH79" s="70" t="str">
        <f>IF($C79="","",[1]CONSOLIDADO!BU79)</f>
        <v/>
      </c>
      <c r="AI79" s="70">
        <f>IF($C79="","",[1]CONSOLIDADO!BV79)</f>
        <v>0</v>
      </c>
      <c r="AJ79" s="71">
        <f>IF($C79="","",[1]CONSOLIDADO!BW79)</f>
        <v>0</v>
      </c>
      <c r="AK79" s="72">
        <f>IF($C79="","",[1]CONSOLIDADO!BX79)</f>
        <v>64</v>
      </c>
    </row>
    <row r="80" spans="1:37" x14ac:dyDescent="0.25">
      <c r="A80" s="61">
        <v>21</v>
      </c>
      <c r="B80" s="62">
        <v>103</v>
      </c>
      <c r="C80" s="63">
        <v>6273848</v>
      </c>
      <c r="D80" s="62">
        <v>0</v>
      </c>
      <c r="E80" s="64">
        <f>IFERROR(VLOOKUP($C80,[1]CONSOLIDADO!$C$16:$K$465,9,0),"")</f>
        <v>14</v>
      </c>
      <c r="F80" s="65">
        <f>IFERROR(IF(OR([1]APELACIÓN!$I75="",[1]APELACIÓN!$I75="NO",VLOOKUP($C80,[1]APELACIÓN!$C:$AM,20,0)=0),[1]CONSOLIDADO!$AO80,VLOOKUP($C80,[1]APELACIÓN!$C:$AM,20,0)),0)</f>
        <v>14</v>
      </c>
      <c r="G80" s="66">
        <f>ROUND(IFERROR(IF($F80&gt;39,200,VLOOKUP($F80,[1]PARAMETROS!$A$12:$K$55,2,0)),0),2)</f>
        <v>75</v>
      </c>
      <c r="H80" s="66">
        <f t="shared" si="0"/>
        <v>37.5</v>
      </c>
      <c r="I80" s="66">
        <f>IFERROR(IF(VLOOKUP(C80,[1]APELACIÓN!$C:$AM,7,0)="SI",VLOOKUP(C80,[1]APELACIÓN!$C:$AM,23,0),VLOOKUP(C80,[1]CONSOLIDADO!$C$13:$AR$465,42,0)),0)</f>
        <v>0</v>
      </c>
      <c r="J80" s="66">
        <f>ROUND(IFERROR(IF($I80&gt;39,200,VLOOKUP($I80,[1]PARAMETROS!$A$12:$K$55,6,0)),0),2)</f>
        <v>0</v>
      </c>
      <c r="K80" s="66">
        <f t="shared" si="1"/>
        <v>0</v>
      </c>
      <c r="L80" s="65">
        <f>IFERROR(IF(OR([1]APELACIÓN!$I75="",[1]APELACIÓN!$I75="NO",VLOOKUP($C80,[1]APELACIÓN!$C:$AM,26,0)=0),[1]CONSOLIDADO!AU80,VLOOKUP($C80,[1]APELACIÓN!$C:$AM,26,0)),0)</f>
        <v>0</v>
      </c>
      <c r="M80" s="66">
        <f>ROUND(IFERROR(IF($L80&gt;39,200,VLOOKUP($L80,[1]PARAMETROS!$A$12:$K$55,10,0)),0),2)</f>
        <v>0</v>
      </c>
      <c r="N80" s="66">
        <f t="shared" si="2"/>
        <v>0</v>
      </c>
      <c r="O80" s="66">
        <f t="shared" si="3"/>
        <v>37.5</v>
      </c>
      <c r="P80" s="67">
        <f t="shared" si="4"/>
        <v>15</v>
      </c>
      <c r="Q80" s="65">
        <f>IFERROR(IF(OR([1]APELACIÓN!$I75="",[1]APELACIÓN!$I75="NO",VLOOKUP($C80,[1]APELACIÓN!$C:$AM,29,0)=0),[1]CONSOLIDADO!AZ80,VLOOKUP($C80,[1]APELACIÓN!$C:$AM,29,0)),0)</f>
        <v>266</v>
      </c>
      <c r="R80" s="66">
        <f>ROUND(IFERROR(IF($Q80&gt;110,100,VLOOKUP($Q80,[1]PARAMETROS!$M$12:$O$122,2,0)),0),2)</f>
        <v>100</v>
      </c>
      <c r="S80" s="67">
        <f t="shared" si="5"/>
        <v>30</v>
      </c>
      <c r="T80" s="65">
        <f>IFERROR(IF(OR([1]APELACIÓN!$I75="",[1]APELACIÓN!$I75="NO",VLOOKUP($C80,[1]APELACIÓN!$C:$AM,32,0)=0),[1]CONSOLIDADO!BC80,VLOOKUP($C80,[1]APELACIÓN!$C:$AM,32,0)),0)</f>
        <v>70</v>
      </c>
      <c r="U80" s="65">
        <f>IFERROR(IF(OR([1]APELACIÓN!$I75="",[1]APELACIÓN!$I75="NO",VLOOKUP($C80,[1]APELACIÓN!$C:$AM,33,0)=0),[1]CONSOLIDADO!BD80,VLOOKUP($C80,[1]APELACIÓN!$C:$AM,33,0)),0)</f>
        <v>70</v>
      </c>
      <c r="V80" s="65">
        <f>IFERROR(IF(OR([1]APELACIÓN!$I75="",[1]APELACIÓN!$I75="NO",VLOOKUP($C80,[1]APELACIÓN!$C:$AM,34,0)=0),[1]CONSOLIDADO!BE80,VLOOKUP($C80,[1]APELACIÓN!$C:$AM,34,0)),0)</f>
        <v>70</v>
      </c>
      <c r="W80" s="65">
        <f t="shared" si="6"/>
        <v>70</v>
      </c>
      <c r="X80" s="66">
        <f>ROUND(IFERROR(VLOOKUP($W80,[1]PARAMETROS!$Q$12:$S$82,2,0),0),2)</f>
        <v>100</v>
      </c>
      <c r="Y80" s="67">
        <f t="shared" si="7"/>
        <v>30</v>
      </c>
      <c r="Z80" s="68">
        <f t="shared" si="8"/>
        <v>75</v>
      </c>
      <c r="AA80" s="69" t="str">
        <f>IFERROR(IF(VLOOKUP($C80,[1]APELACIÓN!$C$11:$I$460,5,0)="","",VLOOKUP($C80,[1]APELACIÓN!$C$11:$I$460,5,0)),0)</f>
        <v/>
      </c>
      <c r="AB80" s="69" t="str">
        <f>IFERROR(IF(VLOOKUP($C80,[1]APELACIÓN!$C$11:$I$460,7,0)="","",VLOOKUP($C80,[1]APELACIÓN!$C$11:$I$460,7,0)),0)</f>
        <v/>
      </c>
      <c r="AC80" s="70" t="str">
        <f>IF($C80="","",[1]CONSOLIDADO!BP80)</f>
        <v/>
      </c>
      <c r="AD80" s="71">
        <f>IF($C80="","",[1]CONSOLIDADO!BQ80)</f>
        <v>0</v>
      </c>
      <c r="AE80" s="71">
        <f>IF($C80="","",[1]CONSOLIDADO!BR80)</f>
        <v>0</v>
      </c>
      <c r="AF80" s="71">
        <f>IF($C80="","",[1]CONSOLIDADO!BS80)</f>
        <v>0</v>
      </c>
      <c r="AG80" s="71">
        <f>IF($C80="","",[1]CONSOLIDADO!BT80)</f>
        <v>0</v>
      </c>
      <c r="AH80" s="70" t="str">
        <f>IF($C80="","",[1]CONSOLIDADO!BU80)</f>
        <v/>
      </c>
      <c r="AI80" s="70">
        <f>IF($C80="","",[1]CONSOLIDADO!BV80)</f>
        <v>0</v>
      </c>
      <c r="AJ80" s="71">
        <f>IF($C80="","",[1]CONSOLIDADO!BW80)</f>
        <v>0</v>
      </c>
      <c r="AK80" s="72">
        <f>IF($C80="","",[1]CONSOLIDADO!BX80)</f>
        <v>65</v>
      </c>
    </row>
    <row r="81" spans="1:37" x14ac:dyDescent="0.25">
      <c r="A81" s="61">
        <v>65</v>
      </c>
      <c r="B81" s="62">
        <v>103</v>
      </c>
      <c r="C81" s="63">
        <v>10362771</v>
      </c>
      <c r="D81" s="62">
        <v>0</v>
      </c>
      <c r="E81" s="64">
        <f>IFERROR(VLOOKUP($C81,[1]CONSOLIDADO!$C$16:$K$465,9,0),"")</f>
        <v>14</v>
      </c>
      <c r="F81" s="65">
        <f>IFERROR(IF(OR([1]APELACIÓN!$I76="",[1]APELACIÓN!$I76="NO",VLOOKUP($C81,[1]APELACIÓN!$C:$AM,20,0)=0),[1]CONSOLIDADO!$AO81,VLOOKUP($C81,[1]APELACIÓN!$C:$AM,20,0)),0)</f>
        <v>16</v>
      </c>
      <c r="G81" s="66">
        <f>ROUND(IFERROR(IF($F81&gt;39,200,VLOOKUP($F81,[1]PARAMETROS!$A$12:$K$55,2,0)),0),2)</f>
        <v>85</v>
      </c>
      <c r="H81" s="66">
        <f t="shared" ref="H81:H126" si="9">ROUND(G81*$F$12,2)</f>
        <v>42.5</v>
      </c>
      <c r="I81" s="66">
        <f>IFERROR(IF(VLOOKUP(C81,[1]APELACIÓN!$C:$AM,7,0)="SI",VLOOKUP(C81,[1]APELACIÓN!$C:$AM,23,0),VLOOKUP(C81,[1]CONSOLIDADO!$C$13:$AR$465,42,0)),0)</f>
        <v>0</v>
      </c>
      <c r="J81" s="66">
        <f>ROUND(IFERROR(IF($I81&gt;39,200,VLOOKUP($I81,[1]PARAMETROS!$A$12:$K$55,6,0)),0),2)</f>
        <v>0</v>
      </c>
      <c r="K81" s="66">
        <f t="shared" ref="K81:K126" si="10">ROUND(J81*$I$12,2)</f>
        <v>0</v>
      </c>
      <c r="L81" s="65">
        <f>IFERROR(IF(OR([1]APELACIÓN!$I76="",[1]APELACIÓN!$I76="NO",VLOOKUP($C81,[1]APELACIÓN!$C:$AM,26,0)=0),[1]CONSOLIDADO!AU81,VLOOKUP($C81,[1]APELACIÓN!$C:$AM,26,0)),0)</f>
        <v>0</v>
      </c>
      <c r="M81" s="66">
        <f>ROUND(IFERROR(IF($L81&gt;39,200,VLOOKUP($L81,[1]PARAMETROS!$A$12:$K$55,10,0)),0),2)</f>
        <v>0</v>
      </c>
      <c r="N81" s="66">
        <f t="shared" ref="N81:N126" si="11">ROUND(M81*$L$12,2)</f>
        <v>0</v>
      </c>
      <c r="O81" s="66">
        <f t="shared" ref="O81:O126" si="12">ROUND(IFERROR(IF(H81+K81+N81&gt;100,100,H81+K81+N81),0),2)</f>
        <v>42.5</v>
      </c>
      <c r="P81" s="67">
        <f t="shared" ref="P81:P126" si="13">ROUND(O81*$F$6,2)</f>
        <v>17</v>
      </c>
      <c r="Q81" s="65">
        <f>IFERROR(IF(OR([1]APELACIÓN!$I76="",[1]APELACIÓN!$I76="NO",VLOOKUP($C81,[1]APELACIÓN!$C:$AM,29,0)=0),[1]CONSOLIDADO!AZ81,VLOOKUP($C81,[1]APELACIÓN!$C:$AM,29,0)),0)</f>
        <v>827</v>
      </c>
      <c r="R81" s="66">
        <f>ROUND(IFERROR(IF($Q81&gt;110,100,VLOOKUP($Q81,[1]PARAMETROS!$M$12:$O$122,2,0)),0),2)</f>
        <v>100</v>
      </c>
      <c r="S81" s="67">
        <f t="shared" ref="S81:S126" si="14">ROUND(R81*$Q$12,2)</f>
        <v>30</v>
      </c>
      <c r="T81" s="65">
        <f>IFERROR(IF(OR([1]APELACIÓN!$I76="",[1]APELACIÓN!$I76="NO",VLOOKUP($C81,[1]APELACIÓN!$C:$AM,32,0)=0),[1]CONSOLIDADO!BC81,VLOOKUP($C81,[1]APELACIÓN!$C:$AM,32,0)),0)</f>
        <v>70</v>
      </c>
      <c r="U81" s="65">
        <f>IFERROR(IF(OR([1]APELACIÓN!$I76="",[1]APELACIÓN!$I76="NO",VLOOKUP($C81,[1]APELACIÓN!$C:$AM,33,0)=0),[1]CONSOLIDADO!BD81,VLOOKUP($C81,[1]APELACIÓN!$C:$AM,33,0)),0)</f>
        <v>66</v>
      </c>
      <c r="V81" s="65">
        <f>IFERROR(IF(OR([1]APELACIÓN!$I76="",[1]APELACIÓN!$I76="NO",VLOOKUP($C81,[1]APELACIÓN!$C:$AM,34,0)=0),[1]CONSOLIDADO!BE81,VLOOKUP($C81,[1]APELACIÓN!$C:$AM,34,0)),0)</f>
        <v>66</v>
      </c>
      <c r="W81" s="65">
        <f t="shared" ref="W81:W126" si="15">IFERROR(ROUND(AVERAGE(T81:V81),0),0)</f>
        <v>67</v>
      </c>
      <c r="X81" s="66">
        <f>ROUND(IFERROR(VLOOKUP($W81,[1]PARAMETROS!$Q$12:$S$82,2,0),0),2)</f>
        <v>92</v>
      </c>
      <c r="Y81" s="67">
        <f t="shared" ref="Y81:Y126" si="16">ROUND(X81*$T$12,2)</f>
        <v>27.6</v>
      </c>
      <c r="Z81" s="68">
        <f t="shared" ref="Z81:Z126" si="17">ROUND(P81+S81+Y81,2)</f>
        <v>74.599999999999994</v>
      </c>
      <c r="AA81" s="69" t="str">
        <f>IFERROR(IF(VLOOKUP($C81,[1]APELACIÓN!$C$11:$I$460,5,0)="","",VLOOKUP($C81,[1]APELACIÓN!$C$11:$I$460,5,0)),0)</f>
        <v/>
      </c>
      <c r="AB81" s="69" t="str">
        <f>IFERROR(IF(VLOOKUP($C81,[1]APELACIÓN!$C$11:$I$460,7,0)="","",VLOOKUP($C81,[1]APELACIÓN!$C$11:$I$460,7,0)),0)</f>
        <v/>
      </c>
      <c r="AC81" s="70" t="str">
        <f>IF($C81="","",[1]CONSOLIDADO!BP81)</f>
        <v/>
      </c>
      <c r="AD81" s="71">
        <f>IF($C81="","",[1]CONSOLIDADO!BQ81)</f>
        <v>0</v>
      </c>
      <c r="AE81" s="71">
        <f>IF($C81="","",[1]CONSOLIDADO!BR81)</f>
        <v>0</v>
      </c>
      <c r="AF81" s="71">
        <f>IF($C81="","",[1]CONSOLIDADO!BS81)</f>
        <v>0</v>
      </c>
      <c r="AG81" s="71">
        <f>IF($C81="","",[1]CONSOLIDADO!BT81)</f>
        <v>0</v>
      </c>
      <c r="AH81" s="70" t="str">
        <f>IF($C81="","",[1]CONSOLIDADO!BU81)</f>
        <v/>
      </c>
      <c r="AI81" s="70">
        <f>IF($C81="","",[1]CONSOLIDADO!BV81)</f>
        <v>0</v>
      </c>
      <c r="AJ81" s="71">
        <f>IF($C81="","",[1]CONSOLIDADO!BW81)</f>
        <v>0</v>
      </c>
      <c r="AK81" s="72">
        <f>IF($C81="","",[1]CONSOLIDADO!BX81)</f>
        <v>66</v>
      </c>
    </row>
    <row r="82" spans="1:37" x14ac:dyDescent="0.25">
      <c r="A82" s="61">
        <v>10</v>
      </c>
      <c r="B82" s="62">
        <v>101</v>
      </c>
      <c r="C82" s="63">
        <v>10970611</v>
      </c>
      <c r="D82" s="62">
        <v>6</v>
      </c>
      <c r="E82" s="64">
        <f>IFERROR(VLOOKUP($C82,[1]CONSOLIDADO!$C$16:$K$465,9,0),"")</f>
        <v>14</v>
      </c>
      <c r="F82" s="65">
        <f>IFERROR(IF(OR([1]APELACIÓN!$I77="",[1]APELACIÓN!$I77="NO",VLOOKUP($C82,[1]APELACIÓN!$C:$AM,20,0)=0),[1]CONSOLIDADO!$AO82,VLOOKUP($C82,[1]APELACIÓN!$C:$AM,20,0)),0)</f>
        <v>13</v>
      </c>
      <c r="G82" s="66">
        <f>ROUND(IFERROR(IF($F82&gt;39,200,VLOOKUP($F82,[1]PARAMETROS!$A$12:$K$55,2,0)),0),2)</f>
        <v>70</v>
      </c>
      <c r="H82" s="66">
        <f t="shared" si="9"/>
        <v>35</v>
      </c>
      <c r="I82" s="66">
        <f>IFERROR(IF(VLOOKUP(C82,[1]APELACIÓN!$C:$AM,7,0)="SI",VLOOKUP(C82,[1]APELACIÓN!$C:$AM,23,0),VLOOKUP(C82,[1]CONSOLIDADO!$C$13:$AR$465,42,0)),0)</f>
        <v>0</v>
      </c>
      <c r="J82" s="66">
        <f>ROUND(IFERROR(IF($I82&gt;39,200,VLOOKUP($I82,[1]PARAMETROS!$A$12:$K$55,6,0)),0),2)</f>
        <v>0</v>
      </c>
      <c r="K82" s="66">
        <f t="shared" si="10"/>
        <v>0</v>
      </c>
      <c r="L82" s="65">
        <f>IFERROR(IF(OR([1]APELACIÓN!$I77="",[1]APELACIÓN!$I77="NO",VLOOKUP($C82,[1]APELACIÓN!$C:$AM,26,0)=0),[1]CONSOLIDADO!AU82,VLOOKUP($C82,[1]APELACIÓN!$C:$AM,26,0)),0)</f>
        <v>0</v>
      </c>
      <c r="M82" s="66">
        <f>ROUND(IFERROR(IF($L82&gt;39,200,VLOOKUP($L82,[1]PARAMETROS!$A$12:$K$55,10,0)),0),2)</f>
        <v>0</v>
      </c>
      <c r="N82" s="66">
        <f t="shared" si="11"/>
        <v>0</v>
      </c>
      <c r="O82" s="66">
        <f t="shared" si="12"/>
        <v>35</v>
      </c>
      <c r="P82" s="67">
        <f t="shared" si="13"/>
        <v>14</v>
      </c>
      <c r="Q82" s="65">
        <f>IFERROR(IF(OR([1]APELACIÓN!$I77="",[1]APELACIÓN!$I77="NO",VLOOKUP($C82,[1]APELACIÓN!$C:$AM,29,0)=0),[1]CONSOLIDADO!AZ82,VLOOKUP($C82,[1]APELACIÓN!$C:$AM,29,0)),0)</f>
        <v>488</v>
      </c>
      <c r="R82" s="66">
        <f>ROUND(IFERROR(IF($Q82&gt;110,100,VLOOKUP($Q82,[1]PARAMETROS!$M$12:$O$122,2,0)),0),2)</f>
        <v>100</v>
      </c>
      <c r="S82" s="67">
        <f t="shared" si="14"/>
        <v>30</v>
      </c>
      <c r="T82" s="65">
        <f>IFERROR(IF(OR([1]APELACIÓN!$I77="",[1]APELACIÓN!$I77="NO",VLOOKUP($C82,[1]APELACIÓN!$C:$AM,32,0)=0),[1]CONSOLIDADO!BC82,VLOOKUP($C82,[1]APELACIÓN!$C:$AM,32,0)),0)</f>
        <v>70</v>
      </c>
      <c r="U82" s="65">
        <f>IFERROR(IF(OR([1]APELACIÓN!$I77="",[1]APELACIÓN!$I77="NO",VLOOKUP($C82,[1]APELACIÓN!$C:$AM,33,0)=0),[1]CONSOLIDADO!BD82,VLOOKUP($C82,[1]APELACIÓN!$C:$AM,33,0)),0)</f>
        <v>70</v>
      </c>
      <c r="V82" s="65">
        <f>IFERROR(IF(OR([1]APELACIÓN!$I77="",[1]APELACIÓN!$I77="NO",VLOOKUP($C82,[1]APELACIÓN!$C:$AM,34,0)=0),[1]CONSOLIDADO!BE82,VLOOKUP($C82,[1]APELACIÓN!$C:$AM,34,0)),0)</f>
        <v>70</v>
      </c>
      <c r="W82" s="65">
        <f t="shared" si="15"/>
        <v>70</v>
      </c>
      <c r="X82" s="66">
        <f>ROUND(IFERROR(VLOOKUP($W82,[1]PARAMETROS!$Q$12:$S$82,2,0),0),2)</f>
        <v>100</v>
      </c>
      <c r="Y82" s="67">
        <f t="shared" si="16"/>
        <v>30</v>
      </c>
      <c r="Z82" s="68">
        <f t="shared" si="17"/>
        <v>74</v>
      </c>
      <c r="AA82" s="69" t="str">
        <f>IFERROR(IF(VLOOKUP($C82,[1]APELACIÓN!$C$11:$I$460,5,0)="","",VLOOKUP($C82,[1]APELACIÓN!$C$11:$I$460,5,0)),0)</f>
        <v/>
      </c>
      <c r="AB82" s="69" t="str">
        <f>IFERROR(IF(VLOOKUP($C82,[1]APELACIÓN!$C$11:$I$460,7,0)="","",VLOOKUP($C82,[1]APELACIÓN!$C$11:$I$460,7,0)),0)</f>
        <v/>
      </c>
      <c r="AC82" s="70" t="str">
        <f>IF($C82="","",[1]CONSOLIDADO!BP82)</f>
        <v>EMPATE</v>
      </c>
      <c r="AD82" s="71">
        <f>IF($C82="","",[1]CONSOLIDADO!BQ82)</f>
        <v>70</v>
      </c>
      <c r="AE82" s="71">
        <f>IF($C82="","",[1]CONSOLIDADO!BR82)</f>
        <v>13</v>
      </c>
      <c r="AF82" s="71">
        <f>IF($C82="","",[1]CONSOLIDADO!BS82)</f>
        <v>4</v>
      </c>
      <c r="AG82" s="71">
        <f>IF($C82="","",[1]CONSOLIDADO!BT82)</f>
        <v>0</v>
      </c>
      <c r="AH82" s="70" t="str">
        <f>IF($C82="","",[1]CONSOLIDADO!BU82)</f>
        <v/>
      </c>
      <c r="AI82" s="70">
        <f>IF($C82="","",[1]CONSOLIDADO!BV82)</f>
        <v>0</v>
      </c>
      <c r="AJ82" s="71">
        <f>IF($C82="","",[1]CONSOLIDADO!BW82)</f>
        <v>0</v>
      </c>
      <c r="AK82" s="72">
        <f>IF($C82="","",[1]CONSOLIDADO!BX82)</f>
        <v>67</v>
      </c>
    </row>
    <row r="83" spans="1:37" x14ac:dyDescent="0.25">
      <c r="A83" s="61">
        <v>100</v>
      </c>
      <c r="B83" s="62">
        <v>103</v>
      </c>
      <c r="C83" s="63">
        <v>13870338</v>
      </c>
      <c r="D83" s="62" t="s">
        <v>42</v>
      </c>
      <c r="E83" s="64">
        <f>IFERROR(VLOOKUP($C83,[1]CONSOLIDADO!$C$16:$K$465,9,0),"")</f>
        <v>14</v>
      </c>
      <c r="F83" s="65">
        <f>IFERROR(IF(OR([1]APELACIÓN!$I78="",[1]APELACIÓN!$I78="NO",VLOOKUP($C83,[1]APELACIÓN!$C:$AM,20,0)=0),[1]CONSOLIDADO!$AO83,VLOOKUP($C83,[1]APELACIÓN!$C:$AM,20,0)),0)</f>
        <v>13</v>
      </c>
      <c r="G83" s="66">
        <f>ROUND(IFERROR(IF($F83&gt;39,200,VLOOKUP($F83,[1]PARAMETROS!$A$12:$K$55,2,0)),0),2)</f>
        <v>70</v>
      </c>
      <c r="H83" s="66">
        <f t="shared" si="9"/>
        <v>35</v>
      </c>
      <c r="I83" s="66">
        <f>IFERROR(IF(VLOOKUP(C83,[1]APELACIÓN!$C:$AM,7,0)="SI",VLOOKUP(C83,[1]APELACIÓN!$C:$AM,23,0),VLOOKUP(C83,[1]CONSOLIDADO!$C$13:$AR$465,42,0)),0)</f>
        <v>0</v>
      </c>
      <c r="J83" s="66">
        <f>ROUND(IFERROR(IF($I83&gt;39,200,VLOOKUP($I83,[1]PARAMETROS!$A$12:$K$55,6,0)),0),2)</f>
        <v>0</v>
      </c>
      <c r="K83" s="66">
        <f t="shared" si="10"/>
        <v>0</v>
      </c>
      <c r="L83" s="65">
        <f>IFERROR(IF(OR([1]APELACIÓN!$I78="",[1]APELACIÓN!$I78="NO",VLOOKUP($C83,[1]APELACIÓN!$C:$AM,26,0)=0),[1]CONSOLIDADO!AU83,VLOOKUP($C83,[1]APELACIÓN!$C:$AM,26,0)),0)</f>
        <v>0</v>
      </c>
      <c r="M83" s="66">
        <f>ROUND(IFERROR(IF($L83&gt;39,200,VLOOKUP($L83,[1]PARAMETROS!$A$12:$K$55,10,0)),0),2)</f>
        <v>0</v>
      </c>
      <c r="N83" s="66">
        <f t="shared" si="11"/>
        <v>0</v>
      </c>
      <c r="O83" s="66">
        <f t="shared" si="12"/>
        <v>35</v>
      </c>
      <c r="P83" s="67">
        <f t="shared" si="13"/>
        <v>14</v>
      </c>
      <c r="Q83" s="65">
        <f>IFERROR(IF(OR([1]APELACIÓN!$I78="",[1]APELACIÓN!$I78="NO",VLOOKUP($C83,[1]APELACIÓN!$C:$AM,29,0)=0),[1]CONSOLIDADO!AZ83,VLOOKUP($C83,[1]APELACIÓN!$C:$AM,29,0)),0)</f>
        <v>590</v>
      </c>
      <c r="R83" s="66">
        <f>ROUND(IFERROR(IF($Q83&gt;110,100,VLOOKUP($Q83,[1]PARAMETROS!$M$12:$O$122,2,0)),0),2)</f>
        <v>100</v>
      </c>
      <c r="S83" s="67">
        <f t="shared" si="14"/>
        <v>30</v>
      </c>
      <c r="T83" s="65">
        <f>IFERROR(IF(OR([1]APELACIÓN!$I78="",[1]APELACIÓN!$I78="NO",VLOOKUP($C83,[1]APELACIÓN!$C:$AM,32,0)=0),[1]CONSOLIDADO!BC83,VLOOKUP($C83,[1]APELACIÓN!$C:$AM,32,0)),0)</f>
        <v>70</v>
      </c>
      <c r="U83" s="65">
        <f>IFERROR(IF(OR([1]APELACIÓN!$I78="",[1]APELACIÓN!$I78="NO",VLOOKUP($C83,[1]APELACIÓN!$C:$AM,33,0)=0),[1]CONSOLIDADO!BD83,VLOOKUP($C83,[1]APELACIÓN!$C:$AM,33,0)),0)</f>
        <v>70</v>
      </c>
      <c r="V83" s="65">
        <f>IFERROR(IF(OR([1]APELACIÓN!$I78="",[1]APELACIÓN!$I78="NO",VLOOKUP($C83,[1]APELACIÓN!$C:$AM,34,0)=0),[1]CONSOLIDADO!BE83,VLOOKUP($C83,[1]APELACIÓN!$C:$AM,34,0)),0)</f>
        <v>70</v>
      </c>
      <c r="W83" s="65">
        <f t="shared" si="15"/>
        <v>70</v>
      </c>
      <c r="X83" s="66">
        <f>ROUND(IFERROR(VLOOKUP($W83,[1]PARAMETROS!$Q$12:$S$82,2,0),0),2)</f>
        <v>100</v>
      </c>
      <c r="Y83" s="67">
        <f t="shared" si="16"/>
        <v>30</v>
      </c>
      <c r="Z83" s="68">
        <f t="shared" si="17"/>
        <v>74</v>
      </c>
      <c r="AA83" s="69" t="str">
        <f>IFERROR(IF(VLOOKUP($C83,[1]APELACIÓN!$C$11:$I$460,5,0)="","",VLOOKUP($C83,[1]APELACIÓN!$C$11:$I$460,5,0)),0)</f>
        <v/>
      </c>
      <c r="AB83" s="69" t="str">
        <f>IFERROR(IF(VLOOKUP($C83,[1]APELACIÓN!$C$11:$I$460,7,0)="","",VLOOKUP($C83,[1]APELACIÓN!$C$11:$I$460,7,0)),0)</f>
        <v/>
      </c>
      <c r="AC83" s="70" t="str">
        <f>IF($C83="","",[1]CONSOLIDADO!BP83)</f>
        <v>EMPATE</v>
      </c>
      <c r="AD83" s="71">
        <f>IF($C83="","",[1]CONSOLIDADO!BQ83)</f>
        <v>70</v>
      </c>
      <c r="AE83" s="71">
        <f>IF($C83="","",[1]CONSOLIDADO!BR83)</f>
        <v>12</v>
      </c>
      <c r="AF83" s="71">
        <f>IF($C83="","",[1]CONSOLIDADO!BS83)</f>
        <v>6</v>
      </c>
      <c r="AG83" s="71">
        <f>IF($C83="","",[1]CONSOLIDADO!BT83)</f>
        <v>22</v>
      </c>
      <c r="AH83" s="70" t="str">
        <f>IF($C83="","",[1]CONSOLIDADO!BU83)</f>
        <v/>
      </c>
      <c r="AI83" s="70">
        <f>IF($C83="","",[1]CONSOLIDADO!BV83)</f>
        <v>0</v>
      </c>
      <c r="AJ83" s="71">
        <f>IF($C83="","",[1]CONSOLIDADO!BW83)</f>
        <v>0</v>
      </c>
      <c r="AK83" s="72">
        <f>IF($C83="","",[1]CONSOLIDADO!BX83)</f>
        <v>68</v>
      </c>
    </row>
    <row r="84" spans="1:37" x14ac:dyDescent="0.25">
      <c r="A84" s="61">
        <v>18</v>
      </c>
      <c r="B84" s="62">
        <v>101</v>
      </c>
      <c r="C84" s="63">
        <v>14309589</v>
      </c>
      <c r="D84" s="62">
        <v>4</v>
      </c>
      <c r="E84" s="64">
        <f>IFERROR(VLOOKUP($C84,[1]CONSOLIDADO!$C$16:$K$465,9,0),"")</f>
        <v>14</v>
      </c>
      <c r="F84" s="65">
        <f>IFERROR(IF(OR([1]APELACIÓN!$I79="",[1]APELACIÓN!$I79="NO",VLOOKUP($C84,[1]APELACIÓN!$C:$AM,20,0)=0),[1]CONSOLIDADO!$AO84,VLOOKUP($C84,[1]APELACIÓN!$C:$AM,20,0)),0)</f>
        <v>12</v>
      </c>
      <c r="G84" s="66">
        <f>ROUND(IFERROR(IF($F84&gt;39,200,VLOOKUP($F84,[1]PARAMETROS!$A$12:$K$55,2,0)),0),2)</f>
        <v>65</v>
      </c>
      <c r="H84" s="66">
        <f t="shared" si="9"/>
        <v>32.5</v>
      </c>
      <c r="I84" s="66">
        <f>IFERROR(IF(VLOOKUP(C84,[1]APELACIÓN!$C:$AM,7,0)="SI",VLOOKUP(C84,[1]APELACIÓN!$C:$AM,23,0),VLOOKUP(C84,[1]CONSOLIDADO!$C$13:$AR$465,42,0)),0)</f>
        <v>0</v>
      </c>
      <c r="J84" s="66">
        <f>ROUND(IFERROR(IF($I84&gt;39,200,VLOOKUP($I84,[1]PARAMETROS!$A$12:$K$55,6,0)),0),2)</f>
        <v>0</v>
      </c>
      <c r="K84" s="66">
        <f t="shared" si="10"/>
        <v>0</v>
      </c>
      <c r="L84" s="65">
        <f>IFERROR(IF(OR([1]APELACIÓN!$I79="",[1]APELACIÓN!$I79="NO",VLOOKUP($C84,[1]APELACIÓN!$C:$AM,26,0)=0),[1]CONSOLIDADO!AU84,VLOOKUP($C84,[1]APELACIÓN!$C:$AM,26,0)),0)</f>
        <v>0</v>
      </c>
      <c r="M84" s="66">
        <f>ROUND(IFERROR(IF($L84&gt;39,200,VLOOKUP($L84,[1]PARAMETROS!$A$12:$K$55,10,0)),0),2)</f>
        <v>0</v>
      </c>
      <c r="N84" s="66">
        <f t="shared" si="11"/>
        <v>0</v>
      </c>
      <c r="O84" s="66">
        <f t="shared" si="12"/>
        <v>32.5</v>
      </c>
      <c r="P84" s="67">
        <f t="shared" si="13"/>
        <v>13</v>
      </c>
      <c r="Q84" s="65">
        <f>IFERROR(IF(OR([1]APELACIÓN!$I79="",[1]APELACIÓN!$I79="NO",VLOOKUP($C84,[1]APELACIÓN!$C:$AM,29,0)=0),[1]CONSOLIDADO!AZ84,VLOOKUP($C84,[1]APELACIÓN!$C:$AM,29,0)),0)</f>
        <v>129</v>
      </c>
      <c r="R84" s="66">
        <f>ROUND(IFERROR(IF($Q84&gt;110,100,VLOOKUP($Q84,[1]PARAMETROS!$M$12:$O$122,2,0)),0),2)</f>
        <v>100</v>
      </c>
      <c r="S84" s="67">
        <f t="shared" si="14"/>
        <v>30</v>
      </c>
      <c r="T84" s="65">
        <f>IFERROR(IF(OR([1]APELACIÓN!$I79="",[1]APELACIÓN!$I79="NO",VLOOKUP($C84,[1]APELACIÓN!$C:$AM,32,0)=0),[1]CONSOLIDADO!BC84,VLOOKUP($C84,[1]APELACIÓN!$C:$AM,32,0)),0)</f>
        <v>70</v>
      </c>
      <c r="U84" s="65">
        <f>IFERROR(IF(OR([1]APELACIÓN!$I79="",[1]APELACIÓN!$I79="NO",VLOOKUP($C84,[1]APELACIÓN!$C:$AM,33,0)=0),[1]CONSOLIDADO!BD84,VLOOKUP($C84,[1]APELACIÓN!$C:$AM,33,0)),0)</f>
        <v>70</v>
      </c>
      <c r="V84" s="65">
        <f>IFERROR(IF(OR([1]APELACIÓN!$I79="",[1]APELACIÓN!$I79="NO",VLOOKUP($C84,[1]APELACIÓN!$C:$AM,34,0)=0),[1]CONSOLIDADO!BE84,VLOOKUP($C84,[1]APELACIÓN!$C:$AM,34,0)),0)</f>
        <v>70</v>
      </c>
      <c r="W84" s="65">
        <f t="shared" si="15"/>
        <v>70</v>
      </c>
      <c r="X84" s="66">
        <f>ROUND(IFERROR(VLOOKUP($W84,[1]PARAMETROS!$Q$12:$S$82,2,0),0),2)</f>
        <v>100</v>
      </c>
      <c r="Y84" s="67">
        <f t="shared" si="16"/>
        <v>30</v>
      </c>
      <c r="Z84" s="68">
        <f t="shared" si="17"/>
        <v>73</v>
      </c>
      <c r="AA84" s="69" t="str">
        <f>IFERROR(IF(VLOOKUP($C84,[1]APELACIÓN!$C$11:$I$460,5,0)="","",VLOOKUP($C84,[1]APELACIÓN!$C$11:$I$460,5,0)),0)</f>
        <v/>
      </c>
      <c r="AB84" s="69" t="str">
        <f>IFERROR(IF(VLOOKUP($C84,[1]APELACIÓN!$C$11:$I$460,7,0)="","",VLOOKUP($C84,[1]APELACIÓN!$C$11:$I$460,7,0)),0)</f>
        <v/>
      </c>
      <c r="AC84" s="70" t="str">
        <f>IF($C84="","",[1]CONSOLIDADO!BP84)</f>
        <v>EMPATE</v>
      </c>
      <c r="AD84" s="71">
        <f>IF($C84="","",[1]CONSOLIDADO!BQ84)</f>
        <v>70</v>
      </c>
      <c r="AE84" s="71">
        <f>IF($C84="","",[1]CONSOLIDADO!BR84)</f>
        <v>12</v>
      </c>
      <c r="AF84" s="71">
        <f>IF($C84="","",[1]CONSOLIDADO!BS84)</f>
        <v>1</v>
      </c>
      <c r="AG84" s="71">
        <f>IF($C84="","",[1]CONSOLIDADO!BT84)</f>
        <v>14</v>
      </c>
      <c r="AH84" s="70" t="str">
        <f>IF($C84="","",[1]CONSOLIDADO!BU84)</f>
        <v/>
      </c>
      <c r="AI84" s="70">
        <f>IF($C84="","",[1]CONSOLIDADO!BV84)</f>
        <v>0</v>
      </c>
      <c r="AJ84" s="71">
        <f>IF($C84="","",[1]CONSOLIDADO!BW84)</f>
        <v>0</v>
      </c>
      <c r="AK84" s="72">
        <f>IF($C84="","",[1]CONSOLIDADO!BX84)</f>
        <v>69</v>
      </c>
    </row>
    <row r="85" spans="1:37" x14ac:dyDescent="0.25">
      <c r="A85" s="61">
        <v>75</v>
      </c>
      <c r="B85" s="62">
        <v>103</v>
      </c>
      <c r="C85" s="63">
        <v>10962962</v>
      </c>
      <c r="D85" s="62">
        <v>6</v>
      </c>
      <c r="E85" s="64">
        <f>IFERROR(VLOOKUP($C85,[1]CONSOLIDADO!$C$16:$K$465,9,0),"")</f>
        <v>14</v>
      </c>
      <c r="F85" s="65">
        <f>IFERROR(IF(OR([1]APELACIÓN!$I80="",[1]APELACIÓN!$I80="NO",VLOOKUP($C85,[1]APELACIÓN!$C:$AM,20,0)=0),[1]CONSOLIDADO!$AO85,VLOOKUP($C85,[1]APELACIÓN!$C:$AM,20,0)),0)</f>
        <v>12</v>
      </c>
      <c r="G85" s="66">
        <f>ROUND(IFERROR(IF($F85&gt;39,200,VLOOKUP($F85,[1]PARAMETROS!$A$12:$K$55,2,0)),0),2)</f>
        <v>65</v>
      </c>
      <c r="H85" s="66">
        <f t="shared" si="9"/>
        <v>32.5</v>
      </c>
      <c r="I85" s="66">
        <f>IFERROR(IF(VLOOKUP(C85,[1]APELACIÓN!$C:$AM,7,0)="SI",VLOOKUP(C85,[1]APELACIÓN!$C:$AM,23,0),VLOOKUP(C85,[1]CONSOLIDADO!$C$13:$AR$465,42,0)),0)</f>
        <v>0</v>
      </c>
      <c r="J85" s="66">
        <f>ROUND(IFERROR(IF($I85&gt;39,200,VLOOKUP($I85,[1]PARAMETROS!$A$12:$K$55,6,0)),0),2)</f>
        <v>0</v>
      </c>
      <c r="K85" s="66">
        <f t="shared" si="10"/>
        <v>0</v>
      </c>
      <c r="L85" s="65">
        <f>IFERROR(IF(OR([1]APELACIÓN!$I80="",[1]APELACIÓN!$I80="NO",VLOOKUP($C85,[1]APELACIÓN!$C:$AM,26,0)=0),[1]CONSOLIDADO!AU85,VLOOKUP($C85,[1]APELACIÓN!$C:$AM,26,0)),0)</f>
        <v>0</v>
      </c>
      <c r="M85" s="66">
        <f>ROUND(IFERROR(IF($L85&gt;39,200,VLOOKUP($L85,[1]PARAMETROS!$A$12:$K$55,10,0)),0),2)</f>
        <v>0</v>
      </c>
      <c r="N85" s="66">
        <f t="shared" si="11"/>
        <v>0</v>
      </c>
      <c r="O85" s="66">
        <f t="shared" si="12"/>
        <v>32.5</v>
      </c>
      <c r="P85" s="67">
        <f t="shared" si="13"/>
        <v>13</v>
      </c>
      <c r="Q85" s="65">
        <f>IFERROR(IF(OR([1]APELACIÓN!$I80="",[1]APELACIÓN!$I80="NO",VLOOKUP($C85,[1]APELACIÓN!$C:$AM,29,0)=0),[1]CONSOLIDADO!AZ85,VLOOKUP($C85,[1]APELACIÓN!$C:$AM,29,0)),0)</f>
        <v>331</v>
      </c>
      <c r="R85" s="66">
        <f>ROUND(IFERROR(IF($Q85&gt;110,100,VLOOKUP($Q85,[1]PARAMETROS!$M$12:$O$122,2,0)),0),2)</f>
        <v>100</v>
      </c>
      <c r="S85" s="67">
        <f t="shared" si="14"/>
        <v>30</v>
      </c>
      <c r="T85" s="65">
        <f>IFERROR(IF(OR([1]APELACIÓN!$I80="",[1]APELACIÓN!$I80="NO",VLOOKUP($C85,[1]APELACIÓN!$C:$AM,32,0)=0),[1]CONSOLIDADO!BC85,VLOOKUP($C85,[1]APELACIÓN!$C:$AM,32,0)),0)</f>
        <v>70</v>
      </c>
      <c r="U85" s="65">
        <f>IFERROR(IF(OR([1]APELACIÓN!$I80="",[1]APELACIÓN!$I80="NO",VLOOKUP($C85,[1]APELACIÓN!$C:$AM,33,0)=0),[1]CONSOLIDADO!BD85,VLOOKUP($C85,[1]APELACIÓN!$C:$AM,33,0)),0)</f>
        <v>70</v>
      </c>
      <c r="V85" s="65">
        <f>IFERROR(IF(OR([1]APELACIÓN!$I80="",[1]APELACIÓN!$I80="NO",VLOOKUP($C85,[1]APELACIÓN!$C:$AM,34,0)=0),[1]CONSOLIDADO!BE85,VLOOKUP($C85,[1]APELACIÓN!$C:$AM,34,0)),0)</f>
        <v>69</v>
      </c>
      <c r="W85" s="65">
        <f t="shared" si="15"/>
        <v>70</v>
      </c>
      <c r="X85" s="66">
        <f>ROUND(IFERROR(VLOOKUP($W85,[1]PARAMETROS!$Q$12:$S$82,2,0),0),2)</f>
        <v>100</v>
      </c>
      <c r="Y85" s="67">
        <f t="shared" si="16"/>
        <v>30</v>
      </c>
      <c r="Z85" s="68">
        <f t="shared" si="17"/>
        <v>73</v>
      </c>
      <c r="AA85" s="69" t="str">
        <f>IFERROR(IF(VLOOKUP($C85,[1]APELACIÓN!$C$11:$I$460,5,0)="","",VLOOKUP($C85,[1]APELACIÓN!$C$11:$I$460,5,0)),0)</f>
        <v/>
      </c>
      <c r="AB85" s="69" t="str">
        <f>IFERROR(IF(VLOOKUP($C85,[1]APELACIÓN!$C$11:$I$460,7,0)="","",VLOOKUP($C85,[1]APELACIÓN!$C$11:$I$460,7,0)),0)</f>
        <v/>
      </c>
      <c r="AC85" s="70" t="str">
        <f>IF($C85="","",[1]CONSOLIDADO!BP85)</f>
        <v>EMPATE</v>
      </c>
      <c r="AD85" s="71">
        <f>IF($C85="","",[1]CONSOLIDADO!BQ85)</f>
        <v>70</v>
      </c>
      <c r="AE85" s="71">
        <f>IF($C85="","",[1]CONSOLIDADO!BR85)</f>
        <v>11</v>
      </c>
      <c r="AF85" s="71">
        <f>IF($C85="","",[1]CONSOLIDADO!BS85)</f>
        <v>7</v>
      </c>
      <c r="AG85" s="71">
        <f>IF($C85="","",[1]CONSOLIDADO!BT85)</f>
        <v>28</v>
      </c>
      <c r="AH85" s="70" t="str">
        <f>IF($C85="","",[1]CONSOLIDADO!BU85)</f>
        <v/>
      </c>
      <c r="AI85" s="70">
        <f>IF($C85="","",[1]CONSOLIDADO!BV85)</f>
        <v>0</v>
      </c>
      <c r="AJ85" s="71">
        <f>IF($C85="","",[1]CONSOLIDADO!BW85)</f>
        <v>0</v>
      </c>
      <c r="AK85" s="72">
        <f>IF($C85="","",[1]CONSOLIDADO!BX85)</f>
        <v>70</v>
      </c>
    </row>
    <row r="86" spans="1:37" x14ac:dyDescent="0.25">
      <c r="A86" s="61">
        <v>99</v>
      </c>
      <c r="B86" s="62">
        <v>103</v>
      </c>
      <c r="C86" s="63">
        <v>13864909</v>
      </c>
      <c r="D86" s="62">
        <v>1</v>
      </c>
      <c r="E86" s="64">
        <f>IFERROR(VLOOKUP($C86,[1]CONSOLIDADO!$C$16:$K$465,9,0),"")</f>
        <v>14</v>
      </c>
      <c r="F86" s="65">
        <f>IFERROR(IF(OR([1]APELACIÓN!$I81="",[1]APELACIÓN!$I81="NO",VLOOKUP($C86,[1]APELACIÓN!$C:$AM,20,0)=0),[1]CONSOLIDADO!$AO86,VLOOKUP($C86,[1]APELACIÓN!$C:$AM,20,0)),0)</f>
        <v>10</v>
      </c>
      <c r="G86" s="66">
        <f>ROUND(IFERROR(IF($F86&gt;39,200,VLOOKUP($F86,[1]PARAMETROS!$A$12:$K$55,2,0)),0),2)</f>
        <v>55</v>
      </c>
      <c r="H86" s="66">
        <f t="shared" si="9"/>
        <v>27.5</v>
      </c>
      <c r="I86" s="66">
        <f>IFERROR(IF(VLOOKUP(C86,[1]APELACIÓN!$C:$AM,7,0)="SI",VLOOKUP(C86,[1]APELACIÓN!$C:$AM,23,0),VLOOKUP(C86,[1]CONSOLIDADO!$C$13:$AR$465,42,0)),0)</f>
        <v>0</v>
      </c>
      <c r="J86" s="66">
        <f>ROUND(IFERROR(IF($I86&gt;39,200,VLOOKUP($I86,[1]PARAMETROS!$A$12:$K$55,6,0)),0),2)</f>
        <v>0</v>
      </c>
      <c r="K86" s="66">
        <f t="shared" si="10"/>
        <v>0</v>
      </c>
      <c r="L86" s="65">
        <f>IFERROR(IF(OR([1]APELACIÓN!$I81="",[1]APELACIÓN!$I81="NO",VLOOKUP($C86,[1]APELACIÓN!$C:$AM,26,0)=0),[1]CONSOLIDADO!AU86,VLOOKUP($C86,[1]APELACIÓN!$C:$AM,26,0)),0)</f>
        <v>2</v>
      </c>
      <c r="M86" s="66">
        <f>ROUND(IFERROR(IF($L86&gt;39,200,VLOOKUP($L86,[1]PARAMETROS!$A$12:$K$55,10,0)),0),2)</f>
        <v>15</v>
      </c>
      <c r="N86" s="66">
        <f t="shared" si="11"/>
        <v>3</v>
      </c>
      <c r="O86" s="66">
        <f t="shared" si="12"/>
        <v>30.5</v>
      </c>
      <c r="P86" s="67">
        <f t="shared" si="13"/>
        <v>12.2</v>
      </c>
      <c r="Q86" s="65">
        <f>IFERROR(IF(OR([1]APELACIÓN!$I81="",[1]APELACIÓN!$I81="NO",VLOOKUP($C86,[1]APELACIÓN!$C:$AM,29,0)=0),[1]CONSOLIDADO!AZ86,VLOOKUP($C86,[1]APELACIÓN!$C:$AM,29,0)),0)</f>
        <v>501</v>
      </c>
      <c r="R86" s="66">
        <f>ROUND(IFERROR(IF($Q86&gt;110,100,VLOOKUP($Q86,[1]PARAMETROS!$M$12:$O$122,2,0)),0),2)</f>
        <v>100</v>
      </c>
      <c r="S86" s="67">
        <f t="shared" si="14"/>
        <v>30</v>
      </c>
      <c r="T86" s="65">
        <f>IFERROR(IF(OR([1]APELACIÓN!$I81="",[1]APELACIÓN!$I81="NO",VLOOKUP($C86,[1]APELACIÓN!$C:$AM,32,0)=0),[1]CONSOLIDADO!BC86,VLOOKUP($C86,[1]APELACIÓN!$C:$AM,32,0)),0)</f>
        <v>70</v>
      </c>
      <c r="U86" s="65">
        <f>IFERROR(IF(OR([1]APELACIÓN!$I81="",[1]APELACIÓN!$I81="NO",VLOOKUP($C86,[1]APELACIÓN!$C:$AM,33,0)=0),[1]CONSOLIDADO!BD86,VLOOKUP($C86,[1]APELACIÓN!$C:$AM,33,0)),0)</f>
        <v>70</v>
      </c>
      <c r="V86" s="65">
        <f>IFERROR(IF(OR([1]APELACIÓN!$I81="",[1]APELACIÓN!$I81="NO",VLOOKUP($C86,[1]APELACIÓN!$C:$AM,34,0)=0),[1]CONSOLIDADO!BE86,VLOOKUP($C86,[1]APELACIÓN!$C:$AM,34,0)),0)</f>
        <v>70</v>
      </c>
      <c r="W86" s="65">
        <f t="shared" si="15"/>
        <v>70</v>
      </c>
      <c r="X86" s="66">
        <f>ROUND(IFERROR(VLOOKUP($W86,[1]PARAMETROS!$Q$12:$S$82,2,0),0),2)</f>
        <v>100</v>
      </c>
      <c r="Y86" s="67">
        <f t="shared" si="16"/>
        <v>30</v>
      </c>
      <c r="Z86" s="68">
        <f t="shared" si="17"/>
        <v>72.2</v>
      </c>
      <c r="AA86" s="69" t="str">
        <f>IFERROR(IF(VLOOKUP($C86,[1]APELACIÓN!$C$11:$I$460,5,0)="","",VLOOKUP($C86,[1]APELACIÓN!$C$11:$I$460,5,0)),0)</f>
        <v>SI</v>
      </c>
      <c r="AB86" s="69" t="str">
        <f>IFERROR(IF(VLOOKUP($C86,[1]APELACIÓN!$C$11:$I$460,7,0)="","",VLOOKUP($C86,[1]APELACIÓN!$C$11:$I$460,7,0)),0)</f>
        <v>NO</v>
      </c>
      <c r="AC86" s="70" t="str">
        <f>IF($C86="","",[1]CONSOLIDADO!BP86)</f>
        <v/>
      </c>
      <c r="AD86" s="71">
        <f>IF($C86="","",[1]CONSOLIDADO!BQ86)</f>
        <v>0</v>
      </c>
      <c r="AE86" s="71">
        <f>IF($C86="","",[1]CONSOLIDADO!BR86)</f>
        <v>0</v>
      </c>
      <c r="AF86" s="71">
        <f>IF($C86="","",[1]CONSOLIDADO!BS86)</f>
        <v>0</v>
      </c>
      <c r="AG86" s="71">
        <f>IF($C86="","",[1]CONSOLIDADO!BT86)</f>
        <v>0</v>
      </c>
      <c r="AH86" s="70" t="str">
        <f>IF($C86="","",[1]CONSOLIDADO!BU86)</f>
        <v/>
      </c>
      <c r="AI86" s="70">
        <f>IF($C86="","",[1]CONSOLIDADO!BV86)</f>
        <v>0</v>
      </c>
      <c r="AJ86" s="71">
        <f>IF($C86="","",[1]CONSOLIDADO!BW86)</f>
        <v>0</v>
      </c>
      <c r="AK86" s="72">
        <f>IF($C86="","",[1]CONSOLIDADO!BX86)</f>
        <v>71</v>
      </c>
    </row>
    <row r="87" spans="1:37" x14ac:dyDescent="0.25">
      <c r="A87" s="61">
        <v>90</v>
      </c>
      <c r="B87" s="62">
        <v>103</v>
      </c>
      <c r="C87" s="63">
        <v>12609364</v>
      </c>
      <c r="D87" s="62">
        <v>0</v>
      </c>
      <c r="E87" s="64">
        <f>IFERROR(VLOOKUP($C87,[1]CONSOLIDADO!$C$16:$K$465,9,0),"")</f>
        <v>14</v>
      </c>
      <c r="F87" s="65">
        <f>IFERROR(IF(OR([1]APELACIÓN!$I82="",[1]APELACIÓN!$I82="NO",VLOOKUP($C87,[1]APELACIÓN!$C:$AM,20,0)=0),[1]CONSOLIDADO!$AO87,VLOOKUP($C87,[1]APELACIÓN!$C:$AM,20,0)),0)</f>
        <v>11</v>
      </c>
      <c r="G87" s="66">
        <f>ROUND(IFERROR(IF($F87&gt;39,200,VLOOKUP($F87,[1]PARAMETROS!$A$12:$K$55,2,0)),0),2)</f>
        <v>60</v>
      </c>
      <c r="H87" s="66">
        <f t="shared" si="9"/>
        <v>30</v>
      </c>
      <c r="I87" s="66">
        <f>IFERROR(IF(VLOOKUP(C87,[1]APELACIÓN!$C:$AM,7,0)="SI",VLOOKUP(C87,[1]APELACIÓN!$C:$AM,23,0),VLOOKUP(C87,[1]CONSOLIDADO!$C$13:$AR$465,42,0)),0)</f>
        <v>0</v>
      </c>
      <c r="J87" s="66">
        <f>ROUND(IFERROR(IF($I87&gt;39,200,VLOOKUP($I87,[1]PARAMETROS!$A$12:$K$55,6,0)),0),2)</f>
        <v>0</v>
      </c>
      <c r="K87" s="66">
        <f t="shared" si="10"/>
        <v>0</v>
      </c>
      <c r="L87" s="65">
        <f>IFERROR(IF(OR([1]APELACIÓN!$I82="",[1]APELACIÓN!$I82="NO",VLOOKUP($C87,[1]APELACIÓN!$C:$AM,26,0)=0),[1]CONSOLIDADO!AU87,VLOOKUP($C87,[1]APELACIÓN!$C:$AM,26,0)),0)</f>
        <v>0</v>
      </c>
      <c r="M87" s="66">
        <f>ROUND(IFERROR(IF($L87&gt;39,200,VLOOKUP($L87,[1]PARAMETROS!$A$12:$K$55,10,0)),0),2)</f>
        <v>0</v>
      </c>
      <c r="N87" s="66">
        <f t="shared" si="11"/>
        <v>0</v>
      </c>
      <c r="O87" s="66">
        <f t="shared" si="12"/>
        <v>30</v>
      </c>
      <c r="P87" s="67">
        <f t="shared" si="13"/>
        <v>12</v>
      </c>
      <c r="Q87" s="65">
        <f>IFERROR(IF(OR([1]APELACIÓN!$I82="",[1]APELACIÓN!$I82="NO",VLOOKUP($C87,[1]APELACIÓN!$C:$AM,29,0)=0),[1]CONSOLIDADO!AZ87,VLOOKUP($C87,[1]APELACIÓN!$C:$AM,29,0)),0)</f>
        <v>377</v>
      </c>
      <c r="R87" s="66">
        <f>ROUND(IFERROR(IF($Q87&gt;110,100,VLOOKUP($Q87,[1]PARAMETROS!$M$12:$O$122,2,0)),0),2)</f>
        <v>100</v>
      </c>
      <c r="S87" s="67">
        <f t="shared" si="14"/>
        <v>30</v>
      </c>
      <c r="T87" s="65">
        <f>IFERROR(IF(OR([1]APELACIÓN!$I82="",[1]APELACIÓN!$I82="NO",VLOOKUP($C87,[1]APELACIÓN!$C:$AM,32,0)=0),[1]CONSOLIDADO!BC87,VLOOKUP($C87,[1]APELACIÓN!$C:$AM,32,0)),0)</f>
        <v>70</v>
      </c>
      <c r="U87" s="65">
        <f>IFERROR(IF(OR([1]APELACIÓN!$I82="",[1]APELACIÓN!$I82="NO",VLOOKUP($C87,[1]APELACIÓN!$C:$AM,33,0)=0),[1]CONSOLIDADO!BD87,VLOOKUP($C87,[1]APELACIÓN!$C:$AM,33,0)),0)</f>
        <v>70</v>
      </c>
      <c r="V87" s="65">
        <f>IFERROR(IF(OR([1]APELACIÓN!$I82="",[1]APELACIÓN!$I82="NO",VLOOKUP($C87,[1]APELACIÓN!$C:$AM,34,0)=0),[1]CONSOLIDADO!BE87,VLOOKUP($C87,[1]APELACIÓN!$C:$AM,34,0)),0)</f>
        <v>70</v>
      </c>
      <c r="W87" s="65">
        <f t="shared" si="15"/>
        <v>70</v>
      </c>
      <c r="X87" s="66">
        <f>ROUND(IFERROR(VLOOKUP($W87,[1]PARAMETROS!$Q$12:$S$82,2,0),0),2)</f>
        <v>100</v>
      </c>
      <c r="Y87" s="67">
        <f t="shared" si="16"/>
        <v>30</v>
      </c>
      <c r="Z87" s="68">
        <f t="shared" si="17"/>
        <v>72</v>
      </c>
      <c r="AA87" s="69" t="str">
        <f>IFERROR(IF(VLOOKUP($C87,[1]APELACIÓN!$C$11:$I$460,5,0)="","",VLOOKUP($C87,[1]APELACIÓN!$C$11:$I$460,5,0)),0)</f>
        <v/>
      </c>
      <c r="AB87" s="69" t="str">
        <f>IFERROR(IF(VLOOKUP($C87,[1]APELACIÓN!$C$11:$I$460,7,0)="","",VLOOKUP($C87,[1]APELACIÓN!$C$11:$I$460,7,0)),0)</f>
        <v/>
      </c>
      <c r="AC87" s="70" t="str">
        <f>IF($C87="","",[1]CONSOLIDADO!BP87)</f>
        <v/>
      </c>
      <c r="AD87" s="71">
        <f>IF($C87="","",[1]CONSOLIDADO!BQ87)</f>
        <v>0</v>
      </c>
      <c r="AE87" s="71">
        <f>IF($C87="","",[1]CONSOLIDADO!BR87)</f>
        <v>0</v>
      </c>
      <c r="AF87" s="71">
        <f>IF($C87="","",[1]CONSOLIDADO!BS87)</f>
        <v>0</v>
      </c>
      <c r="AG87" s="71">
        <f>IF($C87="","",[1]CONSOLIDADO!BT87)</f>
        <v>0</v>
      </c>
      <c r="AH87" s="70" t="str">
        <f>IF($C87="","",[1]CONSOLIDADO!BU87)</f>
        <v/>
      </c>
      <c r="AI87" s="70">
        <f>IF($C87="","",[1]CONSOLIDADO!BV87)</f>
        <v>0</v>
      </c>
      <c r="AJ87" s="71">
        <f>IF($C87="","",[1]CONSOLIDADO!BW87)</f>
        <v>0</v>
      </c>
      <c r="AK87" s="72">
        <f>IF($C87="","",[1]CONSOLIDADO!BX87)</f>
        <v>72</v>
      </c>
    </row>
    <row r="88" spans="1:37" x14ac:dyDescent="0.25">
      <c r="A88" s="61">
        <v>58</v>
      </c>
      <c r="B88" s="62">
        <v>103</v>
      </c>
      <c r="C88" s="63">
        <v>10175382</v>
      </c>
      <c r="D88" s="62">
        <v>4</v>
      </c>
      <c r="E88" s="64">
        <f>IFERROR(VLOOKUP($C88,[1]CONSOLIDADO!$C$16:$K$465,9,0),"")</f>
        <v>14</v>
      </c>
      <c r="F88" s="65">
        <f>IFERROR(IF(OR([1]APELACIÓN!$I83="",[1]APELACIÓN!$I83="NO",VLOOKUP($C88,[1]APELACIÓN!$C:$AM,20,0)=0),[1]CONSOLIDADO!$AO88,VLOOKUP($C88,[1]APELACIÓN!$C:$AM,20,0)),0)</f>
        <v>12</v>
      </c>
      <c r="G88" s="66">
        <f>ROUND(IFERROR(IF($F88&gt;39,200,VLOOKUP($F88,[1]PARAMETROS!$A$12:$K$55,2,0)),0),2)</f>
        <v>65</v>
      </c>
      <c r="H88" s="66">
        <f t="shared" si="9"/>
        <v>32.5</v>
      </c>
      <c r="I88" s="66">
        <f>IFERROR(IF(VLOOKUP(C88,[1]APELACIÓN!$C:$AM,7,0)="SI",VLOOKUP(C88,[1]APELACIÓN!$C:$AM,23,0),VLOOKUP(C88,[1]CONSOLIDADO!$C$13:$AR$465,42,0)),0)</f>
        <v>0</v>
      </c>
      <c r="J88" s="66">
        <f>ROUND(IFERROR(IF($I88&gt;39,200,VLOOKUP($I88,[1]PARAMETROS!$A$12:$K$55,6,0)),0),2)</f>
        <v>0</v>
      </c>
      <c r="K88" s="66">
        <f t="shared" si="10"/>
        <v>0</v>
      </c>
      <c r="L88" s="65">
        <f>IFERROR(IF(OR([1]APELACIÓN!$I83="",[1]APELACIÓN!$I83="NO",VLOOKUP($C88,[1]APELACIÓN!$C:$AM,26,0)=0),[1]CONSOLIDADO!AU88,VLOOKUP($C88,[1]APELACIÓN!$C:$AM,26,0)),0)</f>
        <v>0</v>
      </c>
      <c r="M88" s="66">
        <f>ROUND(IFERROR(IF($L88&gt;39,200,VLOOKUP($L88,[1]PARAMETROS!$A$12:$K$55,10,0)),0),2)</f>
        <v>0</v>
      </c>
      <c r="N88" s="66">
        <f t="shared" si="11"/>
        <v>0</v>
      </c>
      <c r="O88" s="66">
        <f t="shared" si="12"/>
        <v>32.5</v>
      </c>
      <c r="P88" s="67">
        <f t="shared" si="13"/>
        <v>13</v>
      </c>
      <c r="Q88" s="65">
        <f>IFERROR(IF(OR([1]APELACIÓN!$I83="",[1]APELACIÓN!$I83="NO",VLOOKUP($C88,[1]APELACIÓN!$C:$AM,29,0)=0),[1]CONSOLIDADO!AZ88,VLOOKUP($C88,[1]APELACIÓN!$C:$AM,29,0)),0)</f>
        <v>242</v>
      </c>
      <c r="R88" s="66">
        <f>ROUND(IFERROR(IF($Q88&gt;110,100,VLOOKUP($Q88,[1]PARAMETROS!$M$12:$O$122,2,0)),0),2)</f>
        <v>100</v>
      </c>
      <c r="S88" s="67">
        <f t="shared" si="14"/>
        <v>30</v>
      </c>
      <c r="T88" s="65">
        <f>IFERROR(IF(OR([1]APELACIÓN!$I83="",[1]APELACIÓN!$I83="NO",VLOOKUP($C88,[1]APELACIÓN!$C:$AM,32,0)=0),[1]CONSOLIDADO!BC88,VLOOKUP($C88,[1]APELACIÓN!$C:$AM,32,0)),0)</f>
        <v>65</v>
      </c>
      <c r="U88" s="65">
        <f>IFERROR(IF(OR([1]APELACIÓN!$I83="",[1]APELACIÓN!$I83="NO",VLOOKUP($C88,[1]APELACIÓN!$C:$AM,33,0)=0),[1]CONSOLIDADO!BD88,VLOOKUP($C88,[1]APELACIÓN!$C:$AM,33,0)),0)</f>
        <v>65</v>
      </c>
      <c r="V88" s="65">
        <f>IFERROR(IF(OR([1]APELACIÓN!$I83="",[1]APELACIÓN!$I83="NO",VLOOKUP($C88,[1]APELACIÓN!$C:$AM,34,0)=0),[1]CONSOLIDADO!BE88,VLOOKUP($C88,[1]APELACIÓN!$C:$AM,34,0)),0)</f>
        <v>70</v>
      </c>
      <c r="W88" s="65">
        <f t="shared" si="15"/>
        <v>67</v>
      </c>
      <c r="X88" s="66">
        <f>ROUND(IFERROR(VLOOKUP($W88,[1]PARAMETROS!$Q$12:$S$82,2,0),0),2)</f>
        <v>92</v>
      </c>
      <c r="Y88" s="67">
        <f t="shared" si="16"/>
        <v>27.6</v>
      </c>
      <c r="Z88" s="68">
        <f t="shared" si="17"/>
        <v>70.599999999999994</v>
      </c>
      <c r="AA88" s="69" t="str">
        <f>IFERROR(IF(VLOOKUP($C88,[1]APELACIÓN!$C$11:$I$460,5,0)="","",VLOOKUP($C88,[1]APELACIÓN!$C$11:$I$460,5,0)),0)</f>
        <v/>
      </c>
      <c r="AB88" s="69" t="str">
        <f>IFERROR(IF(VLOOKUP($C88,[1]APELACIÓN!$C$11:$I$460,7,0)="","",VLOOKUP($C88,[1]APELACIÓN!$C$11:$I$460,7,0)),0)</f>
        <v/>
      </c>
      <c r="AC88" s="70" t="str">
        <f>IF($C88="","",[1]CONSOLIDADO!BP88)</f>
        <v/>
      </c>
      <c r="AD88" s="71">
        <f>IF($C88="","",[1]CONSOLIDADO!BQ88)</f>
        <v>0</v>
      </c>
      <c r="AE88" s="71">
        <f>IF($C88="","",[1]CONSOLIDADO!BR88)</f>
        <v>0</v>
      </c>
      <c r="AF88" s="71">
        <f>IF($C88="","",[1]CONSOLIDADO!BS88)</f>
        <v>0</v>
      </c>
      <c r="AG88" s="71">
        <f>IF($C88="","",[1]CONSOLIDADO!BT88)</f>
        <v>0</v>
      </c>
      <c r="AH88" s="70" t="str">
        <f>IF($C88="","",[1]CONSOLIDADO!BU88)</f>
        <v/>
      </c>
      <c r="AI88" s="70">
        <f>IF($C88="","",[1]CONSOLIDADO!BV88)</f>
        <v>0</v>
      </c>
      <c r="AJ88" s="71">
        <f>IF($C88="","",[1]CONSOLIDADO!BW88)</f>
        <v>0</v>
      </c>
      <c r="AK88" s="72">
        <f>IF($C88="","",[1]CONSOLIDADO!BX88)</f>
        <v>73</v>
      </c>
    </row>
    <row r="89" spans="1:37" x14ac:dyDescent="0.25">
      <c r="A89" s="61">
        <v>12</v>
      </c>
      <c r="B89" s="62">
        <v>101</v>
      </c>
      <c r="C89" s="63">
        <v>11814345</v>
      </c>
      <c r="D89" s="62">
        <v>0</v>
      </c>
      <c r="E89" s="64">
        <f>IFERROR(VLOOKUP($C89,[1]CONSOLIDADO!$C$16:$K$465,9,0),"")</f>
        <v>14</v>
      </c>
      <c r="F89" s="65">
        <f>IFERROR(IF(OR([1]APELACIÓN!$I84="",[1]APELACIÓN!$I84="NO",VLOOKUP($C89,[1]APELACIÓN!$C:$AM,20,0)=0),[1]CONSOLIDADO!$AO89,VLOOKUP($C89,[1]APELACIÓN!$C:$AM,20,0)),0)</f>
        <v>9</v>
      </c>
      <c r="G89" s="66">
        <f>ROUND(IFERROR(IF($F89&gt;39,200,VLOOKUP($F89,[1]PARAMETROS!$A$12:$K$55,2,0)),0),2)</f>
        <v>50</v>
      </c>
      <c r="H89" s="66">
        <f t="shared" si="9"/>
        <v>25</v>
      </c>
      <c r="I89" s="66">
        <f>IFERROR(IF(VLOOKUP(C89,[1]APELACIÓN!$C:$AM,7,0)="SI",VLOOKUP(C89,[1]APELACIÓN!$C:$AM,23,0),VLOOKUP(C89,[1]CONSOLIDADO!$C$13:$AR$465,42,0)),0)</f>
        <v>0</v>
      </c>
      <c r="J89" s="66">
        <f>ROUND(IFERROR(IF($I89&gt;39,200,VLOOKUP($I89,[1]PARAMETROS!$A$12:$K$55,6,0)),0),2)</f>
        <v>0</v>
      </c>
      <c r="K89" s="66">
        <f t="shared" si="10"/>
        <v>0</v>
      </c>
      <c r="L89" s="65">
        <f>IFERROR(IF(OR([1]APELACIÓN!$I84="",[1]APELACIÓN!$I84="NO",VLOOKUP($C89,[1]APELACIÓN!$C:$AM,26,0)=0),[1]CONSOLIDADO!AU89,VLOOKUP($C89,[1]APELACIÓN!$C:$AM,26,0)),0)</f>
        <v>0</v>
      </c>
      <c r="M89" s="66">
        <f>ROUND(IFERROR(IF($L89&gt;39,200,VLOOKUP($L89,[1]PARAMETROS!$A$12:$K$55,10,0)),0),2)</f>
        <v>0</v>
      </c>
      <c r="N89" s="66">
        <f t="shared" si="11"/>
        <v>0</v>
      </c>
      <c r="O89" s="66">
        <f t="shared" si="12"/>
        <v>25</v>
      </c>
      <c r="P89" s="67">
        <f t="shared" si="13"/>
        <v>10</v>
      </c>
      <c r="Q89" s="65">
        <f>IFERROR(IF(OR([1]APELACIÓN!$I84="",[1]APELACIÓN!$I84="NO",VLOOKUP($C89,[1]APELACIÓN!$C:$AM,29,0)=0),[1]CONSOLIDADO!AZ89,VLOOKUP($C89,[1]APELACIÓN!$C:$AM,29,0)),0)</f>
        <v>850</v>
      </c>
      <c r="R89" s="66">
        <f>ROUND(IFERROR(IF($Q89&gt;110,100,VLOOKUP($Q89,[1]PARAMETROS!$M$12:$O$122,2,0)),0),2)</f>
        <v>100</v>
      </c>
      <c r="S89" s="67">
        <f t="shared" si="14"/>
        <v>30</v>
      </c>
      <c r="T89" s="65">
        <f>IFERROR(IF(OR([1]APELACIÓN!$I84="",[1]APELACIÓN!$I84="NO",VLOOKUP($C89,[1]APELACIÓN!$C:$AM,32,0)=0),[1]CONSOLIDADO!BC89,VLOOKUP($C89,[1]APELACIÓN!$C:$AM,32,0)),0)</f>
        <v>70</v>
      </c>
      <c r="U89" s="65">
        <f>IFERROR(IF(OR([1]APELACIÓN!$I84="",[1]APELACIÓN!$I84="NO",VLOOKUP($C89,[1]APELACIÓN!$C:$AM,33,0)=0),[1]CONSOLIDADO!BD89,VLOOKUP($C89,[1]APELACIÓN!$C:$AM,33,0)),0)</f>
        <v>70</v>
      </c>
      <c r="V89" s="65">
        <f>IFERROR(IF(OR([1]APELACIÓN!$I84="",[1]APELACIÓN!$I84="NO",VLOOKUP($C89,[1]APELACIÓN!$C:$AM,34,0)=0),[1]CONSOLIDADO!BE89,VLOOKUP($C89,[1]APELACIÓN!$C:$AM,34,0)),0)</f>
        <v>70</v>
      </c>
      <c r="W89" s="65">
        <f t="shared" si="15"/>
        <v>70</v>
      </c>
      <c r="X89" s="66">
        <f>ROUND(IFERROR(VLOOKUP($W89,[1]PARAMETROS!$Q$12:$S$82,2,0),0),2)</f>
        <v>100</v>
      </c>
      <c r="Y89" s="67">
        <f t="shared" si="16"/>
        <v>30</v>
      </c>
      <c r="Z89" s="68">
        <f t="shared" si="17"/>
        <v>70</v>
      </c>
      <c r="AA89" s="69" t="str">
        <f>IFERROR(IF(VLOOKUP($C89,[1]APELACIÓN!$C$11:$I$460,5,0)="","",VLOOKUP($C89,[1]APELACIÓN!$C$11:$I$460,5,0)),0)</f>
        <v/>
      </c>
      <c r="AB89" s="69" t="str">
        <f>IFERROR(IF(VLOOKUP($C89,[1]APELACIÓN!$C$11:$I$460,7,0)="","",VLOOKUP($C89,[1]APELACIÓN!$C$11:$I$460,7,0)),0)</f>
        <v/>
      </c>
      <c r="AC89" s="70" t="str">
        <f>IF($C89="","",[1]CONSOLIDADO!BP89)</f>
        <v/>
      </c>
      <c r="AD89" s="71">
        <f>IF($C89="","",[1]CONSOLIDADO!BQ89)</f>
        <v>0</v>
      </c>
      <c r="AE89" s="71">
        <f>IF($C89="","",[1]CONSOLIDADO!BR89)</f>
        <v>0</v>
      </c>
      <c r="AF89" s="71">
        <f>IF($C89="","",[1]CONSOLIDADO!BS89)</f>
        <v>0</v>
      </c>
      <c r="AG89" s="71">
        <f>IF($C89="","",[1]CONSOLIDADO!BT89)</f>
        <v>0</v>
      </c>
      <c r="AH89" s="70" t="str">
        <f>IF($C89="","",[1]CONSOLIDADO!BU89)</f>
        <v/>
      </c>
      <c r="AI89" s="70">
        <f>IF($C89="","",[1]CONSOLIDADO!BV89)</f>
        <v>0</v>
      </c>
      <c r="AJ89" s="71">
        <f>IF($C89="","",[1]CONSOLIDADO!BW89)</f>
        <v>0</v>
      </c>
      <c r="AK89" s="72">
        <f>IF($C89="","",[1]CONSOLIDADO!BX89)</f>
        <v>74</v>
      </c>
    </row>
    <row r="90" spans="1:37" x14ac:dyDescent="0.25">
      <c r="A90" s="61">
        <v>39</v>
      </c>
      <c r="B90" s="62">
        <v>103</v>
      </c>
      <c r="C90" s="63">
        <v>7492521</v>
      </c>
      <c r="D90" s="62">
        <v>9</v>
      </c>
      <c r="E90" s="64">
        <f>IFERROR(VLOOKUP($C90,[1]CONSOLIDADO!$C$16:$K$465,9,0),"")</f>
        <v>14</v>
      </c>
      <c r="F90" s="65">
        <f>IFERROR(IF(OR([1]APELACIÓN!$I85="",[1]APELACIÓN!$I85="NO",VLOOKUP($C90,[1]APELACIÓN!$C:$AM,20,0)=0),[1]CONSOLIDADO!$AO90,VLOOKUP($C90,[1]APELACIÓN!$C:$AM,20,0)),0)</f>
        <v>8</v>
      </c>
      <c r="G90" s="66">
        <f>ROUND(IFERROR(IF($F90&gt;39,200,VLOOKUP($F90,[1]PARAMETROS!$A$12:$K$55,2,0)),0),2)</f>
        <v>45</v>
      </c>
      <c r="H90" s="66">
        <f t="shared" si="9"/>
        <v>22.5</v>
      </c>
      <c r="I90" s="66">
        <f>IFERROR(IF(VLOOKUP(C90,[1]APELACIÓN!$C:$AM,7,0)="SI",VLOOKUP(C90,[1]APELACIÓN!$C:$AM,23,0),VLOOKUP(C90,[1]CONSOLIDADO!$C$13:$AR$465,42,0)),0)</f>
        <v>0</v>
      </c>
      <c r="J90" s="66">
        <f>ROUND(IFERROR(IF($I90&gt;39,200,VLOOKUP($I90,[1]PARAMETROS!$A$12:$K$55,6,0)),0),2)</f>
        <v>0</v>
      </c>
      <c r="K90" s="66">
        <f t="shared" si="10"/>
        <v>0</v>
      </c>
      <c r="L90" s="65">
        <f>IFERROR(IF(OR([1]APELACIÓN!$I85="",[1]APELACIÓN!$I85="NO",VLOOKUP($C90,[1]APELACIÓN!$C:$AM,26,0)=0),[1]CONSOLIDADO!AU90,VLOOKUP($C90,[1]APELACIÓN!$C:$AM,26,0)),0)</f>
        <v>0</v>
      </c>
      <c r="M90" s="66">
        <f>ROUND(IFERROR(IF($L90&gt;39,200,VLOOKUP($L90,[1]PARAMETROS!$A$12:$K$55,10,0)),0),2)</f>
        <v>0</v>
      </c>
      <c r="N90" s="66">
        <f t="shared" si="11"/>
        <v>0</v>
      </c>
      <c r="O90" s="66">
        <f t="shared" si="12"/>
        <v>22.5</v>
      </c>
      <c r="P90" s="67">
        <f t="shared" si="13"/>
        <v>9</v>
      </c>
      <c r="Q90" s="65">
        <f>IFERROR(IF(OR([1]APELACIÓN!$I85="",[1]APELACIÓN!$I85="NO",VLOOKUP($C90,[1]APELACIÓN!$C:$AM,29,0)=0),[1]CONSOLIDADO!AZ90,VLOOKUP($C90,[1]APELACIÓN!$C:$AM,29,0)),0)</f>
        <v>253</v>
      </c>
      <c r="R90" s="66">
        <f>ROUND(IFERROR(IF($Q90&gt;110,100,VLOOKUP($Q90,[1]PARAMETROS!$M$12:$O$122,2,0)),0),2)</f>
        <v>100</v>
      </c>
      <c r="S90" s="67">
        <f t="shared" si="14"/>
        <v>30</v>
      </c>
      <c r="T90" s="65">
        <f>IFERROR(IF(OR([1]APELACIÓN!$I85="",[1]APELACIÓN!$I85="NO",VLOOKUP($C90,[1]APELACIÓN!$C:$AM,32,0)=0),[1]CONSOLIDADO!BC90,VLOOKUP($C90,[1]APELACIÓN!$C:$AM,32,0)),0)</f>
        <v>70</v>
      </c>
      <c r="U90" s="65">
        <f>IFERROR(IF(OR([1]APELACIÓN!$I85="",[1]APELACIÓN!$I85="NO",VLOOKUP($C90,[1]APELACIÓN!$C:$AM,33,0)=0),[1]CONSOLIDADO!BD90,VLOOKUP($C90,[1]APELACIÓN!$C:$AM,33,0)),0)</f>
        <v>70</v>
      </c>
      <c r="V90" s="65">
        <f>IFERROR(IF(OR([1]APELACIÓN!$I85="",[1]APELACIÓN!$I85="NO",VLOOKUP($C90,[1]APELACIÓN!$C:$AM,34,0)=0),[1]CONSOLIDADO!BE90,VLOOKUP($C90,[1]APELACIÓN!$C:$AM,34,0)),0)</f>
        <v>70</v>
      </c>
      <c r="W90" s="65">
        <f t="shared" si="15"/>
        <v>70</v>
      </c>
      <c r="X90" s="66">
        <f>ROUND(IFERROR(VLOOKUP($W90,[1]PARAMETROS!$Q$12:$S$82,2,0),0),2)</f>
        <v>100</v>
      </c>
      <c r="Y90" s="67">
        <f t="shared" si="16"/>
        <v>30</v>
      </c>
      <c r="Z90" s="68">
        <f t="shared" si="17"/>
        <v>69</v>
      </c>
      <c r="AA90" s="69" t="str">
        <f>IFERROR(IF(VLOOKUP($C90,[1]APELACIÓN!$C$11:$I$460,5,0)="","",VLOOKUP($C90,[1]APELACIÓN!$C$11:$I$460,5,0)),0)</f>
        <v/>
      </c>
      <c r="AB90" s="69" t="str">
        <f>IFERROR(IF(VLOOKUP($C90,[1]APELACIÓN!$C$11:$I$460,7,0)="","",VLOOKUP($C90,[1]APELACIÓN!$C$11:$I$460,7,0)),0)</f>
        <v/>
      </c>
      <c r="AC90" s="70" t="str">
        <f>IF($C90="","",[1]CONSOLIDADO!BP90)</f>
        <v/>
      </c>
      <c r="AD90" s="71">
        <f>IF($C90="","",[1]CONSOLIDADO!BQ90)</f>
        <v>0</v>
      </c>
      <c r="AE90" s="71">
        <f>IF($C90="","",[1]CONSOLIDADO!BR90)</f>
        <v>0</v>
      </c>
      <c r="AF90" s="71">
        <f>IF($C90="","",[1]CONSOLIDADO!BS90)</f>
        <v>0</v>
      </c>
      <c r="AG90" s="71">
        <f>IF($C90="","",[1]CONSOLIDADO!BT90)</f>
        <v>0</v>
      </c>
      <c r="AH90" s="70" t="str">
        <f>IF($C90="","",[1]CONSOLIDADO!BU90)</f>
        <v/>
      </c>
      <c r="AI90" s="70">
        <f>IF($C90="","",[1]CONSOLIDADO!BV90)</f>
        <v>0</v>
      </c>
      <c r="AJ90" s="71">
        <f>IF($C90="","",[1]CONSOLIDADO!BW90)</f>
        <v>0</v>
      </c>
      <c r="AK90" s="72">
        <f>IF($C90="","",[1]CONSOLIDADO!BX90)</f>
        <v>75</v>
      </c>
    </row>
    <row r="91" spans="1:37" x14ac:dyDescent="0.25">
      <c r="A91" s="61">
        <v>111</v>
      </c>
      <c r="B91" s="62">
        <v>103</v>
      </c>
      <c r="C91" s="63">
        <v>16466172</v>
      </c>
      <c r="D91" s="62">
        <v>5</v>
      </c>
      <c r="E91" s="64">
        <f>IFERROR(VLOOKUP($C91,[1]CONSOLIDADO!$C$16:$K$465,9,0),"")</f>
        <v>14</v>
      </c>
      <c r="F91" s="65">
        <f>IFERROR(IF(OR([1]APELACIÓN!$I86="",[1]APELACIÓN!$I86="NO",VLOOKUP($C91,[1]APELACIÓN!$C:$AM,20,0)=0),[1]CONSOLIDADO!$AO91,VLOOKUP($C91,[1]APELACIÓN!$C:$AM,20,0)),0)</f>
        <v>7</v>
      </c>
      <c r="G91" s="66">
        <f>ROUND(IFERROR(IF($F91&gt;39,200,VLOOKUP($F91,[1]PARAMETROS!$A$12:$K$55,2,0)),0),2)</f>
        <v>40</v>
      </c>
      <c r="H91" s="66">
        <f t="shared" si="9"/>
        <v>20</v>
      </c>
      <c r="I91" s="66">
        <f>IFERROR(IF(VLOOKUP(C91,[1]APELACIÓN!$C:$AM,7,0)="SI",VLOOKUP(C91,[1]APELACIÓN!$C:$AM,23,0),VLOOKUP(C91,[1]CONSOLIDADO!$C$13:$AR$465,42,0)),0)</f>
        <v>0</v>
      </c>
      <c r="J91" s="66">
        <f>ROUND(IFERROR(IF($I91&gt;39,200,VLOOKUP($I91,[1]PARAMETROS!$A$12:$K$55,6,0)),0),2)</f>
        <v>0</v>
      </c>
      <c r="K91" s="66">
        <f t="shared" si="10"/>
        <v>0</v>
      </c>
      <c r="L91" s="65">
        <f>IFERROR(IF(OR([1]APELACIÓN!$I86="",[1]APELACIÓN!$I86="NO",VLOOKUP($C91,[1]APELACIÓN!$C:$AM,26,0)=0),[1]CONSOLIDADO!AU91,VLOOKUP($C91,[1]APELACIÓN!$C:$AM,26,0)),0)</f>
        <v>0</v>
      </c>
      <c r="M91" s="66">
        <f>ROUND(IFERROR(IF($L91&gt;39,200,VLOOKUP($L91,[1]PARAMETROS!$A$12:$K$55,10,0)),0),2)</f>
        <v>0</v>
      </c>
      <c r="N91" s="66">
        <f t="shared" si="11"/>
        <v>0</v>
      </c>
      <c r="O91" s="66">
        <f t="shared" si="12"/>
        <v>20</v>
      </c>
      <c r="P91" s="67">
        <f t="shared" si="13"/>
        <v>8</v>
      </c>
      <c r="Q91" s="65">
        <f>IFERROR(IF(OR([1]APELACIÓN!$I86="",[1]APELACIÓN!$I86="NO",VLOOKUP($C91,[1]APELACIÓN!$C:$AM,29,0)=0),[1]CONSOLIDADO!AZ91,VLOOKUP($C91,[1]APELACIÓN!$C:$AM,29,0)),0)</f>
        <v>429</v>
      </c>
      <c r="R91" s="66">
        <f>ROUND(IFERROR(IF($Q91&gt;110,100,VLOOKUP($Q91,[1]PARAMETROS!$M$12:$O$122,2,0)),0),2)</f>
        <v>100</v>
      </c>
      <c r="S91" s="67">
        <f t="shared" si="14"/>
        <v>30</v>
      </c>
      <c r="T91" s="65">
        <f>IFERROR(IF(OR([1]APELACIÓN!$I86="",[1]APELACIÓN!$I86="NO",VLOOKUP($C91,[1]APELACIÓN!$C:$AM,32,0)=0),[1]CONSOLIDADO!BC91,VLOOKUP($C91,[1]APELACIÓN!$C:$AM,32,0)),0)</f>
        <v>69</v>
      </c>
      <c r="U91" s="65">
        <f>IFERROR(IF(OR([1]APELACIÓN!$I86="",[1]APELACIÓN!$I86="NO",VLOOKUP($C91,[1]APELACIÓN!$C:$AM,33,0)=0),[1]CONSOLIDADO!BD91,VLOOKUP($C91,[1]APELACIÓN!$C:$AM,33,0)),0)</f>
        <v>69</v>
      </c>
      <c r="V91" s="65">
        <f>IFERROR(IF(OR([1]APELACIÓN!$I86="",[1]APELACIÓN!$I86="NO",VLOOKUP($C91,[1]APELACIÓN!$C:$AM,34,0)=0),[1]CONSOLIDADO!BE91,VLOOKUP($C91,[1]APELACIÓN!$C:$AM,34,0)),0)</f>
        <v>70</v>
      </c>
      <c r="W91" s="65">
        <f t="shared" si="15"/>
        <v>69</v>
      </c>
      <c r="X91" s="66">
        <f>ROUND(IFERROR(VLOOKUP($W91,[1]PARAMETROS!$Q$12:$S$82,2,0),0),2)</f>
        <v>96</v>
      </c>
      <c r="Y91" s="67">
        <f t="shared" si="16"/>
        <v>28.8</v>
      </c>
      <c r="Z91" s="68">
        <f t="shared" si="17"/>
        <v>66.8</v>
      </c>
      <c r="AA91" s="69" t="str">
        <f>IFERROR(IF(VLOOKUP($C91,[1]APELACIÓN!$C$11:$I$460,5,0)="","",VLOOKUP($C91,[1]APELACIÓN!$C$11:$I$460,5,0)),0)</f>
        <v/>
      </c>
      <c r="AB91" s="69" t="str">
        <f>IFERROR(IF(VLOOKUP($C91,[1]APELACIÓN!$C$11:$I$460,7,0)="","",VLOOKUP($C91,[1]APELACIÓN!$C$11:$I$460,7,0)),0)</f>
        <v/>
      </c>
      <c r="AC91" s="70" t="str">
        <f>IF($C91="","",[1]CONSOLIDADO!BP91)</f>
        <v/>
      </c>
      <c r="AD91" s="71">
        <f>IF($C91="","",[1]CONSOLIDADO!BQ91)</f>
        <v>0</v>
      </c>
      <c r="AE91" s="71">
        <f>IF($C91="","",[1]CONSOLIDADO!BR91)</f>
        <v>0</v>
      </c>
      <c r="AF91" s="71">
        <f>IF($C91="","",[1]CONSOLIDADO!BS91)</f>
        <v>0</v>
      </c>
      <c r="AG91" s="71">
        <f>IF($C91="","",[1]CONSOLIDADO!BT91)</f>
        <v>0</v>
      </c>
      <c r="AH91" s="70" t="str">
        <f>IF($C91="","",[1]CONSOLIDADO!BU91)</f>
        <v/>
      </c>
      <c r="AI91" s="70">
        <f>IF($C91="","",[1]CONSOLIDADO!BV91)</f>
        <v>0</v>
      </c>
      <c r="AJ91" s="71">
        <f>IF($C91="","",[1]CONSOLIDADO!BW91)</f>
        <v>0</v>
      </c>
      <c r="AK91" s="72">
        <f>IF($C91="","",[1]CONSOLIDADO!BX91)</f>
        <v>76</v>
      </c>
    </row>
    <row r="92" spans="1:37" x14ac:dyDescent="0.25">
      <c r="A92" s="61">
        <v>71</v>
      </c>
      <c r="B92" s="62">
        <v>103</v>
      </c>
      <c r="C92" s="63">
        <v>10614450</v>
      </c>
      <c r="D92" s="62">
        <v>8</v>
      </c>
      <c r="E92" s="64">
        <f>IFERROR(VLOOKUP($C92,[1]CONSOLIDADO!$C$16:$K$465,9,0),"")</f>
        <v>15</v>
      </c>
      <c r="F92" s="65">
        <f>IFERROR(IF(OR([1]APELACIÓN!$I87="",[1]APELACIÓN!$I87="NO",VLOOKUP($C92,[1]APELACIÓN!$C:$AM,20,0)=0),[1]CONSOLIDADO!$AO92,VLOOKUP($C92,[1]APELACIÓN!$C:$AM,20,0)),0)</f>
        <v>22</v>
      </c>
      <c r="G92" s="66">
        <f>ROUND(IFERROR(IF($F92&gt;39,200,VLOOKUP($F92,[1]PARAMETROS!$A$12:$K$55,2,0)),0),2)</f>
        <v>115</v>
      </c>
      <c r="H92" s="66">
        <f t="shared" si="9"/>
        <v>57.5</v>
      </c>
      <c r="I92" s="66">
        <f>IFERROR(IF(VLOOKUP(C92,[1]APELACIÓN!$C:$AM,7,0)="SI",VLOOKUP(C92,[1]APELACIÓN!$C:$AM,23,0),VLOOKUP(C92,[1]CONSOLIDADO!$C$13:$AR$465,42,0)),0)</f>
        <v>0</v>
      </c>
      <c r="J92" s="66">
        <f>ROUND(IFERROR(IF($I92&gt;39,200,VLOOKUP($I92,[1]PARAMETROS!$A$12:$K$55,6,0)),0),2)</f>
        <v>0</v>
      </c>
      <c r="K92" s="66">
        <f t="shared" si="10"/>
        <v>0</v>
      </c>
      <c r="L92" s="65">
        <f>IFERROR(IF(OR([1]APELACIÓN!$I87="",[1]APELACIÓN!$I87="NO",VLOOKUP($C92,[1]APELACIÓN!$C:$AM,26,0)=0),[1]CONSOLIDADO!AU92,VLOOKUP($C92,[1]APELACIÓN!$C:$AM,26,0)),0)</f>
        <v>0</v>
      </c>
      <c r="M92" s="66">
        <f>ROUND(IFERROR(IF($L92&gt;39,200,VLOOKUP($L92,[1]PARAMETROS!$A$12:$K$55,10,0)),0),2)</f>
        <v>0</v>
      </c>
      <c r="N92" s="66">
        <f t="shared" si="11"/>
        <v>0</v>
      </c>
      <c r="O92" s="66">
        <f t="shared" si="12"/>
        <v>57.5</v>
      </c>
      <c r="P92" s="67">
        <f t="shared" si="13"/>
        <v>23</v>
      </c>
      <c r="Q92" s="65">
        <f>IFERROR(IF(OR([1]APELACIÓN!$I87="",[1]APELACIÓN!$I87="NO",VLOOKUP($C92,[1]APELACIÓN!$C:$AM,29,0)=0),[1]CONSOLIDADO!AZ92,VLOOKUP($C92,[1]APELACIÓN!$C:$AM,29,0)),0)</f>
        <v>323</v>
      </c>
      <c r="R92" s="66">
        <f>ROUND(IFERROR(IF($Q92&gt;110,100,VLOOKUP($Q92,[1]PARAMETROS!$M$12:$O$122,2,0)),0),2)</f>
        <v>100</v>
      </c>
      <c r="S92" s="67">
        <f t="shared" si="14"/>
        <v>30</v>
      </c>
      <c r="T92" s="65">
        <f>IFERROR(IF(OR([1]APELACIÓN!$I87="",[1]APELACIÓN!$I87="NO",VLOOKUP($C92,[1]APELACIÓN!$C:$AM,32,0)=0),[1]CONSOLIDADO!BC92,VLOOKUP($C92,[1]APELACIÓN!$C:$AM,32,0)),0)</f>
        <v>70</v>
      </c>
      <c r="U92" s="65">
        <f>IFERROR(IF(OR([1]APELACIÓN!$I87="",[1]APELACIÓN!$I87="NO",VLOOKUP($C92,[1]APELACIÓN!$C:$AM,33,0)=0),[1]CONSOLIDADO!BD92,VLOOKUP($C92,[1]APELACIÓN!$C:$AM,33,0)),0)</f>
        <v>70</v>
      </c>
      <c r="V92" s="65">
        <f>IFERROR(IF(OR([1]APELACIÓN!$I87="",[1]APELACIÓN!$I87="NO",VLOOKUP($C92,[1]APELACIÓN!$C:$AM,34,0)=0),[1]CONSOLIDADO!BE92,VLOOKUP($C92,[1]APELACIÓN!$C:$AM,34,0)),0)</f>
        <v>70</v>
      </c>
      <c r="W92" s="65">
        <f t="shared" si="15"/>
        <v>70</v>
      </c>
      <c r="X92" s="66">
        <f>ROUND(IFERROR(VLOOKUP($W92,[1]PARAMETROS!$Q$12:$S$82,2,0),0),2)</f>
        <v>100</v>
      </c>
      <c r="Y92" s="67">
        <f t="shared" si="16"/>
        <v>30</v>
      </c>
      <c r="Z92" s="68">
        <f t="shared" si="17"/>
        <v>83</v>
      </c>
      <c r="AA92" s="69" t="str">
        <f>IFERROR(IF(VLOOKUP($C92,[1]APELACIÓN!$C$11:$I$460,5,0)="","",VLOOKUP($C92,[1]APELACIÓN!$C$11:$I$460,5,0)),0)</f>
        <v/>
      </c>
      <c r="AB92" s="69" t="str">
        <f>IFERROR(IF(VLOOKUP($C92,[1]APELACIÓN!$C$11:$I$460,7,0)="","",VLOOKUP($C92,[1]APELACIÓN!$C$11:$I$460,7,0)),0)</f>
        <v/>
      </c>
      <c r="AC92" s="70" t="str">
        <f>IF($C92="","",[1]CONSOLIDADO!BP92)</f>
        <v/>
      </c>
      <c r="AD92" s="71">
        <f>IF($C92="","",[1]CONSOLIDADO!BQ92)</f>
        <v>0</v>
      </c>
      <c r="AE92" s="71">
        <f>IF($C92="","",[1]CONSOLIDADO!BR92)</f>
        <v>0</v>
      </c>
      <c r="AF92" s="71">
        <f>IF($C92="","",[1]CONSOLIDADO!BS92)</f>
        <v>0</v>
      </c>
      <c r="AG92" s="71">
        <f>IF($C92="","",[1]CONSOLIDADO!BT92)</f>
        <v>0</v>
      </c>
      <c r="AH92" s="70" t="str">
        <f>IF($C92="","",[1]CONSOLIDADO!BU92)</f>
        <v/>
      </c>
      <c r="AI92" s="70">
        <f>IF($C92="","",[1]CONSOLIDADO!BV92)</f>
        <v>0</v>
      </c>
      <c r="AJ92" s="71">
        <f>IF($C92="","",[1]CONSOLIDADO!BW92)</f>
        <v>0</v>
      </c>
      <c r="AK92" s="72">
        <f>IF($C92="","",[1]CONSOLIDADO!BX92)</f>
        <v>77</v>
      </c>
    </row>
    <row r="93" spans="1:37" x14ac:dyDescent="0.25">
      <c r="A93" s="61">
        <v>82</v>
      </c>
      <c r="B93" s="62">
        <v>103</v>
      </c>
      <c r="C93" s="63">
        <v>12210006</v>
      </c>
      <c r="D93" s="62">
        <v>5</v>
      </c>
      <c r="E93" s="64">
        <f>IFERROR(VLOOKUP($C93,[1]CONSOLIDADO!$C$16:$K$465,9,0),"")</f>
        <v>15</v>
      </c>
      <c r="F93" s="65">
        <f>IFERROR(IF(OR([1]APELACIÓN!$I88="",[1]APELACIÓN!$I88="NO",VLOOKUP($C93,[1]APELACIÓN!$C:$AM,20,0)=0),[1]CONSOLIDADO!$AO93,VLOOKUP($C93,[1]APELACIÓN!$C:$AM,20,0)),0)</f>
        <v>19</v>
      </c>
      <c r="G93" s="66">
        <f>ROUND(IFERROR(IF($F93&gt;39,200,VLOOKUP($F93,[1]PARAMETROS!$A$12:$K$55,2,0)),0),2)</f>
        <v>100</v>
      </c>
      <c r="H93" s="66">
        <f t="shared" si="9"/>
        <v>50</v>
      </c>
      <c r="I93" s="66">
        <f>IFERROR(IF(VLOOKUP(C93,[1]APELACIÓN!$C:$AM,7,0)="SI",VLOOKUP(C93,[1]APELACIÓN!$C:$AM,23,0),VLOOKUP(C93,[1]CONSOLIDADO!$C$13:$AR$465,42,0)),0)</f>
        <v>0</v>
      </c>
      <c r="J93" s="66">
        <f>ROUND(IFERROR(IF($I93&gt;39,200,VLOOKUP($I93,[1]PARAMETROS!$A$12:$K$55,6,0)),0),2)</f>
        <v>0</v>
      </c>
      <c r="K93" s="66">
        <f t="shared" si="10"/>
        <v>0</v>
      </c>
      <c r="L93" s="65">
        <f>IFERROR(IF(OR([1]APELACIÓN!$I88="",[1]APELACIÓN!$I88="NO",VLOOKUP($C93,[1]APELACIÓN!$C:$AM,26,0)=0),[1]CONSOLIDADO!AU93,VLOOKUP($C93,[1]APELACIÓN!$C:$AM,26,0)),0)</f>
        <v>0</v>
      </c>
      <c r="M93" s="66">
        <f>ROUND(IFERROR(IF($L93&gt;39,200,VLOOKUP($L93,[1]PARAMETROS!$A$12:$K$55,10,0)),0),2)</f>
        <v>0</v>
      </c>
      <c r="N93" s="66">
        <f t="shared" si="11"/>
        <v>0</v>
      </c>
      <c r="O93" s="66">
        <f t="shared" si="12"/>
        <v>50</v>
      </c>
      <c r="P93" s="67">
        <f t="shared" si="13"/>
        <v>20</v>
      </c>
      <c r="Q93" s="65">
        <f>IFERROR(IF(OR([1]APELACIÓN!$I88="",[1]APELACIÓN!$I88="NO",VLOOKUP($C93,[1]APELACIÓN!$C:$AM,29,0)=0),[1]CONSOLIDADO!AZ93,VLOOKUP($C93,[1]APELACIÓN!$C:$AM,29,0)),0)</f>
        <v>322</v>
      </c>
      <c r="R93" s="66">
        <f>ROUND(IFERROR(IF($Q93&gt;110,100,VLOOKUP($Q93,[1]PARAMETROS!$M$12:$O$122,2,0)),0),2)</f>
        <v>100</v>
      </c>
      <c r="S93" s="67">
        <f t="shared" si="14"/>
        <v>30</v>
      </c>
      <c r="T93" s="65">
        <f>IFERROR(IF(OR([1]APELACIÓN!$I88="",[1]APELACIÓN!$I88="NO",VLOOKUP($C93,[1]APELACIÓN!$C:$AM,32,0)=0),[1]CONSOLIDADO!BC93,VLOOKUP($C93,[1]APELACIÓN!$C:$AM,32,0)),0)</f>
        <v>69</v>
      </c>
      <c r="U93" s="65">
        <f>IFERROR(IF(OR([1]APELACIÓN!$I88="",[1]APELACIÓN!$I88="NO",VLOOKUP($C93,[1]APELACIÓN!$C:$AM,33,0)=0),[1]CONSOLIDADO!BD93,VLOOKUP($C93,[1]APELACIÓN!$C:$AM,33,0)),0)</f>
        <v>70</v>
      </c>
      <c r="V93" s="65">
        <f>IFERROR(IF(OR([1]APELACIÓN!$I88="",[1]APELACIÓN!$I88="NO",VLOOKUP($C93,[1]APELACIÓN!$C:$AM,34,0)=0),[1]CONSOLIDADO!BE93,VLOOKUP($C93,[1]APELACIÓN!$C:$AM,34,0)),0)</f>
        <v>70</v>
      </c>
      <c r="W93" s="65">
        <f t="shared" si="15"/>
        <v>70</v>
      </c>
      <c r="X93" s="66">
        <f>ROUND(IFERROR(VLOOKUP($W93,[1]PARAMETROS!$Q$12:$S$82,2,0),0),2)</f>
        <v>100</v>
      </c>
      <c r="Y93" s="67">
        <f t="shared" si="16"/>
        <v>30</v>
      </c>
      <c r="Z93" s="68">
        <f t="shared" si="17"/>
        <v>80</v>
      </c>
      <c r="AA93" s="69" t="str">
        <f>IFERROR(IF(VLOOKUP($C93,[1]APELACIÓN!$C$11:$I$460,5,0)="","",VLOOKUP($C93,[1]APELACIÓN!$C$11:$I$460,5,0)),0)</f>
        <v/>
      </c>
      <c r="AB93" s="69" t="str">
        <f>IFERROR(IF(VLOOKUP($C93,[1]APELACIÓN!$C$11:$I$460,7,0)="","",VLOOKUP($C93,[1]APELACIÓN!$C$11:$I$460,7,0)),0)</f>
        <v/>
      </c>
      <c r="AC93" s="70" t="str">
        <f>IF($C93="","",[1]CONSOLIDADO!BP93)</f>
        <v/>
      </c>
      <c r="AD93" s="71">
        <f>IF($C93="","",[1]CONSOLIDADO!BQ93)</f>
        <v>0</v>
      </c>
      <c r="AE93" s="71">
        <f>IF($C93="","",[1]CONSOLIDADO!BR93)</f>
        <v>0</v>
      </c>
      <c r="AF93" s="71">
        <f>IF($C93="","",[1]CONSOLIDADO!BS93)</f>
        <v>0</v>
      </c>
      <c r="AG93" s="71">
        <f>IF($C93="","",[1]CONSOLIDADO!BT93)</f>
        <v>0</v>
      </c>
      <c r="AH93" s="70" t="str">
        <f>IF($C93="","",[1]CONSOLIDADO!BU93)</f>
        <v/>
      </c>
      <c r="AI93" s="70">
        <f>IF($C93="","",[1]CONSOLIDADO!BV93)</f>
        <v>0</v>
      </c>
      <c r="AJ93" s="71">
        <f>IF($C93="","",[1]CONSOLIDADO!BW93)</f>
        <v>0</v>
      </c>
      <c r="AK93" s="72">
        <f>IF($C93="","",[1]CONSOLIDADO!BX93)</f>
        <v>78</v>
      </c>
    </row>
    <row r="94" spans="1:37" x14ac:dyDescent="0.25">
      <c r="A94" s="61">
        <v>94</v>
      </c>
      <c r="B94" s="62">
        <v>103</v>
      </c>
      <c r="C94" s="63">
        <v>13005300</v>
      </c>
      <c r="D94" s="62">
        <v>9</v>
      </c>
      <c r="E94" s="64">
        <f>IFERROR(VLOOKUP($C94,[1]CONSOLIDADO!$C$16:$K$465,9,0),"")</f>
        <v>15</v>
      </c>
      <c r="F94" s="65">
        <f>IFERROR(IF(OR([1]APELACIÓN!$I89="",[1]APELACIÓN!$I89="NO",VLOOKUP($C94,[1]APELACIÓN!$C:$AM,20,0)=0),[1]CONSOLIDADO!$AO94,VLOOKUP($C94,[1]APELACIÓN!$C:$AM,20,0)),0)</f>
        <v>18</v>
      </c>
      <c r="G94" s="66">
        <f>ROUND(IFERROR(IF($F94&gt;39,200,VLOOKUP($F94,[1]PARAMETROS!$A$12:$K$55,2,0)),0),2)</f>
        <v>95</v>
      </c>
      <c r="H94" s="66">
        <f t="shared" si="9"/>
        <v>47.5</v>
      </c>
      <c r="I94" s="66">
        <f>IFERROR(IF(VLOOKUP(C94,[1]APELACIÓN!$C:$AM,7,0)="SI",VLOOKUP(C94,[1]APELACIÓN!$C:$AM,23,0),VLOOKUP(C94,[1]CONSOLIDADO!$C$13:$AR$465,42,0)),0)</f>
        <v>0</v>
      </c>
      <c r="J94" s="66">
        <f>ROUND(IFERROR(IF($I94&gt;39,200,VLOOKUP($I94,[1]PARAMETROS!$A$12:$K$55,6,0)),0),2)</f>
        <v>0</v>
      </c>
      <c r="K94" s="66">
        <f t="shared" si="10"/>
        <v>0</v>
      </c>
      <c r="L94" s="65">
        <f>IFERROR(IF(OR([1]APELACIÓN!$I89="",[1]APELACIÓN!$I89="NO",VLOOKUP($C94,[1]APELACIÓN!$C:$AM,26,0)=0),[1]CONSOLIDADO!AU94,VLOOKUP($C94,[1]APELACIÓN!$C:$AM,26,0)),0)</f>
        <v>0</v>
      </c>
      <c r="M94" s="66">
        <f>ROUND(IFERROR(IF($L94&gt;39,200,VLOOKUP($L94,[1]PARAMETROS!$A$12:$K$55,10,0)),0),2)</f>
        <v>0</v>
      </c>
      <c r="N94" s="66">
        <f t="shared" si="11"/>
        <v>0</v>
      </c>
      <c r="O94" s="66">
        <f t="shared" si="12"/>
        <v>47.5</v>
      </c>
      <c r="P94" s="67">
        <f t="shared" si="13"/>
        <v>19</v>
      </c>
      <c r="Q94" s="65">
        <f>IFERROR(IF(OR([1]APELACIÓN!$I89="",[1]APELACIÓN!$I89="NO",VLOOKUP($C94,[1]APELACIÓN!$C:$AM,29,0)=0),[1]CONSOLIDADO!AZ94,VLOOKUP($C94,[1]APELACIÓN!$C:$AM,29,0)),0)</f>
        <v>300</v>
      </c>
      <c r="R94" s="66">
        <f>ROUND(IFERROR(IF($Q94&gt;110,100,VLOOKUP($Q94,[1]PARAMETROS!$M$12:$O$122,2,0)),0),2)</f>
        <v>100</v>
      </c>
      <c r="S94" s="67">
        <f t="shared" si="14"/>
        <v>30</v>
      </c>
      <c r="T94" s="65">
        <f>IFERROR(IF(OR([1]APELACIÓN!$I89="",[1]APELACIÓN!$I89="NO",VLOOKUP($C94,[1]APELACIÓN!$C:$AM,32,0)=0),[1]CONSOLIDADO!BC94,VLOOKUP($C94,[1]APELACIÓN!$C:$AM,32,0)),0)</f>
        <v>70</v>
      </c>
      <c r="U94" s="65">
        <f>IFERROR(IF(OR([1]APELACIÓN!$I89="",[1]APELACIÓN!$I89="NO",VLOOKUP($C94,[1]APELACIÓN!$C:$AM,33,0)=0),[1]CONSOLIDADO!BD94,VLOOKUP($C94,[1]APELACIÓN!$C:$AM,33,0)),0)</f>
        <v>70</v>
      </c>
      <c r="V94" s="65">
        <f>IFERROR(IF(OR([1]APELACIÓN!$I89="",[1]APELACIÓN!$I89="NO",VLOOKUP($C94,[1]APELACIÓN!$C:$AM,34,0)=0),[1]CONSOLIDADO!BE94,VLOOKUP($C94,[1]APELACIÓN!$C:$AM,34,0)),0)</f>
        <v>70</v>
      </c>
      <c r="W94" s="65">
        <f t="shared" si="15"/>
        <v>70</v>
      </c>
      <c r="X94" s="66">
        <f>ROUND(IFERROR(VLOOKUP($W94,[1]PARAMETROS!$Q$12:$S$82,2,0),0),2)</f>
        <v>100</v>
      </c>
      <c r="Y94" s="67">
        <f t="shared" si="16"/>
        <v>30</v>
      </c>
      <c r="Z94" s="68">
        <f t="shared" si="17"/>
        <v>79</v>
      </c>
      <c r="AA94" s="69" t="str">
        <f>IFERROR(IF(VLOOKUP($C94,[1]APELACIÓN!$C$11:$I$460,5,0)="","",VLOOKUP($C94,[1]APELACIÓN!$C$11:$I$460,5,0)),0)</f>
        <v/>
      </c>
      <c r="AB94" s="69" t="str">
        <f>IFERROR(IF(VLOOKUP($C94,[1]APELACIÓN!$C$11:$I$460,7,0)="","",VLOOKUP($C94,[1]APELACIÓN!$C$11:$I$460,7,0)),0)</f>
        <v/>
      </c>
      <c r="AC94" s="70" t="str">
        <f>IF($C94="","",[1]CONSOLIDADO!BP94)</f>
        <v/>
      </c>
      <c r="AD94" s="71">
        <f>IF($C94="","",[1]CONSOLIDADO!BQ94)</f>
        <v>0</v>
      </c>
      <c r="AE94" s="71">
        <f>IF($C94="","",[1]CONSOLIDADO!BR94)</f>
        <v>0</v>
      </c>
      <c r="AF94" s="71">
        <f>IF($C94="","",[1]CONSOLIDADO!BS94)</f>
        <v>0</v>
      </c>
      <c r="AG94" s="71">
        <f>IF($C94="","",[1]CONSOLIDADO!BT94)</f>
        <v>0</v>
      </c>
      <c r="AH94" s="70" t="str">
        <f>IF($C94="","",[1]CONSOLIDADO!BU94)</f>
        <v/>
      </c>
      <c r="AI94" s="70">
        <f>IF($C94="","",[1]CONSOLIDADO!BV94)</f>
        <v>0</v>
      </c>
      <c r="AJ94" s="71">
        <f>IF($C94="","",[1]CONSOLIDADO!BW94)</f>
        <v>0</v>
      </c>
      <c r="AK94" s="72">
        <f>IF($C94="","",[1]CONSOLIDADO!BX94)</f>
        <v>79</v>
      </c>
    </row>
    <row r="95" spans="1:37" x14ac:dyDescent="0.25">
      <c r="A95" s="61">
        <v>102</v>
      </c>
      <c r="B95" s="62">
        <v>103</v>
      </c>
      <c r="C95" s="63">
        <v>14618156</v>
      </c>
      <c r="D95" s="62">
        <v>2</v>
      </c>
      <c r="E95" s="64">
        <f>IFERROR(VLOOKUP($C95,[1]CONSOLIDADO!$C$16:$K$465,9,0),"")</f>
        <v>15</v>
      </c>
      <c r="F95" s="65">
        <f>IFERROR(IF(OR([1]APELACIÓN!$I90="",[1]APELACIÓN!$I90="NO",VLOOKUP($C95,[1]APELACIÓN!$C:$AM,20,0)=0),[1]CONSOLIDADO!$AO95,VLOOKUP($C95,[1]APELACIÓN!$C:$AM,20,0)),0)</f>
        <v>10</v>
      </c>
      <c r="G95" s="66">
        <f>ROUND(IFERROR(IF($F95&gt;39,200,VLOOKUP($F95,[1]PARAMETROS!$A$12:$K$55,2,0)),0),2)</f>
        <v>55</v>
      </c>
      <c r="H95" s="66">
        <f t="shared" si="9"/>
        <v>27.5</v>
      </c>
      <c r="I95" s="66">
        <f>IFERROR(IF(VLOOKUP(C95,[1]APELACIÓN!$C:$AM,7,0)="SI",VLOOKUP(C95,[1]APELACIÓN!$C:$AM,23,0),VLOOKUP(C95,[1]CONSOLIDADO!$C$13:$AR$465,42,0)),0)</f>
        <v>13</v>
      </c>
      <c r="J95" s="66">
        <f>ROUND(IFERROR(IF($I95&gt;39,200,VLOOKUP($I95,[1]PARAMETROS!$A$12:$K$55,6,0)),0),2)</f>
        <v>70</v>
      </c>
      <c r="K95" s="66">
        <f t="shared" si="10"/>
        <v>21</v>
      </c>
      <c r="L95" s="65">
        <f>IFERROR(IF(OR([1]APELACIÓN!$I90="",[1]APELACIÓN!$I90="NO",VLOOKUP($C95,[1]APELACIÓN!$C:$AM,26,0)=0),[1]CONSOLIDADO!AU95,VLOOKUP($C95,[1]APELACIÓN!$C:$AM,26,0)),0)</f>
        <v>0</v>
      </c>
      <c r="M95" s="66">
        <f>ROUND(IFERROR(IF($L95&gt;39,200,VLOOKUP($L95,[1]PARAMETROS!$A$12:$K$55,10,0)),0),2)</f>
        <v>0</v>
      </c>
      <c r="N95" s="66">
        <f t="shared" si="11"/>
        <v>0</v>
      </c>
      <c r="O95" s="66">
        <f t="shared" si="12"/>
        <v>48.5</v>
      </c>
      <c r="P95" s="67">
        <f t="shared" si="13"/>
        <v>19.399999999999999</v>
      </c>
      <c r="Q95" s="65">
        <f>IFERROR(IF(OR([1]APELACIÓN!$I90="",[1]APELACIÓN!$I90="NO",VLOOKUP($C95,[1]APELACIÓN!$C:$AM,29,0)=0),[1]CONSOLIDADO!AZ95,VLOOKUP($C95,[1]APELACIÓN!$C:$AM,29,0)),0)</f>
        <v>285</v>
      </c>
      <c r="R95" s="66">
        <f>ROUND(IFERROR(IF($Q95&gt;110,100,VLOOKUP($Q95,[1]PARAMETROS!$M$12:$O$122,2,0)),0),2)</f>
        <v>100</v>
      </c>
      <c r="S95" s="67">
        <f t="shared" si="14"/>
        <v>30</v>
      </c>
      <c r="T95" s="65">
        <f>IFERROR(IF(OR([1]APELACIÓN!$I90="",[1]APELACIÓN!$I90="NO",VLOOKUP($C95,[1]APELACIÓN!$C:$AM,32,0)=0),[1]CONSOLIDADO!BC95,VLOOKUP($C95,[1]APELACIÓN!$C:$AM,32,0)),0)</f>
        <v>70</v>
      </c>
      <c r="U95" s="65">
        <f>IFERROR(IF(OR([1]APELACIÓN!$I90="",[1]APELACIÓN!$I90="NO",VLOOKUP($C95,[1]APELACIÓN!$C:$AM,33,0)=0),[1]CONSOLIDADO!BD95,VLOOKUP($C95,[1]APELACIÓN!$C:$AM,33,0)),0)</f>
        <v>68</v>
      </c>
      <c r="V95" s="65">
        <f>IFERROR(IF(OR([1]APELACIÓN!$I90="",[1]APELACIÓN!$I90="NO",VLOOKUP($C95,[1]APELACIÓN!$C:$AM,34,0)=0),[1]CONSOLIDADO!BE95,VLOOKUP($C95,[1]APELACIÓN!$C:$AM,34,0)),0)</f>
        <v>70</v>
      </c>
      <c r="W95" s="65">
        <f t="shared" si="15"/>
        <v>69</v>
      </c>
      <c r="X95" s="66">
        <f>ROUND(IFERROR(VLOOKUP($W95,[1]PARAMETROS!$Q$12:$S$82,2,0),0),2)</f>
        <v>96</v>
      </c>
      <c r="Y95" s="67">
        <f t="shared" si="16"/>
        <v>28.8</v>
      </c>
      <c r="Z95" s="68">
        <f t="shared" si="17"/>
        <v>78.2</v>
      </c>
      <c r="AA95" s="69" t="str">
        <f>IFERROR(IF(VLOOKUP($C95,[1]APELACIÓN!$C$11:$I$460,5,0)="","",VLOOKUP($C95,[1]APELACIÓN!$C$11:$I$460,5,0)),0)</f>
        <v/>
      </c>
      <c r="AB95" s="69" t="str">
        <f>IFERROR(IF(VLOOKUP($C95,[1]APELACIÓN!$C$11:$I$460,7,0)="","",VLOOKUP($C95,[1]APELACIÓN!$C$11:$I$460,7,0)),0)</f>
        <v/>
      </c>
      <c r="AC95" s="70" t="str">
        <f>IF($C95="","",[1]CONSOLIDADO!BP95)</f>
        <v/>
      </c>
      <c r="AD95" s="71">
        <f>IF($C95="","",[1]CONSOLIDADO!BQ95)</f>
        <v>0</v>
      </c>
      <c r="AE95" s="71">
        <f>IF($C95="","",[1]CONSOLIDADO!BR95)</f>
        <v>0</v>
      </c>
      <c r="AF95" s="71">
        <f>IF($C95="","",[1]CONSOLIDADO!BS95)</f>
        <v>0</v>
      </c>
      <c r="AG95" s="71">
        <f>IF($C95="","",[1]CONSOLIDADO!BT95)</f>
        <v>0</v>
      </c>
      <c r="AH95" s="70" t="str">
        <f>IF($C95="","",[1]CONSOLIDADO!BU95)</f>
        <v/>
      </c>
      <c r="AI95" s="70">
        <f>IF($C95="","",[1]CONSOLIDADO!BV95)</f>
        <v>0</v>
      </c>
      <c r="AJ95" s="71">
        <f>IF($C95="","",[1]CONSOLIDADO!BW95)</f>
        <v>0</v>
      </c>
      <c r="AK95" s="72">
        <f>IF($C95="","",[1]CONSOLIDADO!BX95)</f>
        <v>80</v>
      </c>
    </row>
    <row r="96" spans="1:37" x14ac:dyDescent="0.25">
      <c r="A96" s="61">
        <v>14</v>
      </c>
      <c r="B96" s="62">
        <v>101</v>
      </c>
      <c r="C96" s="63">
        <v>13006416</v>
      </c>
      <c r="D96" s="62">
        <v>7</v>
      </c>
      <c r="E96" s="64">
        <f>IFERROR(VLOOKUP($C96,[1]CONSOLIDADO!$C$16:$K$465,9,0),"")</f>
        <v>15</v>
      </c>
      <c r="F96" s="65">
        <f>IFERROR(IF(OR([1]APELACIÓN!$I91="",[1]APELACIÓN!$I91="NO",VLOOKUP($C96,[1]APELACIÓN!$C:$AM,20,0)=0),[1]CONSOLIDADO!$AO96,VLOOKUP($C96,[1]APELACIÓN!$C:$AM,20,0)),0)</f>
        <v>17</v>
      </c>
      <c r="G96" s="66">
        <f>ROUND(IFERROR(IF($F96&gt;39,200,VLOOKUP($F96,[1]PARAMETROS!$A$12:$K$55,2,0)),0),2)</f>
        <v>90</v>
      </c>
      <c r="H96" s="66">
        <f t="shared" si="9"/>
        <v>45</v>
      </c>
      <c r="I96" s="66">
        <f>IFERROR(IF(VLOOKUP(C96,[1]APELACIÓN!$C:$AM,7,0)="SI",VLOOKUP(C96,[1]APELACIÓN!$C:$AM,23,0),VLOOKUP(C96,[1]CONSOLIDADO!$C$13:$AR$465,42,0)),0)</f>
        <v>0</v>
      </c>
      <c r="J96" s="66">
        <f>ROUND(IFERROR(IF($I96&gt;39,200,VLOOKUP($I96,[1]PARAMETROS!$A$12:$K$55,6,0)),0),2)</f>
        <v>0</v>
      </c>
      <c r="K96" s="66">
        <f t="shared" si="10"/>
        <v>0</v>
      </c>
      <c r="L96" s="65">
        <f>IFERROR(IF(OR([1]APELACIÓN!$I91="",[1]APELACIÓN!$I91="NO",VLOOKUP($C96,[1]APELACIÓN!$C:$AM,26,0)=0),[1]CONSOLIDADO!AU96,VLOOKUP($C96,[1]APELACIÓN!$C:$AM,26,0)),0)</f>
        <v>0</v>
      </c>
      <c r="M96" s="66">
        <f>ROUND(IFERROR(IF($L96&gt;39,200,VLOOKUP($L96,[1]PARAMETROS!$A$12:$K$55,10,0)),0),2)</f>
        <v>0</v>
      </c>
      <c r="N96" s="66">
        <f t="shared" si="11"/>
        <v>0</v>
      </c>
      <c r="O96" s="66">
        <f t="shared" si="12"/>
        <v>45</v>
      </c>
      <c r="P96" s="67">
        <f t="shared" si="13"/>
        <v>18</v>
      </c>
      <c r="Q96" s="65">
        <f>IFERROR(IF(OR([1]APELACIÓN!$I91="",[1]APELACIÓN!$I91="NO",VLOOKUP($C96,[1]APELACIÓN!$C:$AM,29,0)=0),[1]CONSOLIDADO!AZ96,VLOOKUP($C96,[1]APELACIÓN!$C:$AM,29,0)),0)</f>
        <v>176</v>
      </c>
      <c r="R96" s="66">
        <f>ROUND(IFERROR(IF($Q96&gt;110,100,VLOOKUP($Q96,[1]PARAMETROS!$M$12:$O$122,2,0)),0),2)</f>
        <v>100</v>
      </c>
      <c r="S96" s="67">
        <f t="shared" si="14"/>
        <v>30</v>
      </c>
      <c r="T96" s="65">
        <f>IFERROR(IF(OR([1]APELACIÓN!$I91="",[1]APELACIÓN!$I91="NO",VLOOKUP($C96,[1]APELACIÓN!$C:$AM,32,0)=0),[1]CONSOLIDADO!BC96,VLOOKUP($C96,[1]APELACIÓN!$C:$AM,32,0)),0)</f>
        <v>70</v>
      </c>
      <c r="U96" s="65">
        <f>IFERROR(IF(OR([1]APELACIÓN!$I91="",[1]APELACIÓN!$I91="NO",VLOOKUP($C96,[1]APELACIÓN!$C:$AM,33,0)=0),[1]CONSOLIDADO!BD96,VLOOKUP($C96,[1]APELACIÓN!$C:$AM,33,0)),0)</f>
        <v>70</v>
      </c>
      <c r="V96" s="65">
        <f>IFERROR(IF(OR([1]APELACIÓN!$I91="",[1]APELACIÓN!$I91="NO",VLOOKUP($C96,[1]APELACIÓN!$C:$AM,34,0)=0),[1]CONSOLIDADO!BE96,VLOOKUP($C96,[1]APELACIÓN!$C:$AM,34,0)),0)</f>
        <v>70</v>
      </c>
      <c r="W96" s="65">
        <f t="shared" si="15"/>
        <v>70</v>
      </c>
      <c r="X96" s="66">
        <f>ROUND(IFERROR(VLOOKUP($W96,[1]PARAMETROS!$Q$12:$S$82,2,0),0),2)</f>
        <v>100</v>
      </c>
      <c r="Y96" s="67">
        <f t="shared" si="16"/>
        <v>30</v>
      </c>
      <c r="Z96" s="68">
        <f t="shared" si="17"/>
        <v>78</v>
      </c>
      <c r="AA96" s="69" t="str">
        <f>IFERROR(IF(VLOOKUP($C96,[1]APELACIÓN!$C$11:$I$460,5,0)="","",VLOOKUP($C96,[1]APELACIÓN!$C$11:$I$460,5,0)),0)</f>
        <v/>
      </c>
      <c r="AB96" s="69" t="str">
        <f>IFERROR(IF(VLOOKUP($C96,[1]APELACIÓN!$C$11:$I$460,7,0)="","",VLOOKUP($C96,[1]APELACIÓN!$C$11:$I$460,7,0)),0)</f>
        <v/>
      </c>
      <c r="AC96" s="70" t="str">
        <f>IF($C96="","",[1]CONSOLIDADO!BP96)</f>
        <v/>
      </c>
      <c r="AD96" s="71">
        <f>IF($C96="","",[1]CONSOLIDADO!BQ96)</f>
        <v>0</v>
      </c>
      <c r="AE96" s="71">
        <f>IF($C96="","",[1]CONSOLIDADO!BR96)</f>
        <v>0</v>
      </c>
      <c r="AF96" s="71">
        <f>IF($C96="","",[1]CONSOLIDADO!BS96)</f>
        <v>0</v>
      </c>
      <c r="AG96" s="71">
        <f>IF($C96="","",[1]CONSOLIDADO!BT96)</f>
        <v>0</v>
      </c>
      <c r="AH96" s="70" t="str">
        <f>IF($C96="","",[1]CONSOLIDADO!BU96)</f>
        <v/>
      </c>
      <c r="AI96" s="70">
        <f>IF($C96="","",[1]CONSOLIDADO!BV96)</f>
        <v>0</v>
      </c>
      <c r="AJ96" s="71">
        <f>IF($C96="","",[1]CONSOLIDADO!BW96)</f>
        <v>0</v>
      </c>
      <c r="AK96" s="72">
        <f>IF($C96="","",[1]CONSOLIDADO!BX96)</f>
        <v>81</v>
      </c>
    </row>
    <row r="97" spans="1:37" x14ac:dyDescent="0.25">
      <c r="A97" s="61">
        <v>81</v>
      </c>
      <c r="B97" s="62">
        <v>103</v>
      </c>
      <c r="C97" s="63">
        <v>12209054</v>
      </c>
      <c r="D97" s="62" t="s">
        <v>42</v>
      </c>
      <c r="E97" s="64">
        <f>IFERROR(VLOOKUP($C97,[1]CONSOLIDADO!$C$16:$K$465,9,0),"")</f>
        <v>15</v>
      </c>
      <c r="F97" s="65">
        <f>IFERROR(IF(OR([1]APELACIÓN!$I92="",[1]APELACIÓN!$I92="NO",VLOOKUP($C97,[1]APELACIÓN!$C:$AM,20,0)=0),[1]CONSOLIDADO!$AO97,VLOOKUP($C97,[1]APELACIÓN!$C:$AM,20,0)),0)</f>
        <v>16</v>
      </c>
      <c r="G97" s="66">
        <f>ROUND(IFERROR(IF($F97&gt;39,200,VLOOKUP($F97,[1]PARAMETROS!$A$12:$K$55,2,0)),0),2)</f>
        <v>85</v>
      </c>
      <c r="H97" s="66">
        <f t="shared" si="9"/>
        <v>42.5</v>
      </c>
      <c r="I97" s="66">
        <f>IFERROR(IF(VLOOKUP(C97,[1]APELACIÓN!$C:$AM,7,0)="SI",VLOOKUP(C97,[1]APELACIÓN!$C:$AM,23,0),VLOOKUP(C97,[1]CONSOLIDADO!$C$13:$AR$465,42,0)),0)</f>
        <v>0</v>
      </c>
      <c r="J97" s="66">
        <f>ROUND(IFERROR(IF($I97&gt;39,200,VLOOKUP($I97,[1]PARAMETROS!$A$12:$K$55,6,0)),0),2)</f>
        <v>0</v>
      </c>
      <c r="K97" s="66">
        <f t="shared" si="10"/>
        <v>0</v>
      </c>
      <c r="L97" s="65">
        <f>IFERROR(IF(OR([1]APELACIÓN!$I92="",[1]APELACIÓN!$I92="NO",VLOOKUP($C97,[1]APELACIÓN!$C:$AM,26,0)=0),[1]CONSOLIDADO!AU97,VLOOKUP($C97,[1]APELACIÓN!$C:$AM,26,0)),0)</f>
        <v>0</v>
      </c>
      <c r="M97" s="66">
        <f>ROUND(IFERROR(IF($L97&gt;39,200,VLOOKUP($L97,[1]PARAMETROS!$A$12:$K$55,10,0)),0),2)</f>
        <v>0</v>
      </c>
      <c r="N97" s="66">
        <f t="shared" si="11"/>
        <v>0</v>
      </c>
      <c r="O97" s="66">
        <f t="shared" si="12"/>
        <v>42.5</v>
      </c>
      <c r="P97" s="67">
        <f t="shared" si="13"/>
        <v>17</v>
      </c>
      <c r="Q97" s="65">
        <f>IFERROR(IF(OR([1]APELACIÓN!$I92="",[1]APELACIÓN!$I92="NO",VLOOKUP($C97,[1]APELACIÓN!$C:$AM,29,0)=0),[1]CONSOLIDADO!AZ97,VLOOKUP($C97,[1]APELACIÓN!$C:$AM,29,0)),0)</f>
        <v>622</v>
      </c>
      <c r="R97" s="66">
        <f>ROUND(IFERROR(IF($Q97&gt;110,100,VLOOKUP($Q97,[1]PARAMETROS!$M$12:$O$122,2,0)),0),2)</f>
        <v>100</v>
      </c>
      <c r="S97" s="67">
        <f t="shared" si="14"/>
        <v>30</v>
      </c>
      <c r="T97" s="65">
        <f>IFERROR(IF(OR([1]APELACIÓN!$I92="",[1]APELACIÓN!$I92="NO",VLOOKUP($C97,[1]APELACIÓN!$C:$AM,32,0)=0),[1]CONSOLIDADO!BC97,VLOOKUP($C97,[1]APELACIÓN!$C:$AM,32,0)),0)</f>
        <v>70</v>
      </c>
      <c r="U97" s="65">
        <f>IFERROR(IF(OR([1]APELACIÓN!$I92="",[1]APELACIÓN!$I92="NO",VLOOKUP($C97,[1]APELACIÓN!$C:$AM,33,0)=0),[1]CONSOLIDADO!BD97,VLOOKUP($C97,[1]APELACIÓN!$C:$AM,33,0)),0)</f>
        <v>70</v>
      </c>
      <c r="V97" s="65">
        <f>IFERROR(IF(OR([1]APELACIÓN!$I92="",[1]APELACIÓN!$I92="NO",VLOOKUP($C97,[1]APELACIÓN!$C:$AM,34,0)=0),[1]CONSOLIDADO!BE97,VLOOKUP($C97,[1]APELACIÓN!$C:$AM,34,0)),0)</f>
        <v>70</v>
      </c>
      <c r="W97" s="65">
        <f t="shared" si="15"/>
        <v>70</v>
      </c>
      <c r="X97" s="66">
        <f>ROUND(IFERROR(VLOOKUP($W97,[1]PARAMETROS!$Q$12:$S$82,2,0),0),2)</f>
        <v>100</v>
      </c>
      <c r="Y97" s="67">
        <f t="shared" si="16"/>
        <v>30</v>
      </c>
      <c r="Z97" s="68">
        <f t="shared" si="17"/>
        <v>77</v>
      </c>
      <c r="AA97" s="69" t="str">
        <f>IFERROR(IF(VLOOKUP($C97,[1]APELACIÓN!$C$11:$I$460,5,0)="","",VLOOKUP($C97,[1]APELACIÓN!$C$11:$I$460,5,0)),0)</f>
        <v/>
      </c>
      <c r="AB97" s="69" t="str">
        <f>IFERROR(IF(VLOOKUP($C97,[1]APELACIÓN!$C$11:$I$460,7,0)="","",VLOOKUP($C97,[1]APELACIÓN!$C$11:$I$460,7,0)),0)</f>
        <v/>
      </c>
      <c r="AC97" s="70" t="str">
        <f>IF($C97="","",[1]CONSOLIDADO!BP97)</f>
        <v/>
      </c>
      <c r="AD97" s="71">
        <f>IF($C97="","",[1]CONSOLIDADO!BQ97)</f>
        <v>0</v>
      </c>
      <c r="AE97" s="71">
        <f>IF($C97="","",[1]CONSOLIDADO!BR97)</f>
        <v>0</v>
      </c>
      <c r="AF97" s="71">
        <f>IF($C97="","",[1]CONSOLIDADO!BS97)</f>
        <v>0</v>
      </c>
      <c r="AG97" s="71">
        <f>IF($C97="","",[1]CONSOLIDADO!BT97)</f>
        <v>0</v>
      </c>
      <c r="AH97" s="70" t="str">
        <f>IF($C97="","",[1]CONSOLIDADO!BU97)</f>
        <v/>
      </c>
      <c r="AI97" s="70">
        <f>IF($C97="","",[1]CONSOLIDADO!BV97)</f>
        <v>0</v>
      </c>
      <c r="AJ97" s="71">
        <f>IF($C97="","",[1]CONSOLIDADO!BW97)</f>
        <v>0</v>
      </c>
      <c r="AK97" s="72">
        <f>IF($C97="","",[1]CONSOLIDADO!BX97)</f>
        <v>82</v>
      </c>
    </row>
    <row r="98" spans="1:37" x14ac:dyDescent="0.25">
      <c r="A98" s="61">
        <v>35</v>
      </c>
      <c r="B98" s="62">
        <v>103</v>
      </c>
      <c r="C98" s="63">
        <v>7269936</v>
      </c>
      <c r="D98" s="62" t="s">
        <v>42</v>
      </c>
      <c r="E98" s="64">
        <f>IFERROR(VLOOKUP($C98,[1]CONSOLIDADO!$C$16:$K$465,9,0),"")</f>
        <v>15</v>
      </c>
      <c r="F98" s="65">
        <f>IFERROR(IF(OR([1]APELACIÓN!$I93="",[1]APELACIÓN!$I93="NO",VLOOKUP($C98,[1]APELACIÓN!$C:$AM,20,0)=0),[1]CONSOLIDADO!$AO98,VLOOKUP($C98,[1]APELACIÓN!$C:$AM,20,0)),0)</f>
        <v>29</v>
      </c>
      <c r="G98" s="66">
        <f>ROUND(IFERROR(IF($F98&gt;39,200,VLOOKUP($F98,[1]PARAMETROS!$A$12:$K$55,2,0)),0),2)</f>
        <v>150</v>
      </c>
      <c r="H98" s="66">
        <f t="shared" si="9"/>
        <v>75</v>
      </c>
      <c r="I98" s="66">
        <f>IFERROR(IF(VLOOKUP(C98,[1]APELACIÓN!$C:$AM,7,0)="SI",VLOOKUP(C98,[1]APELACIÓN!$C:$AM,23,0),VLOOKUP(C98,[1]CONSOLIDADO!$C$13:$AR$465,42,0)),0)</f>
        <v>0</v>
      </c>
      <c r="J98" s="66">
        <f>ROUND(IFERROR(IF($I98&gt;39,200,VLOOKUP($I98,[1]PARAMETROS!$A$12:$K$55,6,0)),0),2)</f>
        <v>0</v>
      </c>
      <c r="K98" s="66">
        <f t="shared" si="10"/>
        <v>0</v>
      </c>
      <c r="L98" s="65">
        <f>IFERROR(IF(OR([1]APELACIÓN!$I93="",[1]APELACIÓN!$I93="NO",VLOOKUP($C98,[1]APELACIÓN!$C:$AM,26,0)=0),[1]CONSOLIDADO!AU98,VLOOKUP($C98,[1]APELACIÓN!$C:$AM,26,0)),0)</f>
        <v>0</v>
      </c>
      <c r="M98" s="66">
        <f>ROUND(IFERROR(IF($L98&gt;39,200,VLOOKUP($L98,[1]PARAMETROS!$A$12:$K$55,10,0)),0),2)</f>
        <v>0</v>
      </c>
      <c r="N98" s="66">
        <f t="shared" si="11"/>
        <v>0</v>
      </c>
      <c r="O98" s="66">
        <f t="shared" si="12"/>
        <v>75</v>
      </c>
      <c r="P98" s="67">
        <f t="shared" si="13"/>
        <v>30</v>
      </c>
      <c r="Q98" s="65">
        <f>IFERROR(IF(OR([1]APELACIÓN!$I93="",[1]APELACIÓN!$I93="NO",VLOOKUP($C98,[1]APELACIÓN!$C:$AM,29,0)=0),[1]CONSOLIDADO!AZ98,VLOOKUP($C98,[1]APELACIÓN!$C:$AM,29,0)),0)</f>
        <v>73</v>
      </c>
      <c r="R98" s="66">
        <f>ROUND(IFERROR(IF($Q98&gt;110,100,VLOOKUP($Q98,[1]PARAMETROS!$M$12:$O$122,2,0)),0),2)</f>
        <v>60</v>
      </c>
      <c r="S98" s="67">
        <f t="shared" si="14"/>
        <v>18</v>
      </c>
      <c r="T98" s="65">
        <f>IFERROR(IF(OR([1]APELACIÓN!$I93="",[1]APELACIÓN!$I93="NO",VLOOKUP($C98,[1]APELACIÓN!$C:$AM,32,0)=0),[1]CONSOLIDADO!BC98,VLOOKUP($C98,[1]APELACIÓN!$C:$AM,32,0)),0)</f>
        <v>70</v>
      </c>
      <c r="U98" s="65">
        <f>IFERROR(IF(OR([1]APELACIÓN!$I93="",[1]APELACIÓN!$I93="NO",VLOOKUP($C98,[1]APELACIÓN!$C:$AM,33,0)=0),[1]CONSOLIDADO!BD98,VLOOKUP($C98,[1]APELACIÓN!$C:$AM,33,0)),0)</f>
        <v>67</v>
      </c>
      <c r="V98" s="65">
        <f>IFERROR(IF(OR([1]APELACIÓN!$I93="",[1]APELACIÓN!$I93="NO",VLOOKUP($C98,[1]APELACIÓN!$C:$AM,34,0)=0),[1]CONSOLIDADO!BE98,VLOOKUP($C98,[1]APELACIÓN!$C:$AM,34,0)),0)</f>
        <v>70</v>
      </c>
      <c r="W98" s="65">
        <f t="shared" si="15"/>
        <v>69</v>
      </c>
      <c r="X98" s="66">
        <f>ROUND(IFERROR(VLOOKUP($W98,[1]PARAMETROS!$Q$12:$S$82,2,0),0),2)</f>
        <v>96</v>
      </c>
      <c r="Y98" s="67">
        <f t="shared" si="16"/>
        <v>28.8</v>
      </c>
      <c r="Z98" s="68">
        <f t="shared" si="17"/>
        <v>76.8</v>
      </c>
      <c r="AA98" s="69" t="str">
        <f>IFERROR(IF(VLOOKUP($C98,[1]APELACIÓN!$C$11:$I$460,5,0)="","",VLOOKUP($C98,[1]APELACIÓN!$C$11:$I$460,5,0)),0)</f>
        <v/>
      </c>
      <c r="AB98" s="69" t="str">
        <f>IFERROR(IF(VLOOKUP($C98,[1]APELACIÓN!$C$11:$I$460,7,0)="","",VLOOKUP($C98,[1]APELACIÓN!$C$11:$I$460,7,0)),0)</f>
        <v/>
      </c>
      <c r="AC98" s="70" t="str">
        <f>IF($C98="","",[1]CONSOLIDADO!BP98)</f>
        <v/>
      </c>
      <c r="AD98" s="71">
        <f>IF($C98="","",[1]CONSOLIDADO!BQ98)</f>
        <v>0</v>
      </c>
      <c r="AE98" s="71">
        <f>IF($C98="","",[1]CONSOLIDADO!BR98)</f>
        <v>0</v>
      </c>
      <c r="AF98" s="71">
        <f>IF($C98="","",[1]CONSOLIDADO!BS98)</f>
        <v>0</v>
      </c>
      <c r="AG98" s="71">
        <f>IF($C98="","",[1]CONSOLIDADO!BT98)</f>
        <v>0</v>
      </c>
      <c r="AH98" s="70" t="str">
        <f>IF($C98="","",[1]CONSOLIDADO!BU98)</f>
        <v/>
      </c>
      <c r="AI98" s="70">
        <f>IF($C98="","",[1]CONSOLIDADO!BV98)</f>
        <v>0</v>
      </c>
      <c r="AJ98" s="71">
        <f>IF($C98="","",[1]CONSOLIDADO!BW98)</f>
        <v>0</v>
      </c>
      <c r="AK98" s="72">
        <f>IF($C98="","",[1]CONSOLIDADO!BX98)</f>
        <v>83</v>
      </c>
    </row>
    <row r="99" spans="1:37" x14ac:dyDescent="0.25">
      <c r="A99" s="61">
        <v>52</v>
      </c>
      <c r="B99" s="62">
        <v>103</v>
      </c>
      <c r="C99" s="63">
        <v>9643782</v>
      </c>
      <c r="D99" s="62" t="s">
        <v>42</v>
      </c>
      <c r="E99" s="64">
        <f>IFERROR(VLOOKUP($C99,[1]CONSOLIDADO!$C$16:$K$465,9,0),"")</f>
        <v>15</v>
      </c>
      <c r="F99" s="65">
        <f>IFERROR(IF(OR([1]APELACIÓN!$I94="",[1]APELACIÓN!$I94="NO",VLOOKUP($C99,[1]APELACIÓN!$C:$AM,20,0)=0),[1]CONSOLIDADO!$AO99,VLOOKUP($C99,[1]APELACIÓN!$C:$AM,20,0)),0)</f>
        <v>14</v>
      </c>
      <c r="G99" s="66">
        <f>ROUND(IFERROR(IF($F99&gt;39,200,VLOOKUP($F99,[1]PARAMETROS!$A$12:$K$55,2,0)),0),2)</f>
        <v>75</v>
      </c>
      <c r="H99" s="66">
        <f t="shared" si="9"/>
        <v>37.5</v>
      </c>
      <c r="I99" s="66">
        <f>IFERROR(IF(VLOOKUP(C99,[1]APELACIÓN!$C:$AM,7,0)="SI",VLOOKUP(C99,[1]APELACIÓN!$C:$AM,23,0),VLOOKUP(C99,[1]CONSOLIDADO!$C$13:$AR$465,42,0)),0)</f>
        <v>0</v>
      </c>
      <c r="J99" s="66">
        <f>ROUND(IFERROR(IF($I99&gt;39,200,VLOOKUP($I99,[1]PARAMETROS!$A$12:$K$55,6,0)),0),2)</f>
        <v>0</v>
      </c>
      <c r="K99" s="66">
        <f t="shared" si="10"/>
        <v>0</v>
      </c>
      <c r="L99" s="65">
        <f>IFERROR(IF(OR([1]APELACIÓN!$I94="",[1]APELACIÓN!$I94="NO",VLOOKUP($C99,[1]APELACIÓN!$C:$AM,26,0)=0),[1]CONSOLIDADO!AU99,VLOOKUP($C99,[1]APELACIÓN!$C:$AM,26,0)),0)</f>
        <v>0</v>
      </c>
      <c r="M99" s="66">
        <f>ROUND(IFERROR(IF($L99&gt;39,200,VLOOKUP($L99,[1]PARAMETROS!$A$12:$K$55,10,0)),0),2)</f>
        <v>0</v>
      </c>
      <c r="N99" s="66">
        <f t="shared" si="11"/>
        <v>0</v>
      </c>
      <c r="O99" s="66">
        <f t="shared" si="12"/>
        <v>37.5</v>
      </c>
      <c r="P99" s="67">
        <f t="shared" si="13"/>
        <v>15</v>
      </c>
      <c r="Q99" s="65">
        <f>IFERROR(IF(OR([1]APELACIÓN!$I94="",[1]APELACIÓN!$I94="NO",VLOOKUP($C99,[1]APELACIÓN!$C:$AM,29,0)=0),[1]CONSOLIDADO!AZ99,VLOOKUP($C99,[1]APELACIÓN!$C:$AM,29,0)),0)</f>
        <v>963</v>
      </c>
      <c r="R99" s="66">
        <f>ROUND(IFERROR(IF($Q99&gt;110,100,VLOOKUP($Q99,[1]PARAMETROS!$M$12:$O$122,2,0)),0),2)</f>
        <v>100</v>
      </c>
      <c r="S99" s="67">
        <f t="shared" si="14"/>
        <v>30</v>
      </c>
      <c r="T99" s="65">
        <f>IFERROR(IF(OR([1]APELACIÓN!$I94="",[1]APELACIÓN!$I94="NO",VLOOKUP($C99,[1]APELACIÓN!$C:$AM,32,0)=0),[1]CONSOLIDADO!BC99,VLOOKUP($C99,[1]APELACIÓN!$C:$AM,32,0)),0)</f>
        <v>70</v>
      </c>
      <c r="U99" s="65">
        <f>IFERROR(IF(OR([1]APELACIÓN!$I94="",[1]APELACIÓN!$I94="NO",VLOOKUP($C99,[1]APELACIÓN!$C:$AM,33,0)=0),[1]CONSOLIDADO!BD99,VLOOKUP($C99,[1]APELACIÓN!$C:$AM,33,0)),0)</f>
        <v>70</v>
      </c>
      <c r="V99" s="65">
        <f>IFERROR(IF(OR([1]APELACIÓN!$I94="",[1]APELACIÓN!$I94="NO",VLOOKUP($C99,[1]APELACIÓN!$C:$AM,34,0)=0),[1]CONSOLIDADO!BE99,VLOOKUP($C99,[1]APELACIÓN!$C:$AM,34,0)),0)</f>
        <v>70</v>
      </c>
      <c r="W99" s="65">
        <f t="shared" si="15"/>
        <v>70</v>
      </c>
      <c r="X99" s="66">
        <f>ROUND(IFERROR(VLOOKUP($W99,[1]PARAMETROS!$Q$12:$S$82,2,0),0),2)</f>
        <v>100</v>
      </c>
      <c r="Y99" s="67">
        <f t="shared" si="16"/>
        <v>30</v>
      </c>
      <c r="Z99" s="68">
        <f t="shared" si="17"/>
        <v>75</v>
      </c>
      <c r="AA99" s="69" t="str">
        <f>IFERROR(IF(VLOOKUP($C99,[1]APELACIÓN!$C$11:$I$460,5,0)="","",VLOOKUP($C99,[1]APELACIÓN!$C$11:$I$460,5,0)),0)</f>
        <v/>
      </c>
      <c r="AB99" s="69" t="str">
        <f>IFERROR(IF(VLOOKUP($C99,[1]APELACIÓN!$C$11:$I$460,7,0)="","",VLOOKUP($C99,[1]APELACIÓN!$C$11:$I$460,7,0)),0)</f>
        <v/>
      </c>
      <c r="AC99" s="70" t="str">
        <f>IF($C99="","",[1]CONSOLIDADO!BP99)</f>
        <v/>
      </c>
      <c r="AD99" s="71">
        <f>IF($C99="","",[1]CONSOLIDADO!BQ99)</f>
        <v>0</v>
      </c>
      <c r="AE99" s="71">
        <f>IF($C99="","",[1]CONSOLIDADO!BR99)</f>
        <v>0</v>
      </c>
      <c r="AF99" s="71">
        <f>IF($C99="","",[1]CONSOLIDADO!BS99)</f>
        <v>0</v>
      </c>
      <c r="AG99" s="71">
        <f>IF($C99="","",[1]CONSOLIDADO!BT99)</f>
        <v>0</v>
      </c>
      <c r="AH99" s="70" t="str">
        <f>IF($C99="","",[1]CONSOLIDADO!BU99)</f>
        <v/>
      </c>
      <c r="AI99" s="70">
        <f>IF($C99="","",[1]CONSOLIDADO!BV99)</f>
        <v>0</v>
      </c>
      <c r="AJ99" s="71">
        <f>IF($C99="","",[1]CONSOLIDADO!BW99)</f>
        <v>0</v>
      </c>
      <c r="AK99" s="72">
        <f>IF($C99="","",[1]CONSOLIDADO!BX99)</f>
        <v>84</v>
      </c>
    </row>
    <row r="100" spans="1:37" x14ac:dyDescent="0.25">
      <c r="A100" s="61">
        <v>78</v>
      </c>
      <c r="B100" s="62">
        <v>103</v>
      </c>
      <c r="C100" s="63">
        <v>11814867</v>
      </c>
      <c r="D100" s="62">
        <v>3</v>
      </c>
      <c r="E100" s="64">
        <f>IFERROR(VLOOKUP($C100,[1]CONSOLIDADO!$C$16:$K$465,9,0),"")</f>
        <v>15</v>
      </c>
      <c r="F100" s="65">
        <f>IFERROR(IF(OR([1]APELACIÓN!$I95="",[1]APELACIÓN!$I95="NO",VLOOKUP($C100,[1]APELACIÓN!$C:$AM,20,0)=0),[1]CONSOLIDADO!$AO100,VLOOKUP($C100,[1]APELACIÓN!$C:$AM,20,0)),0)</f>
        <v>12</v>
      </c>
      <c r="G100" s="66">
        <f>ROUND(IFERROR(IF($F100&gt;39,200,VLOOKUP($F100,[1]PARAMETROS!$A$12:$K$55,2,0)),0),2)</f>
        <v>65</v>
      </c>
      <c r="H100" s="66">
        <f t="shared" si="9"/>
        <v>32.5</v>
      </c>
      <c r="I100" s="66">
        <f>IFERROR(IF(VLOOKUP(C100,[1]APELACIÓN!$C:$AM,7,0)="SI",VLOOKUP(C100,[1]APELACIÓN!$C:$AM,23,0),VLOOKUP(C100,[1]CONSOLIDADO!$C$13:$AR$465,42,0)),0)</f>
        <v>2</v>
      </c>
      <c r="J100" s="66">
        <f>ROUND(IFERROR(IF($I100&gt;39,200,VLOOKUP($I100,[1]PARAMETROS!$A$12:$K$55,6,0)),0),2)</f>
        <v>15</v>
      </c>
      <c r="K100" s="66">
        <f t="shared" si="10"/>
        <v>4.5</v>
      </c>
      <c r="L100" s="65">
        <f>IFERROR(IF(OR([1]APELACIÓN!$I95="",[1]APELACIÓN!$I95="NO",VLOOKUP($C100,[1]APELACIÓN!$C:$AM,26,0)=0),[1]CONSOLIDADO!AU100,VLOOKUP($C100,[1]APELACIÓN!$C:$AM,26,0)),0)</f>
        <v>0</v>
      </c>
      <c r="M100" s="66">
        <f>ROUND(IFERROR(IF($L100&gt;39,200,VLOOKUP($L100,[1]PARAMETROS!$A$12:$K$55,10,0)),0),2)</f>
        <v>0</v>
      </c>
      <c r="N100" s="66">
        <f t="shared" si="11"/>
        <v>0</v>
      </c>
      <c r="O100" s="66">
        <f t="shared" si="12"/>
        <v>37</v>
      </c>
      <c r="P100" s="67">
        <f t="shared" si="13"/>
        <v>14.8</v>
      </c>
      <c r="Q100" s="65">
        <f>IFERROR(IF(OR([1]APELACIÓN!$I95="",[1]APELACIÓN!$I95="NO",VLOOKUP($C100,[1]APELACIÓN!$C:$AM,29,0)=0),[1]CONSOLIDADO!AZ100,VLOOKUP($C100,[1]APELACIÓN!$C:$AM,29,0)),0)</f>
        <v>962</v>
      </c>
      <c r="R100" s="66">
        <f>ROUND(IFERROR(IF($Q100&gt;110,100,VLOOKUP($Q100,[1]PARAMETROS!$M$12:$O$122,2,0)),0),2)</f>
        <v>100</v>
      </c>
      <c r="S100" s="67">
        <f t="shared" si="14"/>
        <v>30</v>
      </c>
      <c r="T100" s="65">
        <f>IFERROR(IF(OR([1]APELACIÓN!$I95="",[1]APELACIÓN!$I95="NO",VLOOKUP($C100,[1]APELACIÓN!$C:$AM,32,0)=0),[1]CONSOLIDADO!BC100,VLOOKUP($C100,[1]APELACIÓN!$C:$AM,32,0)),0)</f>
        <v>70</v>
      </c>
      <c r="U100" s="65">
        <f>IFERROR(IF(OR([1]APELACIÓN!$I95="",[1]APELACIÓN!$I95="NO",VLOOKUP($C100,[1]APELACIÓN!$C:$AM,33,0)=0),[1]CONSOLIDADO!BD100,VLOOKUP($C100,[1]APELACIÓN!$C:$AM,33,0)),0)</f>
        <v>70</v>
      </c>
      <c r="V100" s="65">
        <f>IFERROR(IF(OR([1]APELACIÓN!$I95="",[1]APELACIÓN!$I95="NO",VLOOKUP($C100,[1]APELACIÓN!$C:$AM,34,0)=0),[1]CONSOLIDADO!BE100,VLOOKUP($C100,[1]APELACIÓN!$C:$AM,34,0)),0)</f>
        <v>70</v>
      </c>
      <c r="W100" s="65">
        <f t="shared" si="15"/>
        <v>70</v>
      </c>
      <c r="X100" s="66">
        <f>ROUND(IFERROR(VLOOKUP($W100,[1]PARAMETROS!$Q$12:$S$82,2,0),0),2)</f>
        <v>100</v>
      </c>
      <c r="Y100" s="67">
        <f t="shared" si="16"/>
        <v>30</v>
      </c>
      <c r="Z100" s="68">
        <f t="shared" si="17"/>
        <v>74.8</v>
      </c>
      <c r="AA100" s="69" t="str">
        <f>IFERROR(IF(VLOOKUP($C100,[1]APELACIÓN!$C$11:$I$460,5,0)="","",VLOOKUP($C100,[1]APELACIÓN!$C$11:$I$460,5,0)),0)</f>
        <v/>
      </c>
      <c r="AB100" s="69" t="str">
        <f>IFERROR(IF(VLOOKUP($C100,[1]APELACIÓN!$C$11:$I$460,7,0)="","",VLOOKUP($C100,[1]APELACIÓN!$C$11:$I$460,7,0)),0)</f>
        <v/>
      </c>
      <c r="AC100" s="70" t="str">
        <f>IF($C100="","",[1]CONSOLIDADO!BP100)</f>
        <v/>
      </c>
      <c r="AD100" s="71">
        <f>IF($C100="","",[1]CONSOLIDADO!BQ100)</f>
        <v>0</v>
      </c>
      <c r="AE100" s="71">
        <f>IF($C100="","",[1]CONSOLIDADO!BR100)</f>
        <v>0</v>
      </c>
      <c r="AF100" s="71">
        <f>IF($C100="","",[1]CONSOLIDADO!BS100)</f>
        <v>0</v>
      </c>
      <c r="AG100" s="71">
        <f>IF($C100="","",[1]CONSOLIDADO!BT100)</f>
        <v>0</v>
      </c>
      <c r="AH100" s="70" t="str">
        <f>IF($C100="","",[1]CONSOLIDADO!BU100)</f>
        <v/>
      </c>
      <c r="AI100" s="70">
        <f>IF($C100="","",[1]CONSOLIDADO!BV100)</f>
        <v>0</v>
      </c>
      <c r="AJ100" s="71">
        <f>IF($C100="","",[1]CONSOLIDADO!BW100)</f>
        <v>0</v>
      </c>
      <c r="AK100" s="72">
        <f>IF($C100="","",[1]CONSOLIDADO!BX100)</f>
        <v>85</v>
      </c>
    </row>
    <row r="101" spans="1:37" x14ac:dyDescent="0.25">
      <c r="A101" s="61">
        <v>55</v>
      </c>
      <c r="B101" s="62">
        <v>103</v>
      </c>
      <c r="C101" s="63">
        <v>9940260</v>
      </c>
      <c r="D101" s="62">
        <v>1</v>
      </c>
      <c r="E101" s="64">
        <f>IFERROR(VLOOKUP($C101,[1]CONSOLIDADO!$C$16:$K$465,9,0),"")</f>
        <v>15</v>
      </c>
      <c r="F101" s="65">
        <f>IFERROR(IF(OR([1]APELACIÓN!$I96="",[1]APELACIÓN!$I96="NO",VLOOKUP($C101,[1]APELACIÓN!$C:$AM,20,0)=0),[1]CONSOLIDADO!$AO101,VLOOKUP($C101,[1]APELACIÓN!$C:$AM,20,0)),0)</f>
        <v>8</v>
      </c>
      <c r="G101" s="66">
        <f>ROUND(IFERROR(IF($F101&gt;39,200,VLOOKUP($F101,[1]PARAMETROS!$A$12:$K$55,2,0)),0),2)</f>
        <v>45</v>
      </c>
      <c r="H101" s="66">
        <f t="shared" si="9"/>
        <v>22.5</v>
      </c>
      <c r="I101" s="66">
        <f>IFERROR(IF(VLOOKUP(C101,[1]APELACIÓN!$C:$AM,7,0)="SI",VLOOKUP(C101,[1]APELACIÓN!$C:$AM,23,0),VLOOKUP(C101,[1]CONSOLIDADO!$C$13:$AR$465,42,0)),0)</f>
        <v>7</v>
      </c>
      <c r="J101" s="66">
        <f>ROUND(IFERROR(IF($I101&gt;39,200,VLOOKUP($I101,[1]PARAMETROS!$A$12:$K$55,6,0)),0),2)</f>
        <v>40</v>
      </c>
      <c r="K101" s="66">
        <f t="shared" si="10"/>
        <v>12</v>
      </c>
      <c r="L101" s="65">
        <f>IFERROR(IF(OR([1]APELACIÓN!$I96="",[1]APELACIÓN!$I96="NO",VLOOKUP($C101,[1]APELACIÓN!$C:$AM,26,0)=0),[1]CONSOLIDADO!AU101,VLOOKUP($C101,[1]APELACIÓN!$C:$AM,26,0)),0)</f>
        <v>0</v>
      </c>
      <c r="M101" s="66">
        <f>ROUND(IFERROR(IF($L101&gt;39,200,VLOOKUP($L101,[1]PARAMETROS!$A$12:$K$55,10,0)),0),2)</f>
        <v>0</v>
      </c>
      <c r="N101" s="66">
        <f t="shared" si="11"/>
        <v>0</v>
      </c>
      <c r="O101" s="66">
        <f t="shared" si="12"/>
        <v>34.5</v>
      </c>
      <c r="P101" s="67">
        <f t="shared" si="13"/>
        <v>13.8</v>
      </c>
      <c r="Q101" s="65">
        <f>IFERROR(IF(OR([1]APELACIÓN!$I96="",[1]APELACIÓN!$I96="NO",VLOOKUP($C101,[1]APELACIÓN!$C:$AM,29,0)=0),[1]CONSOLIDADO!AZ101,VLOOKUP($C101,[1]APELACIÓN!$C:$AM,29,0)),0)</f>
        <v>1079</v>
      </c>
      <c r="R101" s="66">
        <f>ROUND(IFERROR(IF($Q101&gt;110,100,VLOOKUP($Q101,[1]PARAMETROS!$M$12:$O$122,2,0)),0),2)</f>
        <v>100</v>
      </c>
      <c r="S101" s="67">
        <f t="shared" si="14"/>
        <v>30</v>
      </c>
      <c r="T101" s="65">
        <f>IFERROR(IF(OR([1]APELACIÓN!$I96="",[1]APELACIÓN!$I96="NO",VLOOKUP($C101,[1]APELACIÓN!$C:$AM,32,0)=0),[1]CONSOLIDADO!BC101,VLOOKUP($C101,[1]APELACIÓN!$C:$AM,32,0)),0)</f>
        <v>70</v>
      </c>
      <c r="U101" s="65">
        <f>IFERROR(IF(OR([1]APELACIÓN!$I96="",[1]APELACIÓN!$I96="NO",VLOOKUP($C101,[1]APELACIÓN!$C:$AM,33,0)=0),[1]CONSOLIDADO!BD101,VLOOKUP($C101,[1]APELACIÓN!$C:$AM,33,0)),0)</f>
        <v>70</v>
      </c>
      <c r="V101" s="65">
        <f>IFERROR(IF(OR([1]APELACIÓN!$I96="",[1]APELACIÓN!$I96="NO",VLOOKUP($C101,[1]APELACIÓN!$C:$AM,34,0)=0),[1]CONSOLIDADO!BE101,VLOOKUP($C101,[1]APELACIÓN!$C:$AM,34,0)),0)</f>
        <v>70</v>
      </c>
      <c r="W101" s="65">
        <f t="shared" si="15"/>
        <v>70</v>
      </c>
      <c r="X101" s="66">
        <f>ROUND(IFERROR(VLOOKUP($W101,[1]PARAMETROS!$Q$12:$S$82,2,0),0),2)</f>
        <v>100</v>
      </c>
      <c r="Y101" s="67">
        <f t="shared" si="16"/>
        <v>30</v>
      </c>
      <c r="Z101" s="68">
        <f t="shared" si="17"/>
        <v>73.8</v>
      </c>
      <c r="AA101" s="69" t="str">
        <f>IFERROR(IF(VLOOKUP($C101,[1]APELACIÓN!$C$11:$I$460,5,0)="","",VLOOKUP($C101,[1]APELACIÓN!$C$11:$I$460,5,0)),0)</f>
        <v/>
      </c>
      <c r="AB101" s="69" t="str">
        <f>IFERROR(IF(VLOOKUP($C101,[1]APELACIÓN!$C$11:$I$460,7,0)="","",VLOOKUP($C101,[1]APELACIÓN!$C$11:$I$460,7,0)),0)</f>
        <v/>
      </c>
      <c r="AC101" s="70" t="str">
        <f>IF($C101="","",[1]CONSOLIDADO!BP101)</f>
        <v/>
      </c>
      <c r="AD101" s="71">
        <f>IF($C101="","",[1]CONSOLIDADO!BQ101)</f>
        <v>0</v>
      </c>
      <c r="AE101" s="71">
        <f>IF($C101="","",[1]CONSOLIDADO!BR101)</f>
        <v>0</v>
      </c>
      <c r="AF101" s="71">
        <f>IF($C101="","",[1]CONSOLIDADO!BS101)</f>
        <v>0</v>
      </c>
      <c r="AG101" s="71">
        <f>IF($C101="","",[1]CONSOLIDADO!BT101)</f>
        <v>0</v>
      </c>
      <c r="AH101" s="70" t="str">
        <f>IF($C101="","",[1]CONSOLIDADO!BU101)</f>
        <v/>
      </c>
      <c r="AI101" s="70">
        <f>IF($C101="","",[1]CONSOLIDADO!BV101)</f>
        <v>0</v>
      </c>
      <c r="AJ101" s="71">
        <f>IF($C101="","",[1]CONSOLIDADO!BW101)</f>
        <v>0</v>
      </c>
      <c r="AK101" s="72">
        <f>IF($C101="","",[1]CONSOLIDADO!BX101)</f>
        <v>86</v>
      </c>
    </row>
    <row r="102" spans="1:37" x14ac:dyDescent="0.25">
      <c r="A102" s="61">
        <v>11</v>
      </c>
      <c r="B102" s="62">
        <v>101</v>
      </c>
      <c r="C102" s="63">
        <v>11550078</v>
      </c>
      <c r="D102" s="62">
        <v>3</v>
      </c>
      <c r="E102" s="64">
        <f>IFERROR(VLOOKUP($C102,[1]CONSOLIDADO!$C$16:$K$465,9,0),"")</f>
        <v>15</v>
      </c>
      <c r="F102" s="65">
        <f>IFERROR(IF(OR([1]APELACIÓN!$I97="",[1]APELACIÓN!$I97="NO",VLOOKUP($C102,[1]APELACIÓN!$C:$AM,20,0)=0),[1]CONSOLIDADO!$AO102,VLOOKUP($C102,[1]APELACIÓN!$C:$AM,20,0)),0)</f>
        <v>11</v>
      </c>
      <c r="G102" s="66">
        <f>ROUND(IFERROR(IF($F102&gt;39,200,VLOOKUP($F102,[1]PARAMETROS!$A$12:$K$55,2,0)),0),2)</f>
        <v>60</v>
      </c>
      <c r="H102" s="66">
        <f t="shared" si="9"/>
        <v>30</v>
      </c>
      <c r="I102" s="66">
        <f>IFERROR(IF(VLOOKUP(C102,[1]APELACIÓN!$C:$AM,7,0)="SI",VLOOKUP(C102,[1]APELACIÓN!$C:$AM,23,0),VLOOKUP(C102,[1]CONSOLIDADO!$C$13:$AR$465,42,0)),0)</f>
        <v>0</v>
      </c>
      <c r="J102" s="66">
        <f>ROUND(IFERROR(IF($I102&gt;39,200,VLOOKUP($I102,[1]PARAMETROS!$A$12:$K$55,6,0)),0),2)</f>
        <v>0</v>
      </c>
      <c r="K102" s="66">
        <f t="shared" si="10"/>
        <v>0</v>
      </c>
      <c r="L102" s="65">
        <f>IFERROR(IF(OR([1]APELACIÓN!$I97="",[1]APELACIÓN!$I97="NO",VLOOKUP($C102,[1]APELACIÓN!$C:$AM,26,0)=0),[1]CONSOLIDADO!AU102,VLOOKUP($C102,[1]APELACIÓN!$C:$AM,26,0)),0)</f>
        <v>3</v>
      </c>
      <c r="M102" s="66">
        <f>ROUND(IFERROR(IF($L102&gt;39,200,VLOOKUP($L102,[1]PARAMETROS!$A$12:$K$55,10,0)),0),2)</f>
        <v>20</v>
      </c>
      <c r="N102" s="66">
        <f t="shared" si="11"/>
        <v>4</v>
      </c>
      <c r="O102" s="66">
        <f t="shared" si="12"/>
        <v>34</v>
      </c>
      <c r="P102" s="67">
        <f t="shared" si="13"/>
        <v>13.6</v>
      </c>
      <c r="Q102" s="65">
        <f>IFERROR(IF(OR([1]APELACIÓN!$I97="",[1]APELACIÓN!$I97="NO",VLOOKUP($C102,[1]APELACIÓN!$C:$AM,29,0)=0),[1]CONSOLIDADO!AZ102,VLOOKUP($C102,[1]APELACIÓN!$C:$AM,29,0)),0)</f>
        <v>518</v>
      </c>
      <c r="R102" s="66">
        <f>ROUND(IFERROR(IF($Q102&gt;110,100,VLOOKUP($Q102,[1]PARAMETROS!$M$12:$O$122,2,0)),0),2)</f>
        <v>100</v>
      </c>
      <c r="S102" s="67">
        <f t="shared" si="14"/>
        <v>30</v>
      </c>
      <c r="T102" s="65">
        <f>IFERROR(IF(OR([1]APELACIÓN!$I97="",[1]APELACIÓN!$I97="NO",VLOOKUP($C102,[1]APELACIÓN!$C:$AM,32,0)=0),[1]CONSOLIDADO!BC102,VLOOKUP($C102,[1]APELACIÓN!$C:$AM,32,0)),0)</f>
        <v>70</v>
      </c>
      <c r="U102" s="65">
        <f>IFERROR(IF(OR([1]APELACIÓN!$I97="",[1]APELACIÓN!$I97="NO",VLOOKUP($C102,[1]APELACIÓN!$C:$AM,33,0)=0),[1]CONSOLIDADO!BD102,VLOOKUP($C102,[1]APELACIÓN!$C:$AM,33,0)),0)</f>
        <v>70</v>
      </c>
      <c r="V102" s="65">
        <f>IFERROR(IF(OR([1]APELACIÓN!$I97="",[1]APELACIÓN!$I97="NO",VLOOKUP($C102,[1]APELACIÓN!$C:$AM,34,0)=0),[1]CONSOLIDADO!BE102,VLOOKUP($C102,[1]APELACIÓN!$C:$AM,34,0)),0)</f>
        <v>70</v>
      </c>
      <c r="W102" s="65">
        <f t="shared" si="15"/>
        <v>70</v>
      </c>
      <c r="X102" s="66">
        <f>ROUND(IFERROR(VLOOKUP($W102,[1]PARAMETROS!$Q$12:$S$82,2,0),0),2)</f>
        <v>100</v>
      </c>
      <c r="Y102" s="67">
        <f t="shared" si="16"/>
        <v>30</v>
      </c>
      <c r="Z102" s="68">
        <f t="shared" si="17"/>
        <v>73.599999999999994</v>
      </c>
      <c r="AA102" s="69" t="str">
        <f>IFERROR(IF(VLOOKUP($C102,[1]APELACIÓN!$C$11:$I$460,5,0)="","",VLOOKUP($C102,[1]APELACIÓN!$C$11:$I$460,5,0)),0)</f>
        <v/>
      </c>
      <c r="AB102" s="69" t="str">
        <f>IFERROR(IF(VLOOKUP($C102,[1]APELACIÓN!$C$11:$I$460,7,0)="","",VLOOKUP($C102,[1]APELACIÓN!$C$11:$I$460,7,0)),0)</f>
        <v/>
      </c>
      <c r="AC102" s="70" t="str">
        <f>IF($C102="","",[1]CONSOLIDADO!BP102)</f>
        <v/>
      </c>
      <c r="AD102" s="71">
        <f>IF($C102="","",[1]CONSOLIDADO!BQ102)</f>
        <v>0</v>
      </c>
      <c r="AE102" s="71">
        <f>IF($C102="","",[1]CONSOLIDADO!BR102)</f>
        <v>0</v>
      </c>
      <c r="AF102" s="71">
        <f>IF($C102="","",[1]CONSOLIDADO!BS102)</f>
        <v>0</v>
      </c>
      <c r="AG102" s="71">
        <f>IF($C102="","",[1]CONSOLIDADO!BT102)</f>
        <v>0</v>
      </c>
      <c r="AH102" s="70" t="str">
        <f>IF($C102="","",[1]CONSOLIDADO!BU102)</f>
        <v/>
      </c>
      <c r="AI102" s="70">
        <f>IF($C102="","",[1]CONSOLIDADO!BV102)</f>
        <v>0</v>
      </c>
      <c r="AJ102" s="71">
        <f>IF($C102="","",[1]CONSOLIDADO!BW102)</f>
        <v>0</v>
      </c>
      <c r="AK102" s="72">
        <f>IF($C102="","",[1]CONSOLIDADO!BX102)</f>
        <v>87</v>
      </c>
    </row>
    <row r="103" spans="1:37" x14ac:dyDescent="0.25">
      <c r="A103" s="61">
        <v>2</v>
      </c>
      <c r="B103" s="62">
        <v>101</v>
      </c>
      <c r="C103" s="63">
        <v>8681731</v>
      </c>
      <c r="D103" s="62">
        <v>4</v>
      </c>
      <c r="E103" s="64">
        <f>IFERROR(VLOOKUP($C103,[1]CONSOLIDADO!$C$16:$K$465,9,0),"")</f>
        <v>15</v>
      </c>
      <c r="F103" s="65">
        <f>IFERROR(IF(OR([1]APELACIÓN!$I98="",[1]APELACIÓN!$I98="NO",VLOOKUP($C103,[1]APELACIÓN!$C:$AM,20,0)=0),[1]CONSOLIDADO!$AO103,VLOOKUP($C103,[1]APELACIÓN!$C:$AM,20,0)),0)</f>
        <v>12</v>
      </c>
      <c r="G103" s="66">
        <f>ROUND(IFERROR(IF($F103&gt;39,200,VLOOKUP($F103,[1]PARAMETROS!$A$12:$K$55,2,0)),0),2)</f>
        <v>65</v>
      </c>
      <c r="H103" s="66">
        <f t="shared" si="9"/>
        <v>32.5</v>
      </c>
      <c r="I103" s="66">
        <f>IFERROR(IF(VLOOKUP(C103,[1]APELACIÓN!$C:$AM,7,0)="SI",VLOOKUP(C103,[1]APELACIÓN!$C:$AM,23,0),VLOOKUP(C103,[1]CONSOLIDADO!$C$13:$AR$465,42,0)),0)</f>
        <v>0</v>
      </c>
      <c r="J103" s="66">
        <f>ROUND(IFERROR(IF($I103&gt;39,200,VLOOKUP($I103,[1]PARAMETROS!$A$12:$K$55,6,0)),0),2)</f>
        <v>0</v>
      </c>
      <c r="K103" s="66">
        <f t="shared" si="10"/>
        <v>0</v>
      </c>
      <c r="L103" s="65">
        <f>IFERROR(IF(OR([1]APELACIÓN!$I98="",[1]APELACIÓN!$I98="NO",VLOOKUP($C103,[1]APELACIÓN!$C:$AM,26,0)=0),[1]CONSOLIDADO!AU103,VLOOKUP($C103,[1]APELACIÓN!$C:$AM,26,0)),0)</f>
        <v>0</v>
      </c>
      <c r="M103" s="66">
        <f>ROUND(IFERROR(IF($L103&gt;39,200,VLOOKUP($L103,[1]PARAMETROS!$A$12:$K$55,10,0)),0),2)</f>
        <v>0</v>
      </c>
      <c r="N103" s="66">
        <f t="shared" si="11"/>
        <v>0</v>
      </c>
      <c r="O103" s="66">
        <f t="shared" si="12"/>
        <v>32.5</v>
      </c>
      <c r="P103" s="67">
        <f t="shared" si="13"/>
        <v>13</v>
      </c>
      <c r="Q103" s="65">
        <f>IFERROR(IF(OR([1]APELACIÓN!$I98="",[1]APELACIÓN!$I98="NO",VLOOKUP($C103,[1]APELACIÓN!$C:$AM,29,0)=0),[1]CONSOLIDADO!AZ103,VLOOKUP($C103,[1]APELACIÓN!$C:$AM,29,0)),0)</f>
        <v>123</v>
      </c>
      <c r="R103" s="66">
        <f>ROUND(IFERROR(IF($Q103&gt;110,100,VLOOKUP($Q103,[1]PARAMETROS!$M$12:$O$122,2,0)),0),2)</f>
        <v>100</v>
      </c>
      <c r="S103" s="67">
        <f t="shared" si="14"/>
        <v>30</v>
      </c>
      <c r="T103" s="65">
        <f>IFERROR(IF(OR([1]APELACIÓN!$I98="",[1]APELACIÓN!$I98="NO",VLOOKUP($C103,[1]APELACIÓN!$C:$AM,32,0)=0),[1]CONSOLIDADO!BC103,VLOOKUP($C103,[1]APELACIÓN!$C:$AM,32,0)),0)</f>
        <v>70</v>
      </c>
      <c r="U103" s="65">
        <f>IFERROR(IF(OR([1]APELACIÓN!$I98="",[1]APELACIÓN!$I98="NO",VLOOKUP($C103,[1]APELACIÓN!$C:$AM,33,0)=0),[1]CONSOLIDADO!BD103,VLOOKUP($C103,[1]APELACIÓN!$C:$AM,33,0)),0)</f>
        <v>70</v>
      </c>
      <c r="V103" s="65">
        <f>IFERROR(IF(OR([1]APELACIÓN!$I98="",[1]APELACIÓN!$I98="NO",VLOOKUP($C103,[1]APELACIÓN!$C:$AM,34,0)=0),[1]CONSOLIDADO!BE103,VLOOKUP($C103,[1]APELACIÓN!$C:$AM,34,0)),0)</f>
        <v>70</v>
      </c>
      <c r="W103" s="65">
        <f t="shared" si="15"/>
        <v>70</v>
      </c>
      <c r="X103" s="66">
        <f>ROUND(IFERROR(VLOOKUP($W103,[1]PARAMETROS!$Q$12:$S$82,2,0),0),2)</f>
        <v>100</v>
      </c>
      <c r="Y103" s="67">
        <f t="shared" si="16"/>
        <v>30</v>
      </c>
      <c r="Z103" s="68">
        <f t="shared" si="17"/>
        <v>73</v>
      </c>
      <c r="AA103" s="69" t="str">
        <f>IFERROR(IF(VLOOKUP($C103,[1]APELACIÓN!$C$11:$I$460,5,0)="","",VLOOKUP($C103,[1]APELACIÓN!$C$11:$I$460,5,0)),0)</f>
        <v/>
      </c>
      <c r="AB103" s="69" t="str">
        <f>IFERROR(IF(VLOOKUP($C103,[1]APELACIÓN!$C$11:$I$460,7,0)="","",VLOOKUP($C103,[1]APELACIÓN!$C$11:$I$460,7,0)),0)</f>
        <v/>
      </c>
      <c r="AC103" s="70" t="str">
        <f>IF($C103="","",[1]CONSOLIDADO!BP103)</f>
        <v>EMPATE</v>
      </c>
      <c r="AD103" s="71">
        <f>IF($C103="","",[1]CONSOLIDADO!BQ103)</f>
        <v>70</v>
      </c>
      <c r="AE103" s="71">
        <f>IF($C103="","",[1]CONSOLIDADO!BR103)</f>
        <v>11</v>
      </c>
      <c r="AF103" s="71">
        <f>IF($C103="","",[1]CONSOLIDADO!BS103)</f>
        <v>10</v>
      </c>
      <c r="AG103" s="71">
        <f>IF($C103="","",[1]CONSOLIDADO!BT103)</f>
        <v>0</v>
      </c>
      <c r="AH103" s="70" t="str">
        <f>IF($C103="","",[1]CONSOLIDADO!BU103)</f>
        <v/>
      </c>
      <c r="AI103" s="70">
        <f>IF($C103="","",[1]CONSOLIDADO!BV103)</f>
        <v>0</v>
      </c>
      <c r="AJ103" s="71">
        <f>IF($C103="","",[1]CONSOLIDADO!BW103)</f>
        <v>0</v>
      </c>
      <c r="AK103" s="72">
        <f>IF($C103="","",[1]CONSOLIDADO!BX103)</f>
        <v>88</v>
      </c>
    </row>
    <row r="104" spans="1:37" x14ac:dyDescent="0.25">
      <c r="A104" s="61">
        <v>5</v>
      </c>
      <c r="B104" s="62">
        <v>101</v>
      </c>
      <c r="C104" s="63">
        <v>10192040</v>
      </c>
      <c r="D104" s="62">
        <v>2</v>
      </c>
      <c r="E104" s="64">
        <f>IFERROR(VLOOKUP($C104,[1]CONSOLIDADO!$C$16:$K$465,9,0),"")</f>
        <v>15</v>
      </c>
      <c r="F104" s="65">
        <f>IFERROR(IF(OR([1]APELACIÓN!$I99="",[1]APELACIÓN!$I99="NO",VLOOKUP($C104,[1]APELACIÓN!$C:$AM,20,0)=0),[1]CONSOLIDADO!$AO104,VLOOKUP($C104,[1]APELACIÓN!$C:$AM,20,0)),0)</f>
        <v>10</v>
      </c>
      <c r="G104" s="66">
        <f>ROUND(IFERROR(IF($F104&gt;39,200,VLOOKUP($F104,[1]PARAMETROS!$A$12:$K$55,2,0)),0),2)</f>
        <v>55</v>
      </c>
      <c r="H104" s="66">
        <f t="shared" si="9"/>
        <v>27.5</v>
      </c>
      <c r="I104" s="66">
        <f>IFERROR(IF(VLOOKUP(C104,[1]APELACIÓN!$C:$AM,7,0)="SI",VLOOKUP(C104,[1]APELACIÓN!$C:$AM,23,0),VLOOKUP(C104,[1]CONSOLIDADO!$C$13:$AR$465,42,0)),0)</f>
        <v>0</v>
      </c>
      <c r="J104" s="66">
        <f>ROUND(IFERROR(IF($I104&gt;39,200,VLOOKUP($I104,[1]PARAMETROS!$A$12:$K$55,6,0)),0),2)</f>
        <v>0</v>
      </c>
      <c r="K104" s="66">
        <f t="shared" si="10"/>
        <v>0</v>
      </c>
      <c r="L104" s="65">
        <f>IFERROR(IF(OR([1]APELACIÓN!$I99="",[1]APELACIÓN!$I99="NO",VLOOKUP($C104,[1]APELACIÓN!$C:$AM,26,0)=0),[1]CONSOLIDADO!AU104,VLOOKUP($C104,[1]APELACIÓN!$C:$AM,26,0)),0)</f>
        <v>4</v>
      </c>
      <c r="M104" s="66">
        <f>ROUND(IFERROR(IF($L104&gt;39,200,VLOOKUP($L104,[1]PARAMETROS!$A$12:$K$55,10,0)),0),2)</f>
        <v>25</v>
      </c>
      <c r="N104" s="66">
        <f t="shared" si="11"/>
        <v>5</v>
      </c>
      <c r="O104" s="66">
        <f t="shared" si="12"/>
        <v>32.5</v>
      </c>
      <c r="P104" s="67">
        <f t="shared" si="13"/>
        <v>13</v>
      </c>
      <c r="Q104" s="65">
        <f>IFERROR(IF(OR([1]APELACIÓN!$I99="",[1]APELACIÓN!$I99="NO",VLOOKUP($C104,[1]APELACIÓN!$C:$AM,29,0)=0),[1]CONSOLIDADO!AZ104,VLOOKUP($C104,[1]APELACIÓN!$C:$AM,29,0)),0)</f>
        <v>230</v>
      </c>
      <c r="R104" s="66">
        <f>ROUND(IFERROR(IF($Q104&gt;110,100,VLOOKUP($Q104,[1]PARAMETROS!$M$12:$O$122,2,0)),0),2)</f>
        <v>100</v>
      </c>
      <c r="S104" s="67">
        <f t="shared" si="14"/>
        <v>30</v>
      </c>
      <c r="T104" s="65">
        <f>IFERROR(IF(OR([1]APELACIÓN!$I99="",[1]APELACIÓN!$I99="NO",VLOOKUP($C104,[1]APELACIÓN!$C:$AM,32,0)=0),[1]CONSOLIDADO!BC104,VLOOKUP($C104,[1]APELACIÓN!$C:$AM,32,0)),0)</f>
        <v>70</v>
      </c>
      <c r="U104" s="65">
        <f>IFERROR(IF(OR([1]APELACIÓN!$I99="",[1]APELACIÓN!$I99="NO",VLOOKUP($C104,[1]APELACIÓN!$C:$AM,33,0)=0),[1]CONSOLIDADO!BD104,VLOOKUP($C104,[1]APELACIÓN!$C:$AM,33,0)),0)</f>
        <v>70</v>
      </c>
      <c r="V104" s="65">
        <f>IFERROR(IF(OR([1]APELACIÓN!$I99="",[1]APELACIÓN!$I99="NO",VLOOKUP($C104,[1]APELACIÓN!$C:$AM,34,0)=0),[1]CONSOLIDADO!BE104,VLOOKUP($C104,[1]APELACIÓN!$C:$AM,34,0)),0)</f>
        <v>70</v>
      </c>
      <c r="W104" s="65">
        <f t="shared" si="15"/>
        <v>70</v>
      </c>
      <c r="X104" s="66">
        <f>ROUND(IFERROR(VLOOKUP($W104,[1]PARAMETROS!$Q$12:$S$82,2,0),0),2)</f>
        <v>100</v>
      </c>
      <c r="Y104" s="67">
        <f t="shared" si="16"/>
        <v>30</v>
      </c>
      <c r="Z104" s="68">
        <f t="shared" si="17"/>
        <v>73</v>
      </c>
      <c r="AA104" s="69" t="str">
        <f>IFERROR(IF(VLOOKUP($C104,[1]APELACIÓN!$C$11:$I$460,5,0)="","",VLOOKUP($C104,[1]APELACIÓN!$C$11:$I$460,5,0)),0)</f>
        <v/>
      </c>
      <c r="AB104" s="69" t="str">
        <f>IFERROR(IF(VLOOKUP($C104,[1]APELACIÓN!$C$11:$I$460,7,0)="","",VLOOKUP($C104,[1]APELACIÓN!$C$11:$I$460,7,0)),0)</f>
        <v/>
      </c>
      <c r="AC104" s="70" t="str">
        <f>IF($C104="","",[1]CONSOLIDADO!BP104)</f>
        <v>EMPATE</v>
      </c>
      <c r="AD104" s="71">
        <f>IF($C104="","",[1]CONSOLIDADO!BQ104)</f>
        <v>70</v>
      </c>
      <c r="AE104" s="71">
        <f>IF($C104="","",[1]CONSOLIDADO!BR104)</f>
        <v>10</v>
      </c>
      <c r="AF104" s="71">
        <f>IF($C104="","",[1]CONSOLIDADO!BS104)</f>
        <v>6</v>
      </c>
      <c r="AG104" s="71">
        <f>IF($C104="","",[1]CONSOLIDADO!BT104)</f>
        <v>0</v>
      </c>
      <c r="AH104" s="70" t="str">
        <f>IF($C104="","",[1]CONSOLIDADO!BU104)</f>
        <v/>
      </c>
      <c r="AI104" s="70">
        <f>IF($C104="","",[1]CONSOLIDADO!BV104)</f>
        <v>0</v>
      </c>
      <c r="AJ104" s="71">
        <f>IF($C104="","",[1]CONSOLIDADO!BW104)</f>
        <v>0</v>
      </c>
      <c r="AK104" s="72">
        <f>IF($C104="","",[1]CONSOLIDADO!BX104)</f>
        <v>89</v>
      </c>
    </row>
    <row r="105" spans="1:37" x14ac:dyDescent="0.25">
      <c r="A105" s="61">
        <v>101</v>
      </c>
      <c r="B105" s="62">
        <v>103</v>
      </c>
      <c r="C105" s="63">
        <v>14480487</v>
      </c>
      <c r="D105" s="62">
        <v>2</v>
      </c>
      <c r="E105" s="64">
        <f>IFERROR(VLOOKUP($C105,[1]CONSOLIDADO!$C$16:$K$465,9,0),"")</f>
        <v>15</v>
      </c>
      <c r="F105" s="65">
        <f>IFERROR(IF(OR([1]APELACIÓN!$I100="",[1]APELACIÓN!$I100="NO",VLOOKUP($C105,[1]APELACIÓN!$C:$AM,20,0)=0),[1]CONSOLIDADO!$AO105,VLOOKUP($C105,[1]APELACIÓN!$C:$AM,20,0)),0)</f>
        <v>10</v>
      </c>
      <c r="G105" s="66">
        <f>ROUND(IFERROR(IF($F105&gt;39,200,VLOOKUP($F105,[1]PARAMETROS!$A$12:$K$55,2,0)),0),2)</f>
        <v>55</v>
      </c>
      <c r="H105" s="66">
        <f t="shared" si="9"/>
        <v>27.5</v>
      </c>
      <c r="I105" s="66">
        <f>IFERROR(IF(VLOOKUP(C105,[1]APELACIÓN!$C:$AM,7,0)="SI",VLOOKUP(C105,[1]APELACIÓN!$C:$AM,23,0),VLOOKUP(C105,[1]CONSOLIDADO!$C$13:$AR$465,42,0)),0)</f>
        <v>0</v>
      </c>
      <c r="J105" s="66">
        <f>ROUND(IFERROR(IF($I105&gt;39,200,VLOOKUP($I105,[1]PARAMETROS!$A$12:$K$55,6,0)),0),2)</f>
        <v>0</v>
      </c>
      <c r="K105" s="66">
        <f t="shared" si="10"/>
        <v>0</v>
      </c>
      <c r="L105" s="65">
        <f>IFERROR(IF(OR([1]APELACIÓN!$I100="",[1]APELACIÓN!$I100="NO",VLOOKUP($C105,[1]APELACIÓN!$C:$AM,26,0)=0),[1]CONSOLIDADO!AU105,VLOOKUP($C105,[1]APELACIÓN!$C:$AM,26,0)),0)</f>
        <v>0</v>
      </c>
      <c r="M105" s="66">
        <f>ROUND(IFERROR(IF($L105&gt;39,200,VLOOKUP($L105,[1]PARAMETROS!$A$12:$K$55,10,0)),0),2)</f>
        <v>0</v>
      </c>
      <c r="N105" s="66">
        <f t="shared" si="11"/>
        <v>0</v>
      </c>
      <c r="O105" s="66">
        <f t="shared" si="12"/>
        <v>27.5</v>
      </c>
      <c r="P105" s="67">
        <f t="shared" si="13"/>
        <v>11</v>
      </c>
      <c r="Q105" s="65">
        <f>IFERROR(IF(OR([1]APELACIÓN!$I100="",[1]APELACIÓN!$I100="NO",VLOOKUP($C105,[1]APELACIÓN!$C:$AM,29,0)=0),[1]CONSOLIDADO!AZ105,VLOOKUP($C105,[1]APELACIÓN!$C:$AM,29,0)),0)</f>
        <v>144</v>
      </c>
      <c r="R105" s="66">
        <f>ROUND(IFERROR(IF($Q105&gt;110,100,VLOOKUP($Q105,[1]PARAMETROS!$M$12:$O$122,2,0)),0),2)</f>
        <v>100</v>
      </c>
      <c r="S105" s="67">
        <f t="shared" si="14"/>
        <v>30</v>
      </c>
      <c r="T105" s="65">
        <f>IFERROR(IF(OR([1]APELACIÓN!$I100="",[1]APELACIÓN!$I100="NO",VLOOKUP($C105,[1]APELACIÓN!$C:$AM,32,0)=0),[1]CONSOLIDADO!BC105,VLOOKUP($C105,[1]APELACIÓN!$C:$AM,32,0)),0)</f>
        <v>70</v>
      </c>
      <c r="U105" s="65">
        <f>IFERROR(IF(OR([1]APELACIÓN!$I100="",[1]APELACIÓN!$I100="NO",VLOOKUP($C105,[1]APELACIÓN!$C:$AM,33,0)=0),[1]CONSOLIDADO!BD105,VLOOKUP($C105,[1]APELACIÓN!$C:$AM,33,0)),0)</f>
        <v>70</v>
      </c>
      <c r="V105" s="65">
        <f>IFERROR(IF(OR([1]APELACIÓN!$I100="",[1]APELACIÓN!$I100="NO",VLOOKUP($C105,[1]APELACIÓN!$C:$AM,34,0)=0),[1]CONSOLIDADO!BE105,VLOOKUP($C105,[1]APELACIÓN!$C:$AM,34,0)),0)</f>
        <v>70</v>
      </c>
      <c r="W105" s="65">
        <f t="shared" si="15"/>
        <v>70</v>
      </c>
      <c r="X105" s="66">
        <f>ROUND(IFERROR(VLOOKUP($W105,[1]PARAMETROS!$Q$12:$S$82,2,0),0),2)</f>
        <v>100</v>
      </c>
      <c r="Y105" s="67">
        <f t="shared" si="16"/>
        <v>30</v>
      </c>
      <c r="Z105" s="68">
        <f t="shared" si="17"/>
        <v>71</v>
      </c>
      <c r="AA105" s="69" t="str">
        <f>IFERROR(IF(VLOOKUP($C105,[1]APELACIÓN!$C$11:$I$460,5,0)="","",VLOOKUP($C105,[1]APELACIÓN!$C$11:$I$460,5,0)),0)</f>
        <v/>
      </c>
      <c r="AB105" s="69" t="str">
        <f>IFERROR(IF(VLOOKUP($C105,[1]APELACIÓN!$C$11:$I$460,7,0)="","",VLOOKUP($C105,[1]APELACIÓN!$C$11:$I$460,7,0)),0)</f>
        <v/>
      </c>
      <c r="AC105" s="70" t="str">
        <f>IF($C105="","",[1]CONSOLIDADO!BP105)</f>
        <v>EMPATE</v>
      </c>
      <c r="AD105" s="71">
        <f>IF($C105="","",[1]CONSOLIDADO!BQ105)</f>
        <v>70</v>
      </c>
      <c r="AE105" s="71">
        <f>IF($C105="","",[1]CONSOLIDADO!BR105)</f>
        <v>10</v>
      </c>
      <c r="AF105" s="71">
        <f>IF($C105="","",[1]CONSOLIDADO!BS105)</f>
        <v>2</v>
      </c>
      <c r="AG105" s="71">
        <f>IF($C105="","",[1]CONSOLIDADO!BT105)</f>
        <v>8</v>
      </c>
      <c r="AH105" s="70" t="str">
        <f>IF($C105="","",[1]CONSOLIDADO!BU105)</f>
        <v/>
      </c>
      <c r="AI105" s="70">
        <f>IF($C105="","",[1]CONSOLIDADO!BV105)</f>
        <v>0</v>
      </c>
      <c r="AJ105" s="71">
        <f>IF($C105="","",[1]CONSOLIDADO!BW105)</f>
        <v>0</v>
      </c>
      <c r="AK105" s="72">
        <f>IF($C105="","",[1]CONSOLIDADO!BX105)</f>
        <v>90</v>
      </c>
    </row>
    <row r="106" spans="1:37" x14ac:dyDescent="0.25">
      <c r="A106" s="61">
        <v>77</v>
      </c>
      <c r="B106" s="62">
        <v>103</v>
      </c>
      <c r="C106" s="63">
        <v>11813124</v>
      </c>
      <c r="D106" s="62" t="s">
        <v>42</v>
      </c>
      <c r="E106" s="64">
        <f>IFERROR(VLOOKUP($C106,[1]CONSOLIDADO!$C$16:$K$465,9,0),"")</f>
        <v>15</v>
      </c>
      <c r="F106" s="65">
        <f>IFERROR(IF(OR([1]APELACIÓN!$I101="",[1]APELACIÓN!$I101="NO",VLOOKUP($C106,[1]APELACIÓN!$C:$AM,20,0)=0),[1]CONSOLIDADO!$AO106,VLOOKUP($C106,[1]APELACIÓN!$C:$AM,20,0)),0)</f>
        <v>10</v>
      </c>
      <c r="G106" s="66">
        <f>ROUND(IFERROR(IF($F106&gt;39,200,VLOOKUP($F106,[1]PARAMETROS!$A$12:$K$55,2,0)),0),2)</f>
        <v>55</v>
      </c>
      <c r="H106" s="66">
        <f t="shared" si="9"/>
        <v>27.5</v>
      </c>
      <c r="I106" s="66">
        <f>IFERROR(IF(VLOOKUP(C106,[1]APELACIÓN!$C:$AM,7,0)="SI",VLOOKUP(C106,[1]APELACIÓN!$C:$AM,23,0),VLOOKUP(C106,[1]CONSOLIDADO!$C$13:$AR$465,42,0)),0)</f>
        <v>0</v>
      </c>
      <c r="J106" s="66">
        <f>ROUND(IFERROR(IF($I106&gt;39,200,VLOOKUP($I106,[1]PARAMETROS!$A$12:$K$55,6,0)),0),2)</f>
        <v>0</v>
      </c>
      <c r="K106" s="66">
        <f t="shared" si="10"/>
        <v>0</v>
      </c>
      <c r="L106" s="65">
        <f>IFERROR(IF(OR([1]APELACIÓN!$I101="",[1]APELACIÓN!$I101="NO",VLOOKUP($C106,[1]APELACIÓN!$C:$AM,26,0)=0),[1]CONSOLIDADO!AU106,VLOOKUP($C106,[1]APELACIÓN!$C:$AM,26,0)),0)</f>
        <v>0</v>
      </c>
      <c r="M106" s="66">
        <f>ROUND(IFERROR(IF($L106&gt;39,200,VLOOKUP($L106,[1]PARAMETROS!$A$12:$K$55,10,0)),0),2)</f>
        <v>0</v>
      </c>
      <c r="N106" s="66">
        <f t="shared" si="11"/>
        <v>0</v>
      </c>
      <c r="O106" s="66">
        <f t="shared" si="12"/>
        <v>27.5</v>
      </c>
      <c r="P106" s="67">
        <f t="shared" si="13"/>
        <v>11</v>
      </c>
      <c r="Q106" s="65">
        <f>IFERROR(IF(OR([1]APELACIÓN!$I101="",[1]APELACIÓN!$I101="NO",VLOOKUP($C106,[1]APELACIÓN!$C:$AM,29,0)=0),[1]CONSOLIDADO!AZ106,VLOOKUP($C106,[1]APELACIÓN!$C:$AM,29,0)),0)</f>
        <v>468</v>
      </c>
      <c r="R106" s="66">
        <f>ROUND(IFERROR(IF($Q106&gt;110,100,VLOOKUP($Q106,[1]PARAMETROS!$M$12:$O$122,2,0)),0),2)</f>
        <v>100</v>
      </c>
      <c r="S106" s="67">
        <f t="shared" si="14"/>
        <v>30</v>
      </c>
      <c r="T106" s="65">
        <f>IFERROR(IF(OR([1]APELACIÓN!$I101="",[1]APELACIÓN!$I101="NO",VLOOKUP($C106,[1]APELACIÓN!$C:$AM,32,0)=0),[1]CONSOLIDADO!BC106,VLOOKUP($C106,[1]APELACIÓN!$C:$AM,32,0)),0)</f>
        <v>70</v>
      </c>
      <c r="U106" s="65">
        <f>IFERROR(IF(OR([1]APELACIÓN!$I101="",[1]APELACIÓN!$I101="NO",VLOOKUP($C106,[1]APELACIÓN!$C:$AM,33,0)=0),[1]CONSOLIDADO!BD106,VLOOKUP($C106,[1]APELACIÓN!$C:$AM,33,0)),0)</f>
        <v>70</v>
      </c>
      <c r="V106" s="65">
        <f>IFERROR(IF(OR([1]APELACIÓN!$I101="",[1]APELACIÓN!$I101="NO",VLOOKUP($C106,[1]APELACIÓN!$C:$AM,34,0)=0),[1]CONSOLIDADO!BE106,VLOOKUP($C106,[1]APELACIÓN!$C:$AM,34,0)),0)</f>
        <v>70</v>
      </c>
      <c r="W106" s="65">
        <f t="shared" si="15"/>
        <v>70</v>
      </c>
      <c r="X106" s="66">
        <f>ROUND(IFERROR(VLOOKUP($W106,[1]PARAMETROS!$Q$12:$S$82,2,0),0),2)</f>
        <v>100</v>
      </c>
      <c r="Y106" s="67">
        <f t="shared" si="16"/>
        <v>30</v>
      </c>
      <c r="Z106" s="68">
        <f t="shared" si="17"/>
        <v>71</v>
      </c>
      <c r="AA106" s="69" t="str">
        <f>IFERROR(IF(VLOOKUP($C106,[1]APELACIÓN!$C$11:$I$460,5,0)="","",VLOOKUP($C106,[1]APELACIÓN!$C$11:$I$460,5,0)),0)</f>
        <v/>
      </c>
      <c r="AB106" s="69" t="str">
        <f>IFERROR(IF(VLOOKUP($C106,[1]APELACIÓN!$C$11:$I$460,7,0)="","",VLOOKUP($C106,[1]APELACIÓN!$C$11:$I$460,7,0)),0)</f>
        <v/>
      </c>
      <c r="AC106" s="70" t="str">
        <f>IF($C106="","",[1]CONSOLIDADO!BP106)</f>
        <v>EMPATE</v>
      </c>
      <c r="AD106" s="71">
        <f>IF($C106="","",[1]CONSOLIDADO!BQ106)</f>
        <v>70</v>
      </c>
      <c r="AE106" s="71">
        <f>IF($C106="","",[1]CONSOLIDADO!BR106)</f>
        <v>9</v>
      </c>
      <c r="AF106" s="71">
        <f>IF($C106="","",[1]CONSOLIDADO!BS106)</f>
        <v>9</v>
      </c>
      <c r="AG106" s="71">
        <f>IF($C106="","",[1]CONSOLIDADO!BT106)</f>
        <v>0</v>
      </c>
      <c r="AH106" s="70" t="str">
        <f>IF($C106="","",[1]CONSOLIDADO!BU106)</f>
        <v/>
      </c>
      <c r="AI106" s="70">
        <f>IF($C106="","",[1]CONSOLIDADO!BV106)</f>
        <v>0</v>
      </c>
      <c r="AJ106" s="71">
        <f>IF($C106="","",[1]CONSOLIDADO!BW106)</f>
        <v>0</v>
      </c>
      <c r="AK106" s="72">
        <f>IF($C106="","",[1]CONSOLIDADO!BX106)</f>
        <v>91</v>
      </c>
    </row>
    <row r="107" spans="1:37" x14ac:dyDescent="0.25">
      <c r="A107" s="61">
        <v>97</v>
      </c>
      <c r="B107" s="62">
        <v>103</v>
      </c>
      <c r="C107" s="63">
        <v>13414089</v>
      </c>
      <c r="D107" s="62">
        <v>5</v>
      </c>
      <c r="E107" s="64">
        <f>IFERROR(VLOOKUP($C107,[1]CONSOLIDADO!$C$16:$K$465,9,0),"")</f>
        <v>15</v>
      </c>
      <c r="F107" s="65">
        <f>IFERROR(IF(OR([1]APELACIÓN!$I102="",[1]APELACIÓN!$I102="NO",VLOOKUP($C107,[1]APELACIÓN!$C:$AM,20,0)=0),[1]CONSOLIDADO!$AO107,VLOOKUP($C107,[1]APELACIÓN!$C:$AM,20,0)),0)</f>
        <v>11</v>
      </c>
      <c r="G107" s="66">
        <f>ROUND(IFERROR(IF($F107&gt;39,200,VLOOKUP($F107,[1]PARAMETROS!$A$12:$K$55,2,0)),0),2)</f>
        <v>60</v>
      </c>
      <c r="H107" s="66">
        <f t="shared" si="9"/>
        <v>30</v>
      </c>
      <c r="I107" s="66">
        <f>IFERROR(IF(VLOOKUP(C107,[1]APELACIÓN!$C:$AM,7,0)="SI",VLOOKUP(C107,[1]APELACIÓN!$C:$AM,23,0),VLOOKUP(C107,[1]CONSOLIDADO!$C$13:$AR$465,42,0)),0)</f>
        <v>0</v>
      </c>
      <c r="J107" s="66">
        <f>ROUND(IFERROR(IF($I107&gt;39,200,VLOOKUP($I107,[1]PARAMETROS!$A$12:$K$55,6,0)),0),2)</f>
        <v>0</v>
      </c>
      <c r="K107" s="66">
        <f t="shared" si="10"/>
        <v>0</v>
      </c>
      <c r="L107" s="65">
        <f>IFERROR(IF(OR([1]APELACIÓN!$I102="",[1]APELACIÓN!$I102="NO",VLOOKUP($C107,[1]APELACIÓN!$C:$AM,26,0)=0),[1]CONSOLIDADO!AU107,VLOOKUP($C107,[1]APELACIÓN!$C:$AM,26,0)),0)</f>
        <v>0</v>
      </c>
      <c r="M107" s="66">
        <f>ROUND(IFERROR(IF($L107&gt;39,200,VLOOKUP($L107,[1]PARAMETROS!$A$12:$K$55,10,0)),0),2)</f>
        <v>0</v>
      </c>
      <c r="N107" s="66">
        <f t="shared" si="11"/>
        <v>0</v>
      </c>
      <c r="O107" s="66">
        <f t="shared" si="12"/>
        <v>30</v>
      </c>
      <c r="P107" s="67">
        <f t="shared" si="13"/>
        <v>12</v>
      </c>
      <c r="Q107" s="65">
        <f>IFERROR(IF(OR([1]APELACIÓN!$I102="",[1]APELACIÓN!$I102="NO",VLOOKUP($C107,[1]APELACIÓN!$C:$AM,29,0)=0),[1]CONSOLIDADO!AZ107,VLOOKUP($C107,[1]APELACIÓN!$C:$AM,29,0)),0)</f>
        <v>258</v>
      </c>
      <c r="R107" s="66">
        <f>ROUND(IFERROR(IF($Q107&gt;110,100,VLOOKUP($Q107,[1]PARAMETROS!$M$12:$O$122,2,0)),0),2)</f>
        <v>100</v>
      </c>
      <c r="S107" s="67">
        <f t="shared" si="14"/>
        <v>30</v>
      </c>
      <c r="T107" s="65">
        <f>IFERROR(IF(OR([1]APELACIÓN!$I102="",[1]APELACIÓN!$I102="NO",VLOOKUP($C107,[1]APELACIÓN!$C:$AM,32,0)=0),[1]CONSOLIDADO!BC107,VLOOKUP($C107,[1]APELACIÓN!$C:$AM,32,0)),0)</f>
        <v>70</v>
      </c>
      <c r="U107" s="65">
        <f>IFERROR(IF(OR([1]APELACIÓN!$I102="",[1]APELACIÓN!$I102="NO",VLOOKUP($C107,[1]APELACIÓN!$C:$AM,33,0)=0),[1]CONSOLIDADO!BD107,VLOOKUP($C107,[1]APELACIÓN!$C:$AM,33,0)),0)</f>
        <v>67</v>
      </c>
      <c r="V107" s="65">
        <f>IFERROR(IF(OR([1]APELACIÓN!$I102="",[1]APELACIÓN!$I102="NO",VLOOKUP($C107,[1]APELACIÓN!$C:$AM,34,0)=0),[1]CONSOLIDADO!BE107,VLOOKUP($C107,[1]APELACIÓN!$C:$AM,34,0)),0)</f>
        <v>66</v>
      </c>
      <c r="W107" s="65">
        <f t="shared" si="15"/>
        <v>68</v>
      </c>
      <c r="X107" s="66">
        <f>ROUND(IFERROR(VLOOKUP($W107,[1]PARAMETROS!$Q$12:$S$82,2,0),0),2)</f>
        <v>96</v>
      </c>
      <c r="Y107" s="67">
        <f t="shared" si="16"/>
        <v>28.8</v>
      </c>
      <c r="Z107" s="68">
        <f t="shared" si="17"/>
        <v>70.8</v>
      </c>
      <c r="AA107" s="69" t="str">
        <f>IFERROR(IF(VLOOKUP($C107,[1]APELACIÓN!$C$11:$I$460,5,0)="","",VLOOKUP($C107,[1]APELACIÓN!$C$11:$I$460,5,0)),0)</f>
        <v/>
      </c>
      <c r="AB107" s="69" t="str">
        <f>IFERROR(IF(VLOOKUP($C107,[1]APELACIÓN!$C$11:$I$460,7,0)="","",VLOOKUP($C107,[1]APELACIÓN!$C$11:$I$460,7,0)),0)</f>
        <v/>
      </c>
      <c r="AC107" s="70" t="str">
        <f>IF($C107="","",[1]CONSOLIDADO!BP107)</f>
        <v/>
      </c>
      <c r="AD107" s="71">
        <f>IF($C107="","",[1]CONSOLIDADO!BQ107)</f>
        <v>0</v>
      </c>
      <c r="AE107" s="71">
        <f>IF($C107="","",[1]CONSOLIDADO!BR107)</f>
        <v>0</v>
      </c>
      <c r="AF107" s="71">
        <f>IF($C107="","",[1]CONSOLIDADO!BS107)</f>
        <v>0</v>
      </c>
      <c r="AG107" s="71">
        <f>IF($C107="","",[1]CONSOLIDADO!BT107)</f>
        <v>0</v>
      </c>
      <c r="AH107" s="70" t="str">
        <f>IF($C107="","",[1]CONSOLIDADO!BU107)</f>
        <v/>
      </c>
      <c r="AI107" s="70">
        <f>IF($C107="","",[1]CONSOLIDADO!BV107)</f>
        <v>0</v>
      </c>
      <c r="AJ107" s="71">
        <f>IF($C107="","",[1]CONSOLIDADO!BW107)</f>
        <v>0</v>
      </c>
      <c r="AK107" s="72">
        <f>IF($C107="","",[1]CONSOLIDADO!BX107)</f>
        <v>92</v>
      </c>
    </row>
    <row r="108" spans="1:37" x14ac:dyDescent="0.25">
      <c r="A108" s="61">
        <v>17</v>
      </c>
      <c r="B108" s="62">
        <v>101</v>
      </c>
      <c r="C108" s="63">
        <v>13862859</v>
      </c>
      <c r="D108" s="62">
        <v>0</v>
      </c>
      <c r="E108" s="64">
        <f>IFERROR(VLOOKUP($C108,[1]CONSOLIDADO!$C$16:$K$465,9,0),"")</f>
        <v>15</v>
      </c>
      <c r="F108" s="65">
        <f>IFERROR(IF(OR([1]APELACIÓN!$I103="",[1]APELACIÓN!$I103="NO",VLOOKUP($C108,[1]APELACIÓN!$C:$AM,20,0)=0),[1]CONSOLIDADO!$AO108,VLOOKUP($C108,[1]APELACIÓN!$C:$AM,20,0)),0)</f>
        <v>9</v>
      </c>
      <c r="G108" s="66">
        <f>ROUND(IFERROR(IF($F108&gt;39,200,VLOOKUP($F108,[1]PARAMETROS!$A$12:$K$55,2,0)),0),2)</f>
        <v>50</v>
      </c>
      <c r="H108" s="66">
        <f t="shared" si="9"/>
        <v>25</v>
      </c>
      <c r="I108" s="66">
        <f>IFERROR(IF(VLOOKUP(C108,[1]APELACIÓN!$C:$AM,7,0)="SI",VLOOKUP(C108,[1]APELACIÓN!$C:$AM,23,0),VLOOKUP(C108,[1]CONSOLIDADO!$C$13:$AR$465,42,0)),0)</f>
        <v>0</v>
      </c>
      <c r="J108" s="66">
        <f>ROUND(IFERROR(IF($I108&gt;39,200,VLOOKUP($I108,[1]PARAMETROS!$A$12:$K$55,6,0)),0),2)</f>
        <v>0</v>
      </c>
      <c r="K108" s="66">
        <f t="shared" si="10"/>
        <v>0</v>
      </c>
      <c r="L108" s="65">
        <f>IFERROR(IF(OR([1]APELACIÓN!$I103="",[1]APELACIÓN!$I103="NO",VLOOKUP($C108,[1]APELACIÓN!$C:$AM,26,0)=0),[1]CONSOLIDADO!AU108,VLOOKUP($C108,[1]APELACIÓN!$C:$AM,26,0)),0)</f>
        <v>0</v>
      </c>
      <c r="M108" s="66">
        <f>ROUND(IFERROR(IF($L108&gt;39,200,VLOOKUP($L108,[1]PARAMETROS!$A$12:$K$55,10,0)),0),2)</f>
        <v>0</v>
      </c>
      <c r="N108" s="66">
        <f t="shared" si="11"/>
        <v>0</v>
      </c>
      <c r="O108" s="66">
        <f t="shared" si="12"/>
        <v>25</v>
      </c>
      <c r="P108" s="67">
        <f t="shared" si="13"/>
        <v>10</v>
      </c>
      <c r="Q108" s="65">
        <f>IFERROR(IF(OR([1]APELACIÓN!$I103="",[1]APELACIÓN!$I103="NO",VLOOKUP($C108,[1]APELACIÓN!$C:$AM,29,0)=0),[1]CONSOLIDADO!AZ108,VLOOKUP($C108,[1]APELACIÓN!$C:$AM,29,0)),0)</f>
        <v>1506</v>
      </c>
      <c r="R108" s="66">
        <f>ROUND(IFERROR(IF($Q108&gt;110,100,VLOOKUP($Q108,[1]PARAMETROS!$M$12:$O$122,2,0)),0),2)</f>
        <v>100</v>
      </c>
      <c r="S108" s="67">
        <f t="shared" si="14"/>
        <v>30</v>
      </c>
      <c r="T108" s="65">
        <f>IFERROR(IF(OR([1]APELACIÓN!$I103="",[1]APELACIÓN!$I103="NO",VLOOKUP($C108,[1]APELACIÓN!$C:$AM,32,0)=0),[1]CONSOLIDADO!BC108,VLOOKUP($C108,[1]APELACIÓN!$C:$AM,32,0)),0)</f>
        <v>70</v>
      </c>
      <c r="U108" s="65">
        <f>IFERROR(IF(OR([1]APELACIÓN!$I103="",[1]APELACIÓN!$I103="NO",VLOOKUP($C108,[1]APELACIÓN!$C:$AM,33,0)=0),[1]CONSOLIDADO!BD108,VLOOKUP($C108,[1]APELACIÓN!$C:$AM,33,0)),0)</f>
        <v>70</v>
      </c>
      <c r="V108" s="65">
        <f>IFERROR(IF(OR([1]APELACIÓN!$I103="",[1]APELACIÓN!$I103="NO",VLOOKUP($C108,[1]APELACIÓN!$C:$AM,34,0)=0),[1]CONSOLIDADO!BE108,VLOOKUP($C108,[1]APELACIÓN!$C:$AM,34,0)),0)</f>
        <v>70</v>
      </c>
      <c r="W108" s="65">
        <f t="shared" si="15"/>
        <v>70</v>
      </c>
      <c r="X108" s="66">
        <f>ROUND(IFERROR(VLOOKUP($W108,[1]PARAMETROS!$Q$12:$S$82,2,0),0),2)</f>
        <v>100</v>
      </c>
      <c r="Y108" s="67">
        <f t="shared" si="16"/>
        <v>30</v>
      </c>
      <c r="Z108" s="68">
        <f t="shared" si="17"/>
        <v>70</v>
      </c>
      <c r="AA108" s="69" t="str">
        <f>IFERROR(IF(VLOOKUP($C108,[1]APELACIÓN!$C$11:$I$460,5,0)="","",VLOOKUP($C108,[1]APELACIÓN!$C$11:$I$460,5,0)),0)</f>
        <v/>
      </c>
      <c r="AB108" s="69" t="str">
        <f>IFERROR(IF(VLOOKUP($C108,[1]APELACIÓN!$C$11:$I$460,7,0)="","",VLOOKUP($C108,[1]APELACIÓN!$C$11:$I$460,7,0)),0)</f>
        <v/>
      </c>
      <c r="AC108" s="70" t="str">
        <f>IF($C108="","",[1]CONSOLIDADO!BP108)</f>
        <v>EMPATE</v>
      </c>
      <c r="AD108" s="71">
        <f>IF($C108="","",[1]CONSOLIDADO!BQ108)</f>
        <v>70</v>
      </c>
      <c r="AE108" s="71">
        <f>IF($C108="","",[1]CONSOLIDADO!BR108)</f>
        <v>9</v>
      </c>
      <c r="AF108" s="71">
        <f>IF($C108="","",[1]CONSOLIDADO!BS108)</f>
        <v>5</v>
      </c>
      <c r="AG108" s="71">
        <f>IF($C108="","",[1]CONSOLIDADO!BT108)</f>
        <v>15</v>
      </c>
      <c r="AH108" s="70" t="str">
        <f>IF($C108="","",[1]CONSOLIDADO!BU108)</f>
        <v/>
      </c>
      <c r="AI108" s="70">
        <f>IF($C108="","",[1]CONSOLIDADO!BV108)</f>
        <v>0</v>
      </c>
      <c r="AJ108" s="71">
        <f>IF($C108="","",[1]CONSOLIDADO!BW108)</f>
        <v>0</v>
      </c>
      <c r="AK108" s="72">
        <f>IF($C108="","",[1]CONSOLIDADO!BX108)</f>
        <v>93</v>
      </c>
    </row>
    <row r="109" spans="1:37" x14ac:dyDescent="0.25">
      <c r="A109" s="61">
        <v>3</v>
      </c>
      <c r="B109" s="62">
        <v>101</v>
      </c>
      <c r="C109" s="63">
        <v>9061548</v>
      </c>
      <c r="D109" s="62">
        <v>3</v>
      </c>
      <c r="E109" s="64">
        <f>IFERROR(VLOOKUP($C109,[1]CONSOLIDADO!$C$16:$K$465,9,0),"")</f>
        <v>15</v>
      </c>
      <c r="F109" s="65">
        <f>IFERROR(IF(OR([1]APELACIÓN!$I104="",[1]APELACIÓN!$I104="NO",VLOOKUP($C109,[1]APELACIÓN!$C:$AM,20,0)=0),[1]CONSOLIDADO!$AO109,VLOOKUP($C109,[1]APELACIÓN!$C:$AM,20,0)),0)</f>
        <v>9</v>
      </c>
      <c r="G109" s="66">
        <f>ROUND(IFERROR(IF($F109&gt;39,200,VLOOKUP($F109,[1]PARAMETROS!$A$12:$K$55,2,0)),0),2)</f>
        <v>50</v>
      </c>
      <c r="H109" s="66">
        <f t="shared" si="9"/>
        <v>25</v>
      </c>
      <c r="I109" s="66">
        <f>IFERROR(IF(VLOOKUP(C109,[1]APELACIÓN!$C:$AM,7,0)="SI",VLOOKUP(C109,[1]APELACIÓN!$C:$AM,23,0),VLOOKUP(C109,[1]CONSOLIDADO!$C$13:$AR$465,42,0)),0)</f>
        <v>0</v>
      </c>
      <c r="J109" s="66">
        <f>ROUND(IFERROR(IF($I109&gt;39,200,VLOOKUP($I109,[1]PARAMETROS!$A$12:$K$55,6,0)),0),2)</f>
        <v>0</v>
      </c>
      <c r="K109" s="66">
        <f t="shared" si="10"/>
        <v>0</v>
      </c>
      <c r="L109" s="65">
        <f>IFERROR(IF(OR([1]APELACIÓN!$I104="",[1]APELACIÓN!$I104="NO",VLOOKUP($C109,[1]APELACIÓN!$C:$AM,26,0)=0),[1]CONSOLIDADO!AU109,VLOOKUP($C109,[1]APELACIÓN!$C:$AM,26,0)),0)</f>
        <v>0</v>
      </c>
      <c r="M109" s="66">
        <f>ROUND(IFERROR(IF($L109&gt;39,200,VLOOKUP($L109,[1]PARAMETROS!$A$12:$K$55,10,0)),0),2)</f>
        <v>0</v>
      </c>
      <c r="N109" s="66">
        <f t="shared" si="11"/>
        <v>0</v>
      </c>
      <c r="O109" s="66">
        <f t="shared" si="12"/>
        <v>25</v>
      </c>
      <c r="P109" s="67">
        <f t="shared" si="13"/>
        <v>10</v>
      </c>
      <c r="Q109" s="65">
        <f>IFERROR(IF(OR([1]APELACIÓN!$I104="",[1]APELACIÓN!$I104="NO",VLOOKUP($C109,[1]APELACIÓN!$C:$AM,29,0)=0),[1]CONSOLIDADO!AZ109,VLOOKUP($C109,[1]APELACIÓN!$C:$AM,29,0)),0)</f>
        <v>270</v>
      </c>
      <c r="R109" s="66">
        <f>ROUND(IFERROR(IF($Q109&gt;110,100,VLOOKUP($Q109,[1]PARAMETROS!$M$12:$O$122,2,0)),0),2)</f>
        <v>100</v>
      </c>
      <c r="S109" s="67">
        <f t="shared" si="14"/>
        <v>30</v>
      </c>
      <c r="T109" s="65">
        <f>IFERROR(IF(OR([1]APELACIÓN!$I104="",[1]APELACIÓN!$I104="NO",VLOOKUP($C109,[1]APELACIÓN!$C:$AM,32,0)=0),[1]CONSOLIDADO!BC109,VLOOKUP($C109,[1]APELACIÓN!$C:$AM,32,0)),0)</f>
        <v>70</v>
      </c>
      <c r="U109" s="65">
        <f>IFERROR(IF(OR([1]APELACIÓN!$I104="",[1]APELACIÓN!$I104="NO",VLOOKUP($C109,[1]APELACIÓN!$C:$AM,33,0)=0),[1]CONSOLIDADO!BD109,VLOOKUP($C109,[1]APELACIÓN!$C:$AM,33,0)),0)</f>
        <v>70</v>
      </c>
      <c r="V109" s="65">
        <f>IFERROR(IF(OR([1]APELACIÓN!$I104="",[1]APELACIÓN!$I104="NO",VLOOKUP($C109,[1]APELACIÓN!$C:$AM,34,0)=0),[1]CONSOLIDADO!BE109,VLOOKUP($C109,[1]APELACIÓN!$C:$AM,34,0)),0)</f>
        <v>70</v>
      </c>
      <c r="W109" s="65">
        <f t="shared" si="15"/>
        <v>70</v>
      </c>
      <c r="X109" s="66">
        <f>ROUND(IFERROR(VLOOKUP($W109,[1]PARAMETROS!$Q$12:$S$82,2,0),0),2)</f>
        <v>100</v>
      </c>
      <c r="Y109" s="67">
        <f t="shared" si="16"/>
        <v>30</v>
      </c>
      <c r="Z109" s="68">
        <f t="shared" si="17"/>
        <v>70</v>
      </c>
      <c r="AA109" s="69" t="str">
        <f>IFERROR(IF(VLOOKUP($C109,[1]APELACIÓN!$C$11:$I$460,5,0)="","",VLOOKUP($C109,[1]APELACIÓN!$C$11:$I$460,5,0)),0)</f>
        <v/>
      </c>
      <c r="AB109" s="69" t="str">
        <f>IFERROR(IF(VLOOKUP($C109,[1]APELACIÓN!$C$11:$I$460,7,0)="","",VLOOKUP($C109,[1]APELACIÓN!$C$11:$I$460,7,0)),0)</f>
        <v/>
      </c>
      <c r="AC109" s="70" t="str">
        <f>IF($C109="","",[1]CONSOLIDADO!BP109)</f>
        <v>EMPATE</v>
      </c>
      <c r="AD109" s="71">
        <f>IF($C109="","",[1]CONSOLIDADO!BQ109)</f>
        <v>70</v>
      </c>
      <c r="AE109" s="71">
        <f>IF($C109="","",[1]CONSOLIDADO!BR109)</f>
        <v>8</v>
      </c>
      <c r="AF109" s="71">
        <f>IF($C109="","",[1]CONSOLIDADO!BS109)</f>
        <v>10</v>
      </c>
      <c r="AG109" s="71">
        <f>IF($C109="","",[1]CONSOLIDADO!BT109)</f>
        <v>19</v>
      </c>
      <c r="AH109" s="70" t="str">
        <f>IF($C109="","",[1]CONSOLIDADO!BU109)</f>
        <v/>
      </c>
      <c r="AI109" s="70">
        <f>IF($C109="","",[1]CONSOLIDADO!BV109)</f>
        <v>0</v>
      </c>
      <c r="AJ109" s="71">
        <f>IF($C109="","",[1]CONSOLIDADO!BW109)</f>
        <v>0</v>
      </c>
      <c r="AK109" s="72">
        <f>IF($C109="","",[1]CONSOLIDADO!BX109)</f>
        <v>94</v>
      </c>
    </row>
    <row r="110" spans="1:37" x14ac:dyDescent="0.25">
      <c r="A110" s="61">
        <v>107</v>
      </c>
      <c r="B110" s="62">
        <v>103</v>
      </c>
      <c r="C110" s="63">
        <v>15693931</v>
      </c>
      <c r="D110" s="62">
        <v>5</v>
      </c>
      <c r="E110" s="64">
        <f>IFERROR(VLOOKUP($C110,[1]CONSOLIDADO!$C$16:$K$465,9,0),"")</f>
        <v>15</v>
      </c>
      <c r="F110" s="65">
        <f>IFERROR(IF(OR([1]APELACIÓN!$I105="",[1]APELACIÓN!$I105="NO",VLOOKUP($C110,[1]APELACIÓN!$C:$AM,20,0)=0),[1]CONSOLIDADO!$AO110,VLOOKUP($C110,[1]APELACIÓN!$C:$AM,20,0)),0)</f>
        <v>9</v>
      </c>
      <c r="G110" s="66">
        <f>ROUND(IFERROR(IF($F110&gt;39,200,VLOOKUP($F110,[1]PARAMETROS!$A$12:$K$55,2,0)),0),2)</f>
        <v>50</v>
      </c>
      <c r="H110" s="66">
        <f t="shared" si="9"/>
        <v>25</v>
      </c>
      <c r="I110" s="66">
        <f>IFERROR(IF(VLOOKUP(C110,[1]APELACIÓN!$C:$AM,7,0)="SI",VLOOKUP(C110,[1]APELACIÓN!$C:$AM,23,0),VLOOKUP(C110,[1]CONSOLIDADO!$C$13:$AR$465,42,0)),0)</f>
        <v>0</v>
      </c>
      <c r="J110" s="66">
        <f>ROUND(IFERROR(IF($I110&gt;39,200,VLOOKUP($I110,[1]PARAMETROS!$A$12:$K$55,6,0)),0),2)</f>
        <v>0</v>
      </c>
      <c r="K110" s="66">
        <f t="shared" si="10"/>
        <v>0</v>
      </c>
      <c r="L110" s="65">
        <f>IFERROR(IF(OR([1]APELACIÓN!$I105="",[1]APELACIÓN!$I105="NO",VLOOKUP($C110,[1]APELACIÓN!$C:$AM,26,0)=0),[1]CONSOLIDADO!AU110,VLOOKUP($C110,[1]APELACIÓN!$C:$AM,26,0)),0)</f>
        <v>0</v>
      </c>
      <c r="M110" s="66">
        <f>ROUND(IFERROR(IF($L110&gt;39,200,VLOOKUP($L110,[1]PARAMETROS!$A$12:$K$55,10,0)),0),2)</f>
        <v>0</v>
      </c>
      <c r="N110" s="66">
        <f t="shared" si="11"/>
        <v>0</v>
      </c>
      <c r="O110" s="66">
        <f t="shared" si="12"/>
        <v>25</v>
      </c>
      <c r="P110" s="67">
        <f t="shared" si="13"/>
        <v>10</v>
      </c>
      <c r="Q110" s="65">
        <f>IFERROR(IF(OR([1]APELACIÓN!$I105="",[1]APELACIÓN!$I105="NO",VLOOKUP($C110,[1]APELACIÓN!$C:$AM,29,0)=0),[1]CONSOLIDADO!AZ110,VLOOKUP($C110,[1]APELACIÓN!$C:$AM,29,0)),0)</f>
        <v>570</v>
      </c>
      <c r="R110" s="66">
        <f>ROUND(IFERROR(IF($Q110&gt;110,100,VLOOKUP($Q110,[1]PARAMETROS!$M$12:$O$122,2,0)),0),2)</f>
        <v>100</v>
      </c>
      <c r="S110" s="67">
        <f t="shared" si="14"/>
        <v>30</v>
      </c>
      <c r="T110" s="65">
        <f>IFERROR(IF(OR([1]APELACIÓN!$I105="",[1]APELACIÓN!$I105="NO",VLOOKUP($C110,[1]APELACIÓN!$C:$AM,32,0)=0),[1]CONSOLIDADO!BC110,VLOOKUP($C110,[1]APELACIÓN!$C:$AM,32,0)),0)</f>
        <v>70</v>
      </c>
      <c r="U110" s="65">
        <f>IFERROR(IF(OR([1]APELACIÓN!$I105="",[1]APELACIÓN!$I105="NO",VLOOKUP($C110,[1]APELACIÓN!$C:$AM,33,0)=0),[1]CONSOLIDADO!BD110,VLOOKUP($C110,[1]APELACIÓN!$C:$AM,33,0)),0)</f>
        <v>70</v>
      </c>
      <c r="V110" s="65">
        <f>IFERROR(IF(OR([1]APELACIÓN!$I105="",[1]APELACIÓN!$I105="NO",VLOOKUP($C110,[1]APELACIÓN!$C:$AM,34,0)=0),[1]CONSOLIDADO!BE110,VLOOKUP($C110,[1]APELACIÓN!$C:$AM,34,0)),0)</f>
        <v>70</v>
      </c>
      <c r="W110" s="65">
        <f t="shared" si="15"/>
        <v>70</v>
      </c>
      <c r="X110" s="66">
        <f>ROUND(IFERROR(VLOOKUP($W110,[1]PARAMETROS!$Q$12:$S$82,2,0),0),2)</f>
        <v>100</v>
      </c>
      <c r="Y110" s="67">
        <f t="shared" si="16"/>
        <v>30</v>
      </c>
      <c r="Z110" s="68">
        <f t="shared" si="17"/>
        <v>70</v>
      </c>
      <c r="AA110" s="69" t="str">
        <f>IFERROR(IF(VLOOKUP($C110,[1]APELACIÓN!$C$11:$I$460,5,0)="","",VLOOKUP($C110,[1]APELACIÓN!$C$11:$I$460,5,0)),0)</f>
        <v/>
      </c>
      <c r="AB110" s="69" t="str">
        <f>IFERROR(IF(VLOOKUP($C110,[1]APELACIÓN!$C$11:$I$460,7,0)="","",VLOOKUP($C110,[1]APELACIÓN!$C$11:$I$460,7,0)),0)</f>
        <v/>
      </c>
      <c r="AC110" s="70" t="str">
        <f>IF($C110="","",[1]CONSOLIDADO!BP110)</f>
        <v>EMPATE</v>
      </c>
      <c r="AD110" s="71">
        <f>IF($C110="","",[1]CONSOLIDADO!BQ110)</f>
        <v>70</v>
      </c>
      <c r="AE110" s="71">
        <f>IF($C110="","",[1]CONSOLIDADO!BR110)</f>
        <v>8</v>
      </c>
      <c r="AF110" s="71">
        <f>IF($C110="","",[1]CONSOLIDADO!BS110)</f>
        <v>10</v>
      </c>
      <c r="AG110" s="71">
        <f>IF($C110="","",[1]CONSOLIDADO!BT110)</f>
        <v>16</v>
      </c>
      <c r="AH110" s="70" t="str">
        <f>IF($C110="","",[1]CONSOLIDADO!BU110)</f>
        <v/>
      </c>
      <c r="AI110" s="70">
        <f>IF($C110="","",[1]CONSOLIDADO!BV110)</f>
        <v>0</v>
      </c>
      <c r="AJ110" s="71">
        <f>IF($C110="","",[1]CONSOLIDADO!BW110)</f>
        <v>0</v>
      </c>
      <c r="AK110" s="72">
        <f>IF($C110="","",[1]CONSOLIDADO!BX110)</f>
        <v>95</v>
      </c>
    </row>
    <row r="111" spans="1:37" x14ac:dyDescent="0.25">
      <c r="A111" s="61">
        <v>106</v>
      </c>
      <c r="B111" s="62">
        <v>103</v>
      </c>
      <c r="C111" s="63">
        <v>15679750</v>
      </c>
      <c r="D111" s="62">
        <v>2</v>
      </c>
      <c r="E111" s="64">
        <f>IFERROR(VLOOKUP($C111,[1]CONSOLIDADO!$C$16:$K$465,9,0),"")</f>
        <v>15</v>
      </c>
      <c r="F111" s="65">
        <f>IFERROR(IF(OR([1]APELACIÓN!$I106="",[1]APELACIÓN!$I106="NO",VLOOKUP($C111,[1]APELACIÓN!$C:$AM,20,0)=0),[1]CONSOLIDADO!$AO111,VLOOKUP($C111,[1]APELACIÓN!$C:$AM,20,0)),0)</f>
        <v>9</v>
      </c>
      <c r="G111" s="66">
        <f>ROUND(IFERROR(IF($F111&gt;39,200,VLOOKUP($F111,[1]PARAMETROS!$A$12:$K$55,2,0)),0),2)</f>
        <v>50</v>
      </c>
      <c r="H111" s="66">
        <f t="shared" si="9"/>
        <v>25</v>
      </c>
      <c r="I111" s="66">
        <f>IFERROR(IF(VLOOKUP(C111,[1]APELACIÓN!$C:$AM,7,0)="SI",VLOOKUP(C111,[1]APELACIÓN!$C:$AM,23,0),VLOOKUP(C111,[1]CONSOLIDADO!$C$13:$AR$465,42,0)),0)</f>
        <v>0</v>
      </c>
      <c r="J111" s="66">
        <f>ROUND(IFERROR(IF($I111&gt;39,200,VLOOKUP($I111,[1]PARAMETROS!$A$12:$K$55,6,0)),0),2)</f>
        <v>0</v>
      </c>
      <c r="K111" s="66">
        <f t="shared" si="10"/>
        <v>0</v>
      </c>
      <c r="L111" s="65">
        <f>IFERROR(IF(OR([1]APELACIÓN!$I106="",[1]APELACIÓN!$I106="NO",VLOOKUP($C111,[1]APELACIÓN!$C:$AM,26,0)=0),[1]CONSOLIDADO!AU111,VLOOKUP($C111,[1]APELACIÓN!$C:$AM,26,0)),0)</f>
        <v>0</v>
      </c>
      <c r="M111" s="66">
        <f>ROUND(IFERROR(IF($L111&gt;39,200,VLOOKUP($L111,[1]PARAMETROS!$A$12:$K$55,10,0)),0),2)</f>
        <v>0</v>
      </c>
      <c r="N111" s="66">
        <f t="shared" si="11"/>
        <v>0</v>
      </c>
      <c r="O111" s="66">
        <f t="shared" si="12"/>
        <v>25</v>
      </c>
      <c r="P111" s="67">
        <f t="shared" si="13"/>
        <v>10</v>
      </c>
      <c r="Q111" s="65">
        <f>IFERROR(IF(OR([1]APELACIÓN!$I106="",[1]APELACIÓN!$I106="NO",VLOOKUP($C111,[1]APELACIÓN!$C:$AM,29,0)=0),[1]CONSOLIDADO!AZ111,VLOOKUP($C111,[1]APELACIÓN!$C:$AM,29,0)),0)</f>
        <v>628</v>
      </c>
      <c r="R111" s="66">
        <f>ROUND(IFERROR(IF($Q111&gt;110,100,VLOOKUP($Q111,[1]PARAMETROS!$M$12:$O$122,2,0)),0),2)</f>
        <v>100</v>
      </c>
      <c r="S111" s="67">
        <f t="shared" si="14"/>
        <v>30</v>
      </c>
      <c r="T111" s="65">
        <f>IFERROR(IF(OR([1]APELACIÓN!$I106="",[1]APELACIÓN!$I106="NO",VLOOKUP($C111,[1]APELACIÓN!$C:$AM,32,0)=0),[1]CONSOLIDADO!BC111,VLOOKUP($C111,[1]APELACIÓN!$C:$AM,32,0)),0)</f>
        <v>70</v>
      </c>
      <c r="U111" s="65">
        <f>IFERROR(IF(OR([1]APELACIÓN!$I106="",[1]APELACIÓN!$I106="NO",VLOOKUP($C111,[1]APELACIÓN!$C:$AM,33,0)=0),[1]CONSOLIDADO!BD111,VLOOKUP($C111,[1]APELACIÓN!$C:$AM,33,0)),0)</f>
        <v>70</v>
      </c>
      <c r="V111" s="65">
        <f>IFERROR(IF(OR([1]APELACIÓN!$I106="",[1]APELACIÓN!$I106="NO",VLOOKUP($C111,[1]APELACIÓN!$C:$AM,34,0)=0),[1]CONSOLIDADO!BE111,VLOOKUP($C111,[1]APELACIÓN!$C:$AM,34,0)),0)</f>
        <v>70</v>
      </c>
      <c r="W111" s="65">
        <f t="shared" si="15"/>
        <v>70</v>
      </c>
      <c r="X111" s="66">
        <f>ROUND(IFERROR(VLOOKUP($W111,[1]PARAMETROS!$Q$12:$S$82,2,0),0),2)</f>
        <v>100</v>
      </c>
      <c r="Y111" s="67">
        <f t="shared" si="16"/>
        <v>30</v>
      </c>
      <c r="Z111" s="68">
        <f t="shared" si="17"/>
        <v>70</v>
      </c>
      <c r="AA111" s="69" t="str">
        <f>IFERROR(IF(VLOOKUP($C111,[1]APELACIÓN!$C$11:$I$460,5,0)="","",VLOOKUP($C111,[1]APELACIÓN!$C$11:$I$460,5,0)),0)</f>
        <v/>
      </c>
      <c r="AB111" s="69" t="str">
        <f>IFERROR(IF(VLOOKUP($C111,[1]APELACIÓN!$C$11:$I$460,7,0)="","",VLOOKUP($C111,[1]APELACIÓN!$C$11:$I$460,7,0)),0)</f>
        <v/>
      </c>
      <c r="AC111" s="70" t="str">
        <f>IF($C111="","",[1]CONSOLIDADO!BP111)</f>
        <v>EMPATE</v>
      </c>
      <c r="AD111" s="71">
        <f>IF($C111="","",[1]CONSOLIDADO!BQ111)</f>
        <v>70</v>
      </c>
      <c r="AE111" s="71">
        <f>IF($C111="","",[1]CONSOLIDADO!BR111)</f>
        <v>8</v>
      </c>
      <c r="AF111" s="71">
        <f>IF($C111="","",[1]CONSOLIDADO!BS111)</f>
        <v>8</v>
      </c>
      <c r="AG111" s="71">
        <f>IF($C111="","",[1]CONSOLIDADO!BT111)</f>
        <v>21</v>
      </c>
      <c r="AH111" s="70" t="str">
        <f>IF($C111="","",[1]CONSOLIDADO!BU111)</f>
        <v/>
      </c>
      <c r="AI111" s="70">
        <f>IF($C111="","",[1]CONSOLIDADO!BV111)</f>
        <v>0</v>
      </c>
      <c r="AJ111" s="71">
        <f>IF($C111="","",[1]CONSOLIDADO!BW111)</f>
        <v>0</v>
      </c>
      <c r="AK111" s="72">
        <f>IF($C111="","",[1]CONSOLIDADO!BX111)</f>
        <v>96</v>
      </c>
    </row>
    <row r="112" spans="1:37" x14ac:dyDescent="0.25">
      <c r="A112" s="61">
        <v>16</v>
      </c>
      <c r="B112" s="62">
        <v>101</v>
      </c>
      <c r="C112" s="63">
        <v>13414026</v>
      </c>
      <c r="D112" s="62">
        <v>7</v>
      </c>
      <c r="E112" s="64">
        <f>IFERROR(VLOOKUP($C112,[1]CONSOLIDADO!$C$16:$K$465,9,0),"")</f>
        <v>15</v>
      </c>
      <c r="F112" s="65">
        <f>IFERROR(IF(OR([1]APELACIÓN!$I107="",[1]APELACIÓN!$I107="NO",VLOOKUP($C112,[1]APELACIÓN!$C:$AM,20,0)=0),[1]CONSOLIDADO!$AO112,VLOOKUP($C112,[1]APELACIÓN!$C:$AM,20,0)),0)</f>
        <v>9</v>
      </c>
      <c r="G112" s="66">
        <f>ROUND(IFERROR(IF($F112&gt;39,200,VLOOKUP($F112,[1]PARAMETROS!$A$12:$K$55,2,0)),0),2)</f>
        <v>50</v>
      </c>
      <c r="H112" s="66">
        <f t="shared" si="9"/>
        <v>25</v>
      </c>
      <c r="I112" s="66">
        <f>IFERROR(IF(VLOOKUP(C112,[1]APELACIÓN!$C:$AM,7,0)="SI",VLOOKUP(C112,[1]APELACIÓN!$C:$AM,23,0),VLOOKUP(C112,[1]CONSOLIDADO!$C$13:$AR$465,42,0)),0)</f>
        <v>0</v>
      </c>
      <c r="J112" s="66">
        <f>ROUND(IFERROR(IF($I112&gt;39,200,VLOOKUP($I112,[1]PARAMETROS!$A$12:$K$55,6,0)),0),2)</f>
        <v>0</v>
      </c>
      <c r="K112" s="66">
        <f t="shared" si="10"/>
        <v>0</v>
      </c>
      <c r="L112" s="65">
        <f>IFERROR(IF(OR([1]APELACIÓN!$I107="",[1]APELACIÓN!$I107="NO",VLOOKUP($C112,[1]APELACIÓN!$C:$AM,26,0)=0),[1]CONSOLIDADO!AU112,VLOOKUP($C112,[1]APELACIÓN!$C:$AM,26,0)),0)</f>
        <v>0</v>
      </c>
      <c r="M112" s="66">
        <f>ROUND(IFERROR(IF($L112&gt;39,200,VLOOKUP($L112,[1]PARAMETROS!$A$12:$K$55,10,0)),0),2)</f>
        <v>0</v>
      </c>
      <c r="N112" s="66">
        <f t="shared" si="11"/>
        <v>0</v>
      </c>
      <c r="O112" s="66">
        <f t="shared" si="12"/>
        <v>25</v>
      </c>
      <c r="P112" s="67">
        <f t="shared" si="13"/>
        <v>10</v>
      </c>
      <c r="Q112" s="65">
        <f>IFERROR(IF(OR([1]APELACIÓN!$I107="",[1]APELACIÓN!$I107="NO",VLOOKUP($C112,[1]APELACIÓN!$C:$AM,29,0)=0),[1]CONSOLIDADO!AZ112,VLOOKUP($C112,[1]APELACIÓN!$C:$AM,29,0)),0)</f>
        <v>624</v>
      </c>
      <c r="R112" s="66">
        <f>ROUND(IFERROR(IF($Q112&gt;110,100,VLOOKUP($Q112,[1]PARAMETROS!$M$12:$O$122,2,0)),0),2)</f>
        <v>100</v>
      </c>
      <c r="S112" s="67">
        <f t="shared" si="14"/>
        <v>30</v>
      </c>
      <c r="T112" s="65">
        <f>IFERROR(IF(OR([1]APELACIÓN!$I107="",[1]APELACIÓN!$I107="NO",VLOOKUP($C112,[1]APELACIÓN!$C:$AM,32,0)=0),[1]CONSOLIDADO!BC112,VLOOKUP($C112,[1]APELACIÓN!$C:$AM,32,0)),0)</f>
        <v>70</v>
      </c>
      <c r="U112" s="65">
        <f>IFERROR(IF(OR([1]APELACIÓN!$I107="",[1]APELACIÓN!$I107="NO",VLOOKUP($C112,[1]APELACIÓN!$C:$AM,33,0)=0),[1]CONSOLIDADO!BD112,VLOOKUP($C112,[1]APELACIÓN!$C:$AM,33,0)),0)</f>
        <v>70</v>
      </c>
      <c r="V112" s="65">
        <f>IFERROR(IF(OR([1]APELACIÓN!$I107="",[1]APELACIÓN!$I107="NO",VLOOKUP($C112,[1]APELACIÓN!$C:$AM,34,0)=0),[1]CONSOLIDADO!BE112,VLOOKUP($C112,[1]APELACIÓN!$C:$AM,34,0)),0)</f>
        <v>70</v>
      </c>
      <c r="W112" s="65">
        <f t="shared" si="15"/>
        <v>70</v>
      </c>
      <c r="X112" s="66">
        <f>ROUND(IFERROR(VLOOKUP($W112,[1]PARAMETROS!$Q$12:$S$82,2,0),0),2)</f>
        <v>100</v>
      </c>
      <c r="Y112" s="67">
        <f t="shared" si="16"/>
        <v>30</v>
      </c>
      <c r="Z112" s="68">
        <f t="shared" si="17"/>
        <v>70</v>
      </c>
      <c r="AA112" s="69" t="str">
        <f>IFERROR(IF(VLOOKUP($C112,[1]APELACIÓN!$C$11:$I$460,5,0)="","",VLOOKUP($C112,[1]APELACIÓN!$C$11:$I$460,5,0)),0)</f>
        <v/>
      </c>
      <c r="AB112" s="69" t="str">
        <f>IFERROR(IF(VLOOKUP($C112,[1]APELACIÓN!$C$11:$I$460,7,0)="","",VLOOKUP($C112,[1]APELACIÓN!$C$11:$I$460,7,0)),0)</f>
        <v/>
      </c>
      <c r="AC112" s="70" t="str">
        <f>IF($C112="","",[1]CONSOLIDADO!BP112)</f>
        <v>EMPATE</v>
      </c>
      <c r="AD112" s="71">
        <f>IF($C112="","",[1]CONSOLIDADO!BQ112)</f>
        <v>70</v>
      </c>
      <c r="AE112" s="71">
        <f>IF($C112="","",[1]CONSOLIDADO!BR112)</f>
        <v>8</v>
      </c>
      <c r="AF112" s="71">
        <f>IF($C112="","",[1]CONSOLIDADO!BS112)</f>
        <v>6</v>
      </c>
      <c r="AG112" s="71">
        <f>IF($C112="","",[1]CONSOLIDADO!BT112)</f>
        <v>26</v>
      </c>
      <c r="AH112" s="70" t="str">
        <f>IF($C112="","",[1]CONSOLIDADO!BU112)</f>
        <v/>
      </c>
      <c r="AI112" s="70">
        <f>IF($C112="","",[1]CONSOLIDADO!BV112)</f>
        <v>0</v>
      </c>
      <c r="AJ112" s="71">
        <f>IF($C112="","",[1]CONSOLIDADO!BW112)</f>
        <v>0</v>
      </c>
      <c r="AK112" s="72">
        <f>IF($C112="","",[1]CONSOLIDADO!BX112)</f>
        <v>97</v>
      </c>
    </row>
    <row r="113" spans="1:37" x14ac:dyDescent="0.25">
      <c r="A113" s="61">
        <v>86</v>
      </c>
      <c r="B113" s="62">
        <v>103</v>
      </c>
      <c r="C113" s="63">
        <v>12435468</v>
      </c>
      <c r="D113" s="62">
        <v>4</v>
      </c>
      <c r="E113" s="64">
        <f>IFERROR(VLOOKUP($C113,[1]CONSOLIDADO!$C$16:$K$465,9,0),"")</f>
        <v>15</v>
      </c>
      <c r="F113" s="65">
        <f>IFERROR(IF(OR([1]APELACIÓN!$I108="",[1]APELACIÓN!$I108="NO",VLOOKUP($C113,[1]APELACIÓN!$C:$AM,20,0)=0),[1]CONSOLIDADO!$AO113,VLOOKUP($C113,[1]APELACIÓN!$C:$AM,20,0)),0)</f>
        <v>10</v>
      </c>
      <c r="G113" s="66">
        <f>ROUND(IFERROR(IF($F113&gt;39,200,VLOOKUP($F113,[1]PARAMETROS!$A$12:$K$55,2,0)),0),2)</f>
        <v>55</v>
      </c>
      <c r="H113" s="66">
        <f t="shared" si="9"/>
        <v>27.5</v>
      </c>
      <c r="I113" s="66">
        <f>IFERROR(IF(VLOOKUP(C113,[1]APELACIÓN!$C:$AM,7,0)="SI",VLOOKUP(C113,[1]APELACIÓN!$C:$AM,23,0),VLOOKUP(C113,[1]CONSOLIDADO!$C$13:$AR$465,42,0)),0)</f>
        <v>0</v>
      </c>
      <c r="J113" s="66">
        <f>ROUND(IFERROR(IF($I113&gt;39,200,VLOOKUP($I113,[1]PARAMETROS!$A$12:$K$55,6,0)),0),2)</f>
        <v>0</v>
      </c>
      <c r="K113" s="66">
        <f t="shared" si="10"/>
        <v>0</v>
      </c>
      <c r="L113" s="65">
        <f>IFERROR(IF(OR([1]APELACIÓN!$I108="",[1]APELACIÓN!$I108="NO",VLOOKUP($C113,[1]APELACIÓN!$C:$AM,26,0)=0),[1]CONSOLIDADO!AU113,VLOOKUP($C113,[1]APELACIÓN!$C:$AM,26,0)),0)</f>
        <v>0</v>
      </c>
      <c r="M113" s="66">
        <f>ROUND(IFERROR(IF($L113&gt;39,200,VLOOKUP($L113,[1]PARAMETROS!$A$12:$K$55,10,0)),0),2)</f>
        <v>0</v>
      </c>
      <c r="N113" s="66">
        <f t="shared" si="11"/>
        <v>0</v>
      </c>
      <c r="O113" s="66">
        <f t="shared" si="12"/>
        <v>27.5</v>
      </c>
      <c r="P113" s="67">
        <f t="shared" si="13"/>
        <v>11</v>
      </c>
      <c r="Q113" s="65">
        <f>IFERROR(IF(OR([1]APELACIÓN!$I108="",[1]APELACIÓN!$I108="NO",VLOOKUP($C113,[1]APELACIÓN!$C:$AM,29,0)=0),[1]CONSOLIDADO!AZ113,VLOOKUP($C113,[1]APELACIÓN!$C:$AM,29,0)),0)</f>
        <v>302</v>
      </c>
      <c r="R113" s="66">
        <f>ROUND(IFERROR(IF($Q113&gt;110,100,VLOOKUP($Q113,[1]PARAMETROS!$M$12:$O$122,2,0)),0),2)</f>
        <v>100</v>
      </c>
      <c r="S113" s="67">
        <f t="shared" si="14"/>
        <v>30</v>
      </c>
      <c r="T113" s="65">
        <f>IFERROR(IF(OR([1]APELACIÓN!$I108="",[1]APELACIÓN!$I108="NO",VLOOKUP($C113,[1]APELACIÓN!$C:$AM,32,0)=0),[1]CONSOLIDADO!BC113,VLOOKUP($C113,[1]APELACIÓN!$C:$AM,32,0)),0)</f>
        <v>70</v>
      </c>
      <c r="U113" s="65">
        <f>IFERROR(IF(OR([1]APELACIÓN!$I108="",[1]APELACIÓN!$I108="NO",VLOOKUP($C113,[1]APELACIÓN!$C:$AM,33,0)=0),[1]CONSOLIDADO!BD113,VLOOKUP($C113,[1]APELACIÓN!$C:$AM,33,0)),0)</f>
        <v>69</v>
      </c>
      <c r="V113" s="65">
        <f>IFERROR(IF(OR([1]APELACIÓN!$I108="",[1]APELACIÓN!$I108="NO",VLOOKUP($C113,[1]APELACIÓN!$C:$AM,34,0)=0),[1]CONSOLIDADO!BE113,VLOOKUP($C113,[1]APELACIÓN!$C:$AM,34,0)),0)</f>
        <v>69</v>
      </c>
      <c r="W113" s="65">
        <f t="shared" si="15"/>
        <v>69</v>
      </c>
      <c r="X113" s="66">
        <f>ROUND(IFERROR(VLOOKUP($W113,[1]PARAMETROS!$Q$12:$S$82,2,0),0),2)</f>
        <v>96</v>
      </c>
      <c r="Y113" s="67">
        <f t="shared" si="16"/>
        <v>28.8</v>
      </c>
      <c r="Z113" s="68">
        <f t="shared" si="17"/>
        <v>69.8</v>
      </c>
      <c r="AA113" s="69" t="str">
        <f>IFERROR(IF(VLOOKUP($C113,[1]APELACIÓN!$C$11:$I$460,5,0)="","",VLOOKUP($C113,[1]APELACIÓN!$C$11:$I$460,5,0)),0)</f>
        <v/>
      </c>
      <c r="AB113" s="69" t="str">
        <f>IFERROR(IF(VLOOKUP($C113,[1]APELACIÓN!$C$11:$I$460,7,0)="","",VLOOKUP($C113,[1]APELACIÓN!$C$11:$I$460,7,0)),0)</f>
        <v/>
      </c>
      <c r="AC113" s="70" t="str">
        <f>IF($C113="","",[1]CONSOLIDADO!BP113)</f>
        <v>EMPATE</v>
      </c>
      <c r="AD113" s="71">
        <f>IF($C113="","",[1]CONSOLIDADO!BQ113)</f>
        <v>70</v>
      </c>
      <c r="AE113" s="71">
        <f>IF($C113="","",[1]CONSOLIDADO!BR113)</f>
        <v>9</v>
      </c>
      <c r="AF113" s="71">
        <f>IF($C113="","",[1]CONSOLIDADO!BS113)</f>
        <v>7</v>
      </c>
      <c r="AG113" s="71">
        <f>IF($C113="","",[1]CONSOLIDADO!BT113)</f>
        <v>28</v>
      </c>
      <c r="AH113" s="70" t="str">
        <f>IF($C113="","",[1]CONSOLIDADO!BU113)</f>
        <v/>
      </c>
      <c r="AI113" s="70">
        <f>IF($C113="","",[1]CONSOLIDADO!BV113)</f>
        <v>0</v>
      </c>
      <c r="AJ113" s="71">
        <f>IF($C113="","",[1]CONSOLIDADO!BW113)</f>
        <v>0</v>
      </c>
      <c r="AK113" s="72">
        <f>IF($C113="","",[1]CONSOLIDADO!BX113)</f>
        <v>98</v>
      </c>
    </row>
    <row r="114" spans="1:37" x14ac:dyDescent="0.25">
      <c r="A114" s="61">
        <v>88</v>
      </c>
      <c r="B114" s="62">
        <v>103</v>
      </c>
      <c r="C114" s="63">
        <v>12608875</v>
      </c>
      <c r="D114" s="62">
        <v>2</v>
      </c>
      <c r="E114" s="64">
        <f>IFERROR(VLOOKUP($C114,[1]CONSOLIDADO!$C$16:$K$465,9,0),"")</f>
        <v>15</v>
      </c>
      <c r="F114" s="65">
        <f>IFERROR(IF(OR([1]APELACIÓN!$I109="",[1]APELACIÓN!$I109="NO",VLOOKUP($C114,[1]APELACIÓN!$C:$AM,20,0)=0),[1]CONSOLIDADO!$AO114,VLOOKUP($C114,[1]APELACIÓN!$C:$AM,20,0)),0)</f>
        <v>10</v>
      </c>
      <c r="G114" s="66">
        <f>ROUND(IFERROR(IF($F114&gt;39,200,VLOOKUP($F114,[1]PARAMETROS!$A$12:$K$55,2,0)),0),2)</f>
        <v>55</v>
      </c>
      <c r="H114" s="66">
        <f t="shared" si="9"/>
        <v>27.5</v>
      </c>
      <c r="I114" s="66">
        <f>IFERROR(IF(VLOOKUP(C114,[1]APELACIÓN!$C:$AM,7,0)="SI",VLOOKUP(C114,[1]APELACIÓN!$C:$AM,23,0),VLOOKUP(C114,[1]CONSOLIDADO!$C$13:$AR$465,42,0)),0)</f>
        <v>0</v>
      </c>
      <c r="J114" s="66">
        <f>ROUND(IFERROR(IF($I114&gt;39,200,VLOOKUP($I114,[1]PARAMETROS!$A$12:$K$55,6,0)),0),2)</f>
        <v>0</v>
      </c>
      <c r="K114" s="66">
        <f t="shared" si="10"/>
        <v>0</v>
      </c>
      <c r="L114" s="65">
        <f>IFERROR(IF(OR([1]APELACIÓN!$I109="",[1]APELACIÓN!$I109="NO",VLOOKUP($C114,[1]APELACIÓN!$C:$AM,26,0)=0),[1]CONSOLIDADO!AU114,VLOOKUP($C114,[1]APELACIÓN!$C:$AM,26,0)),0)</f>
        <v>0</v>
      </c>
      <c r="M114" s="66">
        <f>ROUND(IFERROR(IF($L114&gt;39,200,VLOOKUP($L114,[1]PARAMETROS!$A$12:$K$55,10,0)),0),2)</f>
        <v>0</v>
      </c>
      <c r="N114" s="66">
        <f t="shared" si="11"/>
        <v>0</v>
      </c>
      <c r="O114" s="66">
        <f t="shared" si="12"/>
        <v>27.5</v>
      </c>
      <c r="P114" s="67">
        <f t="shared" si="13"/>
        <v>11</v>
      </c>
      <c r="Q114" s="65">
        <f>IFERROR(IF(OR([1]APELACIÓN!$I109="",[1]APELACIÓN!$I109="NO",VLOOKUP($C114,[1]APELACIÓN!$C:$AM,29,0)=0),[1]CONSOLIDADO!AZ114,VLOOKUP($C114,[1]APELACIÓN!$C:$AM,29,0)),0)</f>
        <v>384</v>
      </c>
      <c r="R114" s="66">
        <f>ROUND(IFERROR(IF($Q114&gt;110,100,VLOOKUP($Q114,[1]PARAMETROS!$M$12:$O$122,2,0)),0),2)</f>
        <v>100</v>
      </c>
      <c r="S114" s="67">
        <f t="shared" si="14"/>
        <v>30</v>
      </c>
      <c r="T114" s="65">
        <f>IFERROR(IF(OR([1]APELACIÓN!$I109="",[1]APELACIÓN!$I109="NO",VLOOKUP($C114,[1]APELACIÓN!$C:$AM,32,0)=0),[1]CONSOLIDADO!BC114,VLOOKUP($C114,[1]APELACIÓN!$C:$AM,32,0)),0)</f>
        <v>70</v>
      </c>
      <c r="U114" s="65">
        <f>IFERROR(IF(OR([1]APELACIÓN!$I109="",[1]APELACIÓN!$I109="NO",VLOOKUP($C114,[1]APELACIÓN!$C:$AM,33,0)=0),[1]CONSOLIDADO!BD114,VLOOKUP($C114,[1]APELACIÓN!$C:$AM,33,0)),0)</f>
        <v>69</v>
      </c>
      <c r="V114" s="65">
        <f>IFERROR(IF(OR([1]APELACIÓN!$I109="",[1]APELACIÓN!$I109="NO",VLOOKUP($C114,[1]APELACIÓN!$C:$AM,34,0)=0),[1]CONSOLIDADO!BE114,VLOOKUP($C114,[1]APELACIÓN!$C:$AM,34,0)),0)</f>
        <v>69</v>
      </c>
      <c r="W114" s="65">
        <f t="shared" si="15"/>
        <v>69</v>
      </c>
      <c r="X114" s="66">
        <f>ROUND(IFERROR(VLOOKUP($W114,[1]PARAMETROS!$Q$12:$S$82,2,0),0),2)</f>
        <v>96</v>
      </c>
      <c r="Y114" s="67">
        <f t="shared" si="16"/>
        <v>28.8</v>
      </c>
      <c r="Z114" s="68">
        <f t="shared" si="17"/>
        <v>69.8</v>
      </c>
      <c r="AA114" s="69" t="str">
        <f>IFERROR(IF(VLOOKUP($C114,[1]APELACIÓN!$C$11:$I$460,5,0)="","",VLOOKUP($C114,[1]APELACIÓN!$C$11:$I$460,5,0)),0)</f>
        <v/>
      </c>
      <c r="AB114" s="69" t="str">
        <f>IFERROR(IF(VLOOKUP($C114,[1]APELACIÓN!$C$11:$I$460,7,0)="","",VLOOKUP($C114,[1]APELACIÓN!$C$11:$I$460,7,0)),0)</f>
        <v/>
      </c>
      <c r="AC114" s="70" t="str">
        <f>IF($C114="","",[1]CONSOLIDADO!BP114)</f>
        <v>EMPATE</v>
      </c>
      <c r="AD114" s="71">
        <f>IF($C114="","",[1]CONSOLIDADO!BQ114)</f>
        <v>70</v>
      </c>
      <c r="AE114" s="71">
        <f>IF($C114="","",[1]CONSOLIDADO!BR114)</f>
        <v>9</v>
      </c>
      <c r="AF114" s="71">
        <f>IF($C114="","",[1]CONSOLIDADO!BS114)</f>
        <v>7</v>
      </c>
      <c r="AG114" s="71">
        <f>IF($C114="","",[1]CONSOLIDADO!BT114)</f>
        <v>7</v>
      </c>
      <c r="AH114" s="70" t="str">
        <f>IF($C114="","",[1]CONSOLIDADO!BU114)</f>
        <v/>
      </c>
      <c r="AI114" s="70">
        <f>IF($C114="","",[1]CONSOLIDADO!BV114)</f>
        <v>0</v>
      </c>
      <c r="AJ114" s="71">
        <f>IF($C114="","",[1]CONSOLIDADO!BW114)</f>
        <v>0</v>
      </c>
      <c r="AK114" s="72">
        <f>IF($C114="","",[1]CONSOLIDADO!BX114)</f>
        <v>99</v>
      </c>
    </row>
    <row r="115" spans="1:37" x14ac:dyDescent="0.25">
      <c r="A115" s="61">
        <v>87</v>
      </c>
      <c r="B115" s="62">
        <v>103</v>
      </c>
      <c r="C115" s="63">
        <v>12607989</v>
      </c>
      <c r="D115" s="62">
        <v>3</v>
      </c>
      <c r="E115" s="64">
        <f>IFERROR(VLOOKUP($C115,[1]CONSOLIDADO!$C$16:$K$465,9,0),"")</f>
        <v>15</v>
      </c>
      <c r="F115" s="65">
        <f>IFERROR(IF(OR([1]APELACIÓN!$I110="",[1]APELACIÓN!$I110="NO",VLOOKUP($C115,[1]APELACIÓN!$C:$AM,20,0)=0),[1]CONSOLIDADO!$AO115,VLOOKUP($C115,[1]APELACIÓN!$C:$AM,20,0)),0)</f>
        <v>8</v>
      </c>
      <c r="G115" s="66">
        <f>ROUND(IFERROR(IF($F115&gt;39,200,VLOOKUP($F115,[1]PARAMETROS!$A$12:$K$55,2,0)),0),2)</f>
        <v>45</v>
      </c>
      <c r="H115" s="66">
        <f t="shared" si="9"/>
        <v>22.5</v>
      </c>
      <c r="I115" s="66">
        <f>IFERROR(IF(VLOOKUP(C115,[1]APELACIÓN!$C:$AM,7,0)="SI",VLOOKUP(C115,[1]APELACIÓN!$C:$AM,23,0),VLOOKUP(C115,[1]CONSOLIDADO!$C$13:$AR$465,42,0)),0)</f>
        <v>0</v>
      </c>
      <c r="J115" s="66">
        <f>ROUND(IFERROR(IF($I115&gt;39,200,VLOOKUP($I115,[1]PARAMETROS!$A$12:$K$55,6,0)),0),2)</f>
        <v>0</v>
      </c>
      <c r="K115" s="66">
        <f t="shared" si="10"/>
        <v>0</v>
      </c>
      <c r="L115" s="65">
        <f>IFERROR(IF(OR([1]APELACIÓN!$I110="",[1]APELACIÓN!$I110="NO",VLOOKUP($C115,[1]APELACIÓN!$C:$AM,26,0)=0),[1]CONSOLIDADO!AU115,VLOOKUP($C115,[1]APELACIÓN!$C:$AM,26,0)),0)</f>
        <v>0</v>
      </c>
      <c r="M115" s="66">
        <f>ROUND(IFERROR(IF($L115&gt;39,200,VLOOKUP($L115,[1]PARAMETROS!$A$12:$K$55,10,0)),0),2)</f>
        <v>0</v>
      </c>
      <c r="N115" s="66">
        <f t="shared" si="11"/>
        <v>0</v>
      </c>
      <c r="O115" s="66">
        <f t="shared" si="12"/>
        <v>22.5</v>
      </c>
      <c r="P115" s="67">
        <f t="shared" si="13"/>
        <v>9</v>
      </c>
      <c r="Q115" s="65">
        <f>IFERROR(IF(OR([1]APELACIÓN!$I110="",[1]APELACIÓN!$I110="NO",VLOOKUP($C115,[1]APELACIÓN!$C:$AM,29,0)=0),[1]CONSOLIDADO!AZ115,VLOOKUP($C115,[1]APELACIÓN!$C:$AM,29,0)),0)</f>
        <v>601</v>
      </c>
      <c r="R115" s="66">
        <f>ROUND(IFERROR(IF($Q115&gt;110,100,VLOOKUP($Q115,[1]PARAMETROS!$M$12:$O$122,2,0)),0),2)</f>
        <v>100</v>
      </c>
      <c r="S115" s="67">
        <f t="shared" si="14"/>
        <v>30</v>
      </c>
      <c r="T115" s="65">
        <f>IFERROR(IF(OR([1]APELACIÓN!$I110="",[1]APELACIÓN!$I110="NO",VLOOKUP($C115,[1]APELACIÓN!$C:$AM,32,0)=0),[1]CONSOLIDADO!BC115,VLOOKUP($C115,[1]APELACIÓN!$C:$AM,32,0)),0)</f>
        <v>70</v>
      </c>
      <c r="U115" s="65">
        <f>IFERROR(IF(OR([1]APELACIÓN!$I110="",[1]APELACIÓN!$I110="NO",VLOOKUP($C115,[1]APELACIÓN!$C:$AM,33,0)=0),[1]CONSOLIDADO!BD115,VLOOKUP($C115,[1]APELACIÓN!$C:$AM,33,0)),0)</f>
        <v>70</v>
      </c>
      <c r="V115" s="65">
        <f>IFERROR(IF(OR([1]APELACIÓN!$I110="",[1]APELACIÓN!$I110="NO",VLOOKUP($C115,[1]APELACIÓN!$C:$AM,34,0)=0),[1]CONSOLIDADO!BE115,VLOOKUP($C115,[1]APELACIÓN!$C:$AM,34,0)),0)</f>
        <v>70</v>
      </c>
      <c r="W115" s="65">
        <f t="shared" si="15"/>
        <v>70</v>
      </c>
      <c r="X115" s="66">
        <f>ROUND(IFERROR(VLOOKUP($W115,[1]PARAMETROS!$Q$12:$S$82,2,0),0),2)</f>
        <v>100</v>
      </c>
      <c r="Y115" s="67">
        <f t="shared" si="16"/>
        <v>30</v>
      </c>
      <c r="Z115" s="68">
        <f t="shared" si="17"/>
        <v>69</v>
      </c>
      <c r="AA115" s="69" t="str">
        <f>IFERROR(IF(VLOOKUP($C115,[1]APELACIÓN!$C$11:$I$460,5,0)="","",VLOOKUP($C115,[1]APELACIÓN!$C$11:$I$460,5,0)),0)</f>
        <v/>
      </c>
      <c r="AB115" s="69" t="str">
        <f>IFERROR(IF(VLOOKUP($C115,[1]APELACIÓN!$C$11:$I$460,7,0)="","",VLOOKUP($C115,[1]APELACIÓN!$C$11:$I$460,7,0)),0)</f>
        <v/>
      </c>
      <c r="AC115" s="70" t="str">
        <f>IF($C115="","",[1]CONSOLIDADO!BP115)</f>
        <v>EMPATE</v>
      </c>
      <c r="AD115" s="71">
        <f>IF($C115="","",[1]CONSOLIDADO!BQ115)</f>
        <v>70</v>
      </c>
      <c r="AE115" s="71">
        <f>IF($C115="","",[1]CONSOLIDADO!BR115)</f>
        <v>8</v>
      </c>
      <c r="AF115" s="71">
        <f>IF($C115="","",[1]CONSOLIDADO!BS115)</f>
        <v>4</v>
      </c>
      <c r="AG115" s="71">
        <f>IF($C115="","",[1]CONSOLIDADO!BT115)</f>
        <v>0</v>
      </c>
      <c r="AH115" s="70" t="str">
        <f>IF($C115="","",[1]CONSOLIDADO!BU115)</f>
        <v/>
      </c>
      <c r="AI115" s="70">
        <f>IF($C115="","",[1]CONSOLIDADO!BV115)</f>
        <v>0</v>
      </c>
      <c r="AJ115" s="71">
        <f>IF($C115="","",[1]CONSOLIDADO!BW115)</f>
        <v>0</v>
      </c>
      <c r="AK115" s="72">
        <f>IF($C115="","",[1]CONSOLIDADO!BX115)</f>
        <v>100</v>
      </c>
    </row>
    <row r="116" spans="1:37" x14ac:dyDescent="0.25">
      <c r="A116" s="61">
        <v>9</v>
      </c>
      <c r="B116" s="62">
        <v>101</v>
      </c>
      <c r="C116" s="63">
        <v>10866429</v>
      </c>
      <c r="D116" s="62">
        <v>0</v>
      </c>
      <c r="E116" s="64">
        <f>IFERROR(VLOOKUP($C116,[1]CONSOLIDADO!$C$16:$K$465,9,0),"")</f>
        <v>15</v>
      </c>
      <c r="F116" s="65">
        <f>IFERROR(IF(OR([1]APELACIÓN!$I111="",[1]APELACIÓN!$I111="NO",VLOOKUP($C116,[1]APELACIÓN!$C:$AM,20,0)=0),[1]CONSOLIDADO!$AO116,VLOOKUP($C116,[1]APELACIÓN!$C:$AM,20,0)),0)</f>
        <v>8</v>
      </c>
      <c r="G116" s="66">
        <f>ROUND(IFERROR(IF($F116&gt;39,200,VLOOKUP($F116,[1]PARAMETROS!$A$12:$K$55,2,0)),0),2)</f>
        <v>45</v>
      </c>
      <c r="H116" s="66">
        <f t="shared" si="9"/>
        <v>22.5</v>
      </c>
      <c r="I116" s="66">
        <f>IFERROR(IF(VLOOKUP(C116,[1]APELACIÓN!$C:$AM,7,0)="SI",VLOOKUP(C116,[1]APELACIÓN!$C:$AM,23,0),VLOOKUP(C116,[1]CONSOLIDADO!$C$13:$AR$465,42,0)),0)</f>
        <v>0</v>
      </c>
      <c r="J116" s="66">
        <f>ROUND(IFERROR(IF($I116&gt;39,200,VLOOKUP($I116,[1]PARAMETROS!$A$12:$K$55,6,0)),0),2)</f>
        <v>0</v>
      </c>
      <c r="K116" s="66">
        <f t="shared" si="10"/>
        <v>0</v>
      </c>
      <c r="L116" s="65">
        <f>IFERROR(IF(OR([1]APELACIÓN!$I111="",[1]APELACIÓN!$I111="NO",VLOOKUP($C116,[1]APELACIÓN!$C:$AM,26,0)=0),[1]CONSOLIDADO!AU116,VLOOKUP($C116,[1]APELACIÓN!$C:$AM,26,0)),0)</f>
        <v>0</v>
      </c>
      <c r="M116" s="66">
        <f>ROUND(IFERROR(IF($L116&gt;39,200,VLOOKUP($L116,[1]PARAMETROS!$A$12:$K$55,10,0)),0),2)</f>
        <v>0</v>
      </c>
      <c r="N116" s="66">
        <f t="shared" si="11"/>
        <v>0</v>
      </c>
      <c r="O116" s="66">
        <f t="shared" si="12"/>
        <v>22.5</v>
      </c>
      <c r="P116" s="67">
        <f t="shared" si="13"/>
        <v>9</v>
      </c>
      <c r="Q116" s="65">
        <f>IFERROR(IF(OR([1]APELACIÓN!$I111="",[1]APELACIÓN!$I111="NO",VLOOKUP($C116,[1]APELACIÓN!$C:$AM,29,0)=0),[1]CONSOLIDADO!AZ116,VLOOKUP($C116,[1]APELACIÓN!$C:$AM,29,0)),0)</f>
        <v>1308</v>
      </c>
      <c r="R116" s="66">
        <f>ROUND(IFERROR(IF($Q116&gt;110,100,VLOOKUP($Q116,[1]PARAMETROS!$M$12:$O$122,2,0)),0),2)</f>
        <v>100</v>
      </c>
      <c r="S116" s="67">
        <f t="shared" si="14"/>
        <v>30</v>
      </c>
      <c r="T116" s="65">
        <f>IFERROR(IF(OR([1]APELACIÓN!$I111="",[1]APELACIÓN!$I111="NO",VLOOKUP($C116,[1]APELACIÓN!$C:$AM,32,0)=0),[1]CONSOLIDADO!BC116,VLOOKUP($C116,[1]APELACIÓN!$C:$AM,32,0)),0)</f>
        <v>70</v>
      </c>
      <c r="U116" s="65">
        <f>IFERROR(IF(OR([1]APELACIÓN!$I111="",[1]APELACIÓN!$I111="NO",VLOOKUP($C116,[1]APELACIÓN!$C:$AM,33,0)=0),[1]CONSOLIDADO!BD116,VLOOKUP($C116,[1]APELACIÓN!$C:$AM,33,0)),0)</f>
        <v>70</v>
      </c>
      <c r="V116" s="65">
        <f>IFERROR(IF(OR([1]APELACIÓN!$I111="",[1]APELACIÓN!$I111="NO",VLOOKUP($C116,[1]APELACIÓN!$C:$AM,34,0)=0),[1]CONSOLIDADO!BE116,VLOOKUP($C116,[1]APELACIÓN!$C:$AM,34,0)),0)</f>
        <v>70</v>
      </c>
      <c r="W116" s="65">
        <f t="shared" si="15"/>
        <v>70</v>
      </c>
      <c r="X116" s="66">
        <f>ROUND(IFERROR(VLOOKUP($W116,[1]PARAMETROS!$Q$12:$S$82,2,0),0),2)</f>
        <v>100</v>
      </c>
      <c r="Y116" s="67">
        <f t="shared" si="16"/>
        <v>30</v>
      </c>
      <c r="Z116" s="68">
        <f t="shared" si="17"/>
        <v>69</v>
      </c>
      <c r="AA116" s="69" t="str">
        <f>IFERROR(IF(VLOOKUP($C116,[1]APELACIÓN!$C$11:$I$460,5,0)="","",VLOOKUP($C116,[1]APELACIÓN!$C$11:$I$460,5,0)),0)</f>
        <v/>
      </c>
      <c r="AB116" s="69" t="str">
        <f>IFERROR(IF(VLOOKUP($C116,[1]APELACIÓN!$C$11:$I$460,7,0)="","",VLOOKUP($C116,[1]APELACIÓN!$C$11:$I$460,7,0)),0)</f>
        <v/>
      </c>
      <c r="AC116" s="70" t="str">
        <f>IF($C116="","",[1]CONSOLIDADO!BP116)</f>
        <v>EMPATE</v>
      </c>
      <c r="AD116" s="71">
        <f>IF($C116="","",[1]CONSOLIDADO!BQ116)</f>
        <v>70</v>
      </c>
      <c r="AE116" s="71">
        <f>IF($C116="","",[1]CONSOLIDADO!BR116)</f>
        <v>7</v>
      </c>
      <c r="AF116" s="71">
        <f>IF($C116="","",[1]CONSOLIDADO!BS116)</f>
        <v>10</v>
      </c>
      <c r="AG116" s="71">
        <f>IF($C116="","",[1]CONSOLIDADO!BT116)</f>
        <v>26</v>
      </c>
      <c r="AH116" s="70" t="str">
        <f>IF($C116="","",[1]CONSOLIDADO!BU116)</f>
        <v/>
      </c>
      <c r="AI116" s="70">
        <f>IF($C116="","",[1]CONSOLIDADO!BV116)</f>
        <v>0</v>
      </c>
      <c r="AJ116" s="71">
        <f>IF($C116="","",[1]CONSOLIDADO!BW116)</f>
        <v>0</v>
      </c>
      <c r="AK116" s="72">
        <f>IF($C116="","",[1]CONSOLIDADO!BX116)</f>
        <v>101</v>
      </c>
    </row>
    <row r="117" spans="1:37" x14ac:dyDescent="0.25">
      <c r="A117" s="61">
        <v>104</v>
      </c>
      <c r="B117" s="62">
        <v>103</v>
      </c>
      <c r="C117" s="63">
        <v>15243278</v>
      </c>
      <c r="D117" s="62" t="s">
        <v>42</v>
      </c>
      <c r="E117" s="64">
        <f>IFERROR(VLOOKUP($C117,[1]CONSOLIDADO!$C$16:$K$465,9,0),"")</f>
        <v>15</v>
      </c>
      <c r="F117" s="65">
        <f>IFERROR(IF(OR([1]APELACIÓN!$I112="",[1]APELACIÓN!$I112="NO",VLOOKUP($C117,[1]APELACIÓN!$C:$AM,20,0)=0),[1]CONSOLIDADO!$AO117,VLOOKUP($C117,[1]APELACIÓN!$C:$AM,20,0)),0)</f>
        <v>8</v>
      </c>
      <c r="G117" s="66">
        <f>ROUND(IFERROR(IF($F117&gt;39,200,VLOOKUP($F117,[1]PARAMETROS!$A$12:$K$55,2,0)),0),2)</f>
        <v>45</v>
      </c>
      <c r="H117" s="66">
        <f t="shared" si="9"/>
        <v>22.5</v>
      </c>
      <c r="I117" s="66">
        <f>IFERROR(IF(VLOOKUP(C117,[1]APELACIÓN!$C:$AM,7,0)="SI",VLOOKUP(C117,[1]APELACIÓN!$C:$AM,23,0),VLOOKUP(C117,[1]CONSOLIDADO!$C$13:$AR$465,42,0)),0)</f>
        <v>0</v>
      </c>
      <c r="J117" s="66">
        <f>ROUND(IFERROR(IF($I117&gt;39,200,VLOOKUP($I117,[1]PARAMETROS!$A$12:$K$55,6,0)),0),2)</f>
        <v>0</v>
      </c>
      <c r="K117" s="66">
        <f t="shared" si="10"/>
        <v>0</v>
      </c>
      <c r="L117" s="65">
        <f>IFERROR(IF(OR([1]APELACIÓN!$I112="",[1]APELACIÓN!$I112="NO",VLOOKUP($C117,[1]APELACIÓN!$C:$AM,26,0)=0),[1]CONSOLIDADO!AU117,VLOOKUP($C117,[1]APELACIÓN!$C:$AM,26,0)),0)</f>
        <v>0</v>
      </c>
      <c r="M117" s="66">
        <f>ROUND(IFERROR(IF($L117&gt;39,200,VLOOKUP($L117,[1]PARAMETROS!$A$12:$K$55,10,0)),0),2)</f>
        <v>0</v>
      </c>
      <c r="N117" s="66">
        <f t="shared" si="11"/>
        <v>0</v>
      </c>
      <c r="O117" s="66">
        <f t="shared" si="12"/>
        <v>22.5</v>
      </c>
      <c r="P117" s="67">
        <f t="shared" si="13"/>
        <v>9</v>
      </c>
      <c r="Q117" s="65">
        <f>IFERROR(IF(OR([1]APELACIÓN!$I112="",[1]APELACIÓN!$I112="NO",VLOOKUP($C117,[1]APELACIÓN!$C:$AM,29,0)=0),[1]CONSOLIDADO!AZ117,VLOOKUP($C117,[1]APELACIÓN!$C:$AM,29,0)),0)</f>
        <v>768</v>
      </c>
      <c r="R117" s="66">
        <f>ROUND(IFERROR(IF($Q117&gt;110,100,VLOOKUP($Q117,[1]PARAMETROS!$M$12:$O$122,2,0)),0),2)</f>
        <v>100</v>
      </c>
      <c r="S117" s="67">
        <f t="shared" si="14"/>
        <v>30</v>
      </c>
      <c r="T117" s="65">
        <f>IFERROR(IF(OR([1]APELACIÓN!$I112="",[1]APELACIÓN!$I112="NO",VLOOKUP($C117,[1]APELACIÓN!$C:$AM,32,0)=0),[1]CONSOLIDADO!BC117,VLOOKUP($C117,[1]APELACIÓN!$C:$AM,32,0)),0)</f>
        <v>70</v>
      </c>
      <c r="U117" s="65">
        <f>IFERROR(IF(OR([1]APELACIÓN!$I112="",[1]APELACIÓN!$I112="NO",VLOOKUP($C117,[1]APELACIÓN!$C:$AM,33,0)=0),[1]CONSOLIDADO!BD117,VLOOKUP($C117,[1]APELACIÓN!$C:$AM,33,0)),0)</f>
        <v>70</v>
      </c>
      <c r="V117" s="65">
        <f>IFERROR(IF(OR([1]APELACIÓN!$I112="",[1]APELACIÓN!$I112="NO",VLOOKUP($C117,[1]APELACIÓN!$C:$AM,34,0)=0),[1]CONSOLIDADO!BE117,VLOOKUP($C117,[1]APELACIÓN!$C:$AM,34,0)),0)</f>
        <v>70</v>
      </c>
      <c r="W117" s="65">
        <f t="shared" si="15"/>
        <v>70</v>
      </c>
      <c r="X117" s="66">
        <f>ROUND(IFERROR(VLOOKUP($W117,[1]PARAMETROS!$Q$12:$S$82,2,0),0),2)</f>
        <v>100</v>
      </c>
      <c r="Y117" s="67">
        <f t="shared" si="16"/>
        <v>30</v>
      </c>
      <c r="Z117" s="68">
        <f t="shared" si="17"/>
        <v>69</v>
      </c>
      <c r="AA117" s="69" t="str">
        <f>IFERROR(IF(VLOOKUP($C117,[1]APELACIÓN!$C$11:$I$460,5,0)="","",VLOOKUP($C117,[1]APELACIÓN!$C$11:$I$460,5,0)),0)</f>
        <v/>
      </c>
      <c r="AB117" s="69" t="str">
        <f>IFERROR(IF(VLOOKUP($C117,[1]APELACIÓN!$C$11:$I$460,7,0)="","",VLOOKUP($C117,[1]APELACIÓN!$C$11:$I$460,7,0)),0)</f>
        <v/>
      </c>
      <c r="AC117" s="70" t="str">
        <f>IF($C117="","",[1]CONSOLIDADO!BP117)</f>
        <v>EMPATE</v>
      </c>
      <c r="AD117" s="71">
        <f>IF($C117="","",[1]CONSOLIDADO!BQ117)</f>
        <v>70</v>
      </c>
      <c r="AE117" s="71">
        <f>IF($C117="","",[1]CONSOLIDADO!BR117)</f>
        <v>7</v>
      </c>
      <c r="AF117" s="71">
        <f>IF($C117="","",[1]CONSOLIDADO!BS117)</f>
        <v>10</v>
      </c>
      <c r="AG117" s="71">
        <f>IF($C117="","",[1]CONSOLIDADO!BT117)</f>
        <v>19</v>
      </c>
      <c r="AH117" s="70" t="str">
        <f>IF($C117="","",[1]CONSOLIDADO!BU117)</f>
        <v/>
      </c>
      <c r="AI117" s="70">
        <f>IF($C117="","",[1]CONSOLIDADO!BV117)</f>
        <v>0</v>
      </c>
      <c r="AJ117" s="71">
        <f>IF($C117="","",[1]CONSOLIDADO!BW117)</f>
        <v>0</v>
      </c>
      <c r="AK117" s="72">
        <f>IF($C117="","",[1]CONSOLIDADO!BX117)</f>
        <v>102</v>
      </c>
    </row>
    <row r="118" spans="1:37" x14ac:dyDescent="0.25">
      <c r="A118" s="61">
        <v>110</v>
      </c>
      <c r="B118" s="62">
        <v>103</v>
      </c>
      <c r="C118" s="63">
        <v>16225744</v>
      </c>
      <c r="D118" s="62">
        <v>7</v>
      </c>
      <c r="E118" s="64">
        <f>IFERROR(VLOOKUP($C118,[1]CONSOLIDADO!$C$16:$K$465,9,0),"")</f>
        <v>15</v>
      </c>
      <c r="F118" s="65">
        <f>IFERROR(IF(OR([1]APELACIÓN!$I113="",[1]APELACIÓN!$I113="NO",VLOOKUP($C118,[1]APELACIÓN!$C:$AM,20,0)=0),[1]CONSOLIDADO!$AO118,VLOOKUP($C118,[1]APELACIÓN!$C:$AM,20,0)),0)</f>
        <v>7</v>
      </c>
      <c r="G118" s="66">
        <f>ROUND(IFERROR(IF($F118&gt;39,200,VLOOKUP($F118,[1]PARAMETROS!$A$12:$K$55,2,0)),0),2)</f>
        <v>40</v>
      </c>
      <c r="H118" s="66">
        <f t="shared" si="9"/>
        <v>20</v>
      </c>
      <c r="I118" s="66">
        <f>IFERROR(IF(VLOOKUP(C118,[1]APELACIÓN!$C:$AM,7,0)="SI",VLOOKUP(C118,[1]APELACIÓN!$C:$AM,23,0),VLOOKUP(C118,[1]CONSOLIDADO!$C$13:$AR$465,42,0)),0)</f>
        <v>0</v>
      </c>
      <c r="J118" s="66">
        <f>ROUND(IFERROR(IF($I118&gt;39,200,VLOOKUP($I118,[1]PARAMETROS!$A$12:$K$55,6,0)),0),2)</f>
        <v>0</v>
      </c>
      <c r="K118" s="66">
        <f t="shared" si="10"/>
        <v>0</v>
      </c>
      <c r="L118" s="65">
        <f>IFERROR(IF(OR([1]APELACIÓN!$I113="",[1]APELACIÓN!$I113="NO",VLOOKUP($C118,[1]APELACIÓN!$C:$AM,26,0)=0),[1]CONSOLIDADO!AU118,VLOOKUP($C118,[1]APELACIÓN!$C:$AM,26,0)),0)</f>
        <v>0</v>
      </c>
      <c r="M118" s="66">
        <f>ROUND(IFERROR(IF($L118&gt;39,200,VLOOKUP($L118,[1]PARAMETROS!$A$12:$K$55,10,0)),0),2)</f>
        <v>0</v>
      </c>
      <c r="N118" s="66">
        <f t="shared" si="11"/>
        <v>0</v>
      </c>
      <c r="O118" s="66">
        <f t="shared" si="12"/>
        <v>20</v>
      </c>
      <c r="P118" s="67">
        <f t="shared" si="13"/>
        <v>8</v>
      </c>
      <c r="Q118" s="65">
        <f>IFERROR(IF(OR([1]APELACIÓN!$I113="",[1]APELACIÓN!$I113="NO",VLOOKUP($C118,[1]APELACIÓN!$C:$AM,29,0)=0),[1]CONSOLIDADO!AZ118,VLOOKUP($C118,[1]APELACIÓN!$C:$AM,29,0)),0)</f>
        <v>455</v>
      </c>
      <c r="R118" s="66">
        <f>ROUND(IFERROR(IF($Q118&gt;110,100,VLOOKUP($Q118,[1]PARAMETROS!$M$12:$O$122,2,0)),0),2)</f>
        <v>100</v>
      </c>
      <c r="S118" s="67">
        <f t="shared" si="14"/>
        <v>30</v>
      </c>
      <c r="T118" s="65">
        <f>IFERROR(IF(OR([1]APELACIÓN!$I113="",[1]APELACIÓN!$I113="NO",VLOOKUP($C118,[1]APELACIÓN!$C:$AM,32,0)=0),[1]CONSOLIDADO!BC118,VLOOKUP($C118,[1]APELACIÓN!$C:$AM,32,0)),0)</f>
        <v>70</v>
      </c>
      <c r="U118" s="65">
        <f>IFERROR(IF(OR([1]APELACIÓN!$I113="",[1]APELACIÓN!$I113="NO",VLOOKUP($C118,[1]APELACIÓN!$C:$AM,33,0)=0),[1]CONSOLIDADO!BD118,VLOOKUP($C118,[1]APELACIÓN!$C:$AM,33,0)),0)</f>
        <v>70</v>
      </c>
      <c r="V118" s="65">
        <f>IFERROR(IF(OR([1]APELACIÓN!$I113="",[1]APELACIÓN!$I113="NO",VLOOKUP($C118,[1]APELACIÓN!$C:$AM,34,0)=0),[1]CONSOLIDADO!BE118,VLOOKUP($C118,[1]APELACIÓN!$C:$AM,34,0)),0)</f>
        <v>70</v>
      </c>
      <c r="W118" s="65">
        <f t="shared" si="15"/>
        <v>70</v>
      </c>
      <c r="X118" s="66">
        <f>ROUND(IFERROR(VLOOKUP($W118,[1]PARAMETROS!$Q$12:$S$82,2,0),0),2)</f>
        <v>100</v>
      </c>
      <c r="Y118" s="67">
        <f t="shared" si="16"/>
        <v>30</v>
      </c>
      <c r="Z118" s="68">
        <f t="shared" si="17"/>
        <v>68</v>
      </c>
      <c r="AA118" s="69" t="str">
        <f>IFERROR(IF(VLOOKUP($C118,[1]APELACIÓN!$C$11:$I$460,5,0)="","",VLOOKUP($C118,[1]APELACIÓN!$C$11:$I$460,5,0)),0)</f>
        <v/>
      </c>
      <c r="AB118" s="69" t="str">
        <f>IFERROR(IF(VLOOKUP($C118,[1]APELACIÓN!$C$11:$I$460,7,0)="","",VLOOKUP($C118,[1]APELACIÓN!$C$11:$I$460,7,0)),0)</f>
        <v/>
      </c>
      <c r="AC118" s="70" t="str">
        <f>IF($C118="","",[1]CONSOLIDADO!BP118)</f>
        <v>EMPATE</v>
      </c>
      <c r="AD118" s="71">
        <f>IF($C118="","",[1]CONSOLIDADO!BQ118)</f>
        <v>70</v>
      </c>
      <c r="AE118" s="71">
        <f>IF($C118="","",[1]CONSOLIDADO!BR118)</f>
        <v>6</v>
      </c>
      <c r="AF118" s="71">
        <f>IF($C118="","",[1]CONSOLIDADO!BS118)</f>
        <v>8</v>
      </c>
      <c r="AG118" s="71">
        <f>IF($C118="","",[1]CONSOLIDADO!BT118)</f>
        <v>23</v>
      </c>
      <c r="AH118" s="70" t="str">
        <f>IF($C118="","",[1]CONSOLIDADO!BU118)</f>
        <v/>
      </c>
      <c r="AI118" s="70">
        <f>IF($C118="","",[1]CONSOLIDADO!BV118)</f>
        <v>0</v>
      </c>
      <c r="AJ118" s="71">
        <f>IF($C118="","",[1]CONSOLIDADO!BW118)</f>
        <v>0</v>
      </c>
      <c r="AK118" s="72">
        <f>IF($C118="","",[1]CONSOLIDADO!BX118)</f>
        <v>103</v>
      </c>
    </row>
    <row r="119" spans="1:37" x14ac:dyDescent="0.25">
      <c r="A119" s="61">
        <v>108</v>
      </c>
      <c r="B119" s="62">
        <v>103</v>
      </c>
      <c r="C119" s="63">
        <v>15694468</v>
      </c>
      <c r="D119" s="62">
        <v>8</v>
      </c>
      <c r="E119" s="64">
        <f>IFERROR(VLOOKUP($C119,[1]CONSOLIDADO!$C$16:$K$465,9,0),"")</f>
        <v>15</v>
      </c>
      <c r="F119" s="65">
        <f>IFERROR(IF(OR([1]APELACIÓN!$I114="",[1]APELACIÓN!$I114="NO",VLOOKUP($C119,[1]APELACIÓN!$C:$AM,20,0)=0),[1]CONSOLIDADO!$AO119,VLOOKUP($C119,[1]APELACIÓN!$C:$AM,20,0)),0)</f>
        <v>7</v>
      </c>
      <c r="G119" s="66">
        <f>ROUND(IFERROR(IF($F119&gt;39,200,VLOOKUP($F119,[1]PARAMETROS!$A$12:$K$55,2,0)),0),2)</f>
        <v>40</v>
      </c>
      <c r="H119" s="66">
        <f t="shared" si="9"/>
        <v>20</v>
      </c>
      <c r="I119" s="66">
        <f>IFERROR(IF(VLOOKUP(C119,[1]APELACIÓN!$C:$AM,7,0)="SI",VLOOKUP(C119,[1]APELACIÓN!$C:$AM,23,0),VLOOKUP(C119,[1]CONSOLIDADO!$C$13:$AR$465,42,0)),0)</f>
        <v>0</v>
      </c>
      <c r="J119" s="66">
        <f>ROUND(IFERROR(IF($I119&gt;39,200,VLOOKUP($I119,[1]PARAMETROS!$A$12:$K$55,6,0)),0),2)</f>
        <v>0</v>
      </c>
      <c r="K119" s="66">
        <f t="shared" si="10"/>
        <v>0</v>
      </c>
      <c r="L119" s="65">
        <f>IFERROR(IF(OR([1]APELACIÓN!$I114="",[1]APELACIÓN!$I114="NO",VLOOKUP($C119,[1]APELACIÓN!$C:$AM,26,0)=0),[1]CONSOLIDADO!AU119,VLOOKUP($C119,[1]APELACIÓN!$C:$AM,26,0)),0)</f>
        <v>0</v>
      </c>
      <c r="M119" s="66">
        <f>ROUND(IFERROR(IF($L119&gt;39,200,VLOOKUP($L119,[1]PARAMETROS!$A$12:$K$55,10,0)),0),2)</f>
        <v>0</v>
      </c>
      <c r="N119" s="66">
        <f t="shared" si="11"/>
        <v>0</v>
      </c>
      <c r="O119" s="66">
        <f t="shared" si="12"/>
        <v>20</v>
      </c>
      <c r="P119" s="67">
        <f t="shared" si="13"/>
        <v>8</v>
      </c>
      <c r="Q119" s="65">
        <f>IFERROR(IF(OR([1]APELACIÓN!$I114="",[1]APELACIÓN!$I114="NO",VLOOKUP($C119,[1]APELACIÓN!$C:$AM,29,0)=0),[1]CONSOLIDADO!AZ119,VLOOKUP($C119,[1]APELACIÓN!$C:$AM,29,0)),0)</f>
        <v>1516</v>
      </c>
      <c r="R119" s="66">
        <f>ROUND(IFERROR(IF($Q119&gt;110,100,VLOOKUP($Q119,[1]PARAMETROS!$M$12:$O$122,2,0)),0),2)</f>
        <v>100</v>
      </c>
      <c r="S119" s="67">
        <f t="shared" si="14"/>
        <v>30</v>
      </c>
      <c r="T119" s="65">
        <f>IFERROR(IF(OR([1]APELACIÓN!$I114="",[1]APELACIÓN!$I114="NO",VLOOKUP($C119,[1]APELACIÓN!$C:$AM,32,0)=0),[1]CONSOLIDADO!BC119,VLOOKUP($C119,[1]APELACIÓN!$C:$AM,32,0)),0)</f>
        <v>70</v>
      </c>
      <c r="U119" s="65">
        <f>IFERROR(IF(OR([1]APELACIÓN!$I114="",[1]APELACIÓN!$I114="NO",VLOOKUP($C119,[1]APELACIÓN!$C:$AM,33,0)=0),[1]CONSOLIDADO!BD119,VLOOKUP($C119,[1]APELACIÓN!$C:$AM,33,0)),0)</f>
        <v>70</v>
      </c>
      <c r="V119" s="65">
        <f>IFERROR(IF(OR([1]APELACIÓN!$I114="",[1]APELACIÓN!$I114="NO",VLOOKUP($C119,[1]APELACIÓN!$C:$AM,34,0)=0),[1]CONSOLIDADO!BE119,VLOOKUP($C119,[1]APELACIÓN!$C:$AM,34,0)),0)</f>
        <v>70</v>
      </c>
      <c r="W119" s="65">
        <f t="shared" si="15"/>
        <v>70</v>
      </c>
      <c r="X119" s="66">
        <f>ROUND(IFERROR(VLOOKUP($W119,[1]PARAMETROS!$Q$12:$S$82,2,0),0),2)</f>
        <v>100</v>
      </c>
      <c r="Y119" s="67">
        <f t="shared" si="16"/>
        <v>30</v>
      </c>
      <c r="Z119" s="68">
        <f t="shared" si="17"/>
        <v>68</v>
      </c>
      <c r="AA119" s="69" t="str">
        <f>IFERROR(IF(VLOOKUP($C119,[1]APELACIÓN!$C$11:$I$460,5,0)="","",VLOOKUP($C119,[1]APELACIÓN!$C$11:$I$460,5,0)),0)</f>
        <v/>
      </c>
      <c r="AB119" s="69" t="str">
        <f>IFERROR(IF(VLOOKUP($C119,[1]APELACIÓN!$C$11:$I$460,7,0)="","",VLOOKUP($C119,[1]APELACIÓN!$C$11:$I$460,7,0)),0)</f>
        <v/>
      </c>
      <c r="AC119" s="70" t="str">
        <f>IF($C119="","",[1]CONSOLIDADO!BP119)</f>
        <v>EMPATE</v>
      </c>
      <c r="AD119" s="71">
        <f>IF($C119="","",[1]CONSOLIDADO!BQ119)</f>
        <v>70</v>
      </c>
      <c r="AE119" s="71">
        <f>IF($C119="","",[1]CONSOLIDADO!BR119)</f>
        <v>6</v>
      </c>
      <c r="AF119" s="71">
        <f>IF($C119="","",[1]CONSOLIDADO!BS119)</f>
        <v>8</v>
      </c>
      <c r="AG119" s="71">
        <f>IF($C119="","",[1]CONSOLIDADO!BT119)</f>
        <v>10</v>
      </c>
      <c r="AH119" s="70" t="str">
        <f>IF($C119="","",[1]CONSOLIDADO!BU119)</f>
        <v/>
      </c>
      <c r="AI119" s="70">
        <f>IF($C119="","",[1]CONSOLIDADO!BV119)</f>
        <v>0</v>
      </c>
      <c r="AJ119" s="71">
        <f>IF($C119="","",[1]CONSOLIDADO!BW119)</f>
        <v>0</v>
      </c>
      <c r="AK119" s="72">
        <f>IF($C119="","",[1]CONSOLIDADO!BX119)</f>
        <v>104</v>
      </c>
    </row>
    <row r="120" spans="1:37" x14ac:dyDescent="0.25">
      <c r="A120" s="61">
        <v>89</v>
      </c>
      <c r="B120" s="62">
        <v>103</v>
      </c>
      <c r="C120" s="63">
        <v>12608888</v>
      </c>
      <c r="D120" s="62">
        <v>4</v>
      </c>
      <c r="E120" s="64">
        <f>IFERROR(VLOOKUP($C120,[1]CONSOLIDADO!$C$16:$K$465,9,0),"")</f>
        <v>15</v>
      </c>
      <c r="F120" s="65">
        <f>IFERROR(IF(OR([1]APELACIÓN!$I115="",[1]APELACIÓN!$I115="NO",VLOOKUP($C120,[1]APELACIÓN!$C:$AM,20,0)=0),[1]CONSOLIDADO!$AO120,VLOOKUP($C120,[1]APELACIÓN!$C:$AM,20,0)),0)</f>
        <v>16</v>
      </c>
      <c r="G120" s="66">
        <f>ROUND(IFERROR(IF($F120&gt;39,200,VLOOKUP($F120,[1]PARAMETROS!$A$12:$K$55,2,0)),0),2)</f>
        <v>85</v>
      </c>
      <c r="H120" s="66">
        <f t="shared" si="9"/>
        <v>42.5</v>
      </c>
      <c r="I120" s="66">
        <f>IFERROR(IF(VLOOKUP(C120,[1]APELACIÓN!$C:$AM,7,0)="SI",VLOOKUP(C120,[1]APELACIÓN!$C:$AM,23,0),VLOOKUP(C120,[1]CONSOLIDADO!$C$13:$AR$465,42,0)),0)</f>
        <v>0</v>
      </c>
      <c r="J120" s="66">
        <f>ROUND(IFERROR(IF($I120&gt;39,200,VLOOKUP($I120,[1]PARAMETROS!$A$12:$K$55,6,0)),0),2)</f>
        <v>0</v>
      </c>
      <c r="K120" s="66">
        <f t="shared" si="10"/>
        <v>0</v>
      </c>
      <c r="L120" s="65">
        <f>IFERROR(IF(OR([1]APELACIÓN!$I115="",[1]APELACIÓN!$I115="NO",VLOOKUP($C120,[1]APELACIÓN!$C:$AM,26,0)=0),[1]CONSOLIDADO!AU120,VLOOKUP($C120,[1]APELACIÓN!$C:$AM,26,0)),0)</f>
        <v>0</v>
      </c>
      <c r="M120" s="66">
        <f>ROUND(IFERROR(IF($L120&gt;39,200,VLOOKUP($L120,[1]PARAMETROS!$A$12:$K$55,10,0)),0),2)</f>
        <v>0</v>
      </c>
      <c r="N120" s="66">
        <f t="shared" si="11"/>
        <v>0</v>
      </c>
      <c r="O120" s="66">
        <f t="shared" si="12"/>
        <v>42.5</v>
      </c>
      <c r="P120" s="67">
        <f t="shared" si="13"/>
        <v>17</v>
      </c>
      <c r="Q120" s="65">
        <f>IFERROR(IF(OR([1]APELACIÓN!$I115="",[1]APELACIÓN!$I115="NO",VLOOKUP($C120,[1]APELACIÓN!$C:$AM,29,0)=0),[1]CONSOLIDADO!AZ120,VLOOKUP($C120,[1]APELACIÓN!$C:$AM,29,0)),0)</f>
        <v>40</v>
      </c>
      <c r="R120" s="66">
        <f>ROUND(IFERROR(IF($Q120&gt;110,100,VLOOKUP($Q120,[1]PARAMETROS!$M$12:$O$122,2,0)),0),2)</f>
        <v>30</v>
      </c>
      <c r="S120" s="67">
        <f t="shared" si="14"/>
        <v>9</v>
      </c>
      <c r="T120" s="65">
        <f>IFERROR(IF(OR([1]APELACIÓN!$I115="",[1]APELACIÓN!$I115="NO",VLOOKUP($C120,[1]APELACIÓN!$C:$AM,32,0)=0),[1]CONSOLIDADO!BC120,VLOOKUP($C120,[1]APELACIÓN!$C:$AM,32,0)),0)</f>
        <v>70</v>
      </c>
      <c r="U120" s="65">
        <f>IFERROR(IF(OR([1]APELACIÓN!$I115="",[1]APELACIÓN!$I115="NO",VLOOKUP($C120,[1]APELACIÓN!$C:$AM,33,0)=0),[1]CONSOLIDADO!BD120,VLOOKUP($C120,[1]APELACIÓN!$C:$AM,33,0)),0)</f>
        <v>70</v>
      </c>
      <c r="V120" s="65">
        <f>IFERROR(IF(OR([1]APELACIÓN!$I115="",[1]APELACIÓN!$I115="NO",VLOOKUP($C120,[1]APELACIÓN!$C:$AM,34,0)=0),[1]CONSOLIDADO!BE120,VLOOKUP($C120,[1]APELACIÓN!$C:$AM,34,0)),0)</f>
        <v>70</v>
      </c>
      <c r="W120" s="65">
        <f t="shared" si="15"/>
        <v>70</v>
      </c>
      <c r="X120" s="66">
        <f>ROUND(IFERROR(VLOOKUP($W120,[1]PARAMETROS!$Q$12:$S$82,2,0),0),2)</f>
        <v>100</v>
      </c>
      <c r="Y120" s="67">
        <f t="shared" si="16"/>
        <v>30</v>
      </c>
      <c r="Z120" s="68">
        <f t="shared" si="17"/>
        <v>56</v>
      </c>
      <c r="AA120" s="69" t="str">
        <f>IFERROR(IF(VLOOKUP($C120,[1]APELACIÓN!$C$11:$I$460,5,0)="","",VLOOKUP($C120,[1]APELACIÓN!$C$11:$I$460,5,0)),0)</f>
        <v/>
      </c>
      <c r="AB120" s="69" t="str">
        <f>IFERROR(IF(VLOOKUP($C120,[1]APELACIÓN!$C$11:$I$460,7,0)="","",VLOOKUP($C120,[1]APELACIÓN!$C$11:$I$460,7,0)),0)</f>
        <v/>
      </c>
      <c r="AC120" s="70" t="str">
        <f>IF($C120="","",[1]CONSOLIDADO!BP120)</f>
        <v/>
      </c>
      <c r="AD120" s="71">
        <f>IF($C120="","",[1]CONSOLIDADO!BQ120)</f>
        <v>0</v>
      </c>
      <c r="AE120" s="71">
        <f>IF($C120="","",[1]CONSOLIDADO!BR120)</f>
        <v>0</v>
      </c>
      <c r="AF120" s="71">
        <f>IF($C120="","",[1]CONSOLIDADO!BS120)</f>
        <v>0</v>
      </c>
      <c r="AG120" s="71">
        <f>IF($C120="","",[1]CONSOLIDADO!BT120)</f>
        <v>0</v>
      </c>
      <c r="AH120" s="70" t="str">
        <f>IF($C120="","",[1]CONSOLIDADO!BU120)</f>
        <v/>
      </c>
      <c r="AI120" s="70">
        <f>IF($C120="","",[1]CONSOLIDADO!BV120)</f>
        <v>0</v>
      </c>
      <c r="AJ120" s="71">
        <f>IF($C120="","",[1]CONSOLIDADO!BW120)</f>
        <v>0</v>
      </c>
      <c r="AK120" s="72">
        <f>IF($C120="","",[1]CONSOLIDADO!BX120)</f>
        <v>105</v>
      </c>
    </row>
    <row r="121" spans="1:37" x14ac:dyDescent="0.25">
      <c r="A121" s="61">
        <v>73</v>
      </c>
      <c r="B121" s="62">
        <v>103</v>
      </c>
      <c r="C121" s="63">
        <v>10783344</v>
      </c>
      <c r="D121" s="62">
        <v>7</v>
      </c>
      <c r="E121" s="64">
        <f>IFERROR(VLOOKUP($C121,[1]CONSOLIDADO!$C$16:$K$465,9,0),"")</f>
        <v>16</v>
      </c>
      <c r="F121" s="65">
        <f>IFERROR(IF(OR([1]APELACIÓN!$I116="",[1]APELACIÓN!$I116="NO",VLOOKUP($C121,[1]APELACIÓN!$C:$AM,20,0)=0),[1]CONSOLIDADO!$AO121,VLOOKUP($C121,[1]APELACIÓN!$C:$AM,20,0)),0)</f>
        <v>12</v>
      </c>
      <c r="G121" s="66">
        <f>ROUND(IFERROR(IF($F121&gt;39,200,VLOOKUP($F121,[1]PARAMETROS!$A$12:$K$55,2,0)),0),2)</f>
        <v>65</v>
      </c>
      <c r="H121" s="66">
        <f t="shared" si="9"/>
        <v>32.5</v>
      </c>
      <c r="I121" s="66">
        <f>IFERROR(IF(VLOOKUP(C121,[1]APELACIÓN!$C:$AM,7,0)="SI",VLOOKUP(C121,[1]APELACIÓN!$C:$AM,23,0),VLOOKUP(C121,[1]CONSOLIDADO!$C$13:$AR$465,42,0)),0)</f>
        <v>0</v>
      </c>
      <c r="J121" s="66">
        <f>ROUND(IFERROR(IF($I121&gt;39,200,VLOOKUP($I121,[1]PARAMETROS!$A$12:$K$55,6,0)),0),2)</f>
        <v>0</v>
      </c>
      <c r="K121" s="66">
        <f t="shared" si="10"/>
        <v>0</v>
      </c>
      <c r="L121" s="65">
        <f>IFERROR(IF(OR([1]APELACIÓN!$I116="",[1]APELACIÓN!$I116="NO",VLOOKUP($C121,[1]APELACIÓN!$C:$AM,26,0)=0),[1]CONSOLIDADO!AU121,VLOOKUP($C121,[1]APELACIÓN!$C:$AM,26,0)),0)</f>
        <v>0</v>
      </c>
      <c r="M121" s="66">
        <f>ROUND(IFERROR(IF($L121&gt;39,200,VLOOKUP($L121,[1]PARAMETROS!$A$12:$K$55,10,0)),0),2)</f>
        <v>0</v>
      </c>
      <c r="N121" s="66">
        <f t="shared" si="11"/>
        <v>0</v>
      </c>
      <c r="O121" s="66">
        <f t="shared" si="12"/>
        <v>32.5</v>
      </c>
      <c r="P121" s="67">
        <f t="shared" si="13"/>
        <v>13</v>
      </c>
      <c r="Q121" s="65">
        <f>IFERROR(IF(OR([1]APELACIÓN!$I116="",[1]APELACIÓN!$I116="NO",VLOOKUP($C121,[1]APELACIÓN!$C:$AM,29,0)=0),[1]CONSOLIDADO!AZ121,VLOOKUP($C121,[1]APELACIÓN!$C:$AM,29,0)),0)</f>
        <v>234</v>
      </c>
      <c r="R121" s="66">
        <f>ROUND(IFERROR(IF($Q121&gt;110,100,VLOOKUP($Q121,[1]PARAMETROS!$M$12:$O$122,2,0)),0),2)</f>
        <v>100</v>
      </c>
      <c r="S121" s="67">
        <f t="shared" si="14"/>
        <v>30</v>
      </c>
      <c r="T121" s="65">
        <f>IFERROR(IF(OR([1]APELACIÓN!$I116="",[1]APELACIÓN!$I116="NO",VLOOKUP($C121,[1]APELACIÓN!$C:$AM,32,0)=0),[1]CONSOLIDADO!BC121,VLOOKUP($C121,[1]APELACIÓN!$C:$AM,32,0)),0)</f>
        <v>70</v>
      </c>
      <c r="U121" s="65">
        <f>IFERROR(IF(OR([1]APELACIÓN!$I116="",[1]APELACIÓN!$I116="NO",VLOOKUP($C121,[1]APELACIÓN!$C:$AM,33,0)=0),[1]CONSOLIDADO!BD121,VLOOKUP($C121,[1]APELACIÓN!$C:$AM,33,0)),0)</f>
        <v>70</v>
      </c>
      <c r="V121" s="65">
        <f>IFERROR(IF(OR([1]APELACIÓN!$I116="",[1]APELACIÓN!$I116="NO",VLOOKUP($C121,[1]APELACIÓN!$C:$AM,34,0)=0),[1]CONSOLIDADO!BE121,VLOOKUP($C121,[1]APELACIÓN!$C:$AM,34,0)),0)</f>
        <v>70</v>
      </c>
      <c r="W121" s="65">
        <f t="shared" si="15"/>
        <v>70</v>
      </c>
      <c r="X121" s="66">
        <f>ROUND(IFERROR(VLOOKUP($W121,[1]PARAMETROS!$Q$12:$S$82,2,0),0),2)</f>
        <v>100</v>
      </c>
      <c r="Y121" s="67">
        <f t="shared" si="16"/>
        <v>30</v>
      </c>
      <c r="Z121" s="68">
        <f t="shared" si="17"/>
        <v>73</v>
      </c>
      <c r="AA121" s="69" t="str">
        <f>IFERROR(IF(VLOOKUP($C121,[1]APELACIÓN!$C$11:$I$460,5,0)="","",VLOOKUP($C121,[1]APELACIÓN!$C$11:$I$460,5,0)),0)</f>
        <v/>
      </c>
      <c r="AB121" s="69" t="str">
        <f>IFERROR(IF(VLOOKUP($C121,[1]APELACIÓN!$C$11:$I$460,7,0)="","",VLOOKUP($C121,[1]APELACIÓN!$C$11:$I$460,7,0)),0)</f>
        <v/>
      </c>
      <c r="AC121" s="70" t="str">
        <f>IF($C121="","",[1]CONSOLIDADO!BP121)</f>
        <v/>
      </c>
      <c r="AD121" s="71">
        <f>IF($C121="","",[1]CONSOLIDADO!BQ121)</f>
        <v>0</v>
      </c>
      <c r="AE121" s="71">
        <f>IF($C121="","",[1]CONSOLIDADO!BR121)</f>
        <v>0</v>
      </c>
      <c r="AF121" s="71">
        <f>IF($C121="","",[1]CONSOLIDADO!BS121)</f>
        <v>0</v>
      </c>
      <c r="AG121" s="71">
        <f>IF($C121="","",[1]CONSOLIDADO!BT121)</f>
        <v>0</v>
      </c>
      <c r="AH121" s="70" t="str">
        <f>IF($C121="","",[1]CONSOLIDADO!BU121)</f>
        <v/>
      </c>
      <c r="AI121" s="70">
        <f>IF($C121="","",[1]CONSOLIDADO!BV121)</f>
        <v>0</v>
      </c>
      <c r="AJ121" s="71">
        <f>IF($C121="","",[1]CONSOLIDADO!BW121)</f>
        <v>0</v>
      </c>
      <c r="AK121" s="72">
        <f>IF($C121="","",[1]CONSOLIDADO!BX121)</f>
        <v>106</v>
      </c>
    </row>
    <row r="122" spans="1:37" x14ac:dyDescent="0.25">
      <c r="A122" s="61">
        <v>63</v>
      </c>
      <c r="B122" s="62">
        <v>103</v>
      </c>
      <c r="C122" s="63">
        <v>10331437</v>
      </c>
      <c r="D122" s="62">
        <v>2</v>
      </c>
      <c r="E122" s="64">
        <f>IFERROR(VLOOKUP($C122,[1]CONSOLIDADO!$C$16:$K$465,9,0),"")</f>
        <v>16</v>
      </c>
      <c r="F122" s="65">
        <f>IFERROR(IF(OR([1]APELACIÓN!$I117="",[1]APELACIÓN!$I117="NO",VLOOKUP($C122,[1]APELACIÓN!$C:$AM,20,0)=0),[1]CONSOLIDADO!$AO122,VLOOKUP($C122,[1]APELACIÓN!$C:$AM,20,0)),0)</f>
        <v>11</v>
      </c>
      <c r="G122" s="66">
        <f>ROUND(IFERROR(IF($F122&gt;39,200,VLOOKUP($F122,[1]PARAMETROS!$A$12:$K$55,2,0)),0),2)</f>
        <v>60</v>
      </c>
      <c r="H122" s="66">
        <f t="shared" si="9"/>
        <v>30</v>
      </c>
      <c r="I122" s="66">
        <f>IFERROR(IF(VLOOKUP(C122,[1]APELACIÓN!$C:$AM,7,0)="SI",VLOOKUP(C122,[1]APELACIÓN!$C:$AM,23,0),VLOOKUP(C122,[1]CONSOLIDADO!$C$13:$AR$465,42,0)),0)</f>
        <v>0</v>
      </c>
      <c r="J122" s="66">
        <f>ROUND(IFERROR(IF($I122&gt;39,200,VLOOKUP($I122,[1]PARAMETROS!$A$12:$K$55,6,0)),0),2)</f>
        <v>0</v>
      </c>
      <c r="K122" s="66">
        <f t="shared" si="10"/>
        <v>0</v>
      </c>
      <c r="L122" s="65">
        <f>IFERROR(IF(OR([1]APELACIÓN!$I117="",[1]APELACIÓN!$I117="NO",VLOOKUP($C122,[1]APELACIÓN!$C:$AM,26,0)=0),[1]CONSOLIDADO!AU122,VLOOKUP($C122,[1]APELACIÓN!$C:$AM,26,0)),0)</f>
        <v>0</v>
      </c>
      <c r="M122" s="66">
        <f>ROUND(IFERROR(IF($L122&gt;39,200,VLOOKUP($L122,[1]PARAMETROS!$A$12:$K$55,10,0)),0),2)</f>
        <v>0</v>
      </c>
      <c r="N122" s="66">
        <f t="shared" si="11"/>
        <v>0</v>
      </c>
      <c r="O122" s="66">
        <f t="shared" si="12"/>
        <v>30</v>
      </c>
      <c r="P122" s="67">
        <f t="shared" si="13"/>
        <v>12</v>
      </c>
      <c r="Q122" s="65">
        <f>IFERROR(IF(OR([1]APELACIÓN!$I117="",[1]APELACIÓN!$I117="NO",VLOOKUP($C122,[1]APELACIÓN!$C:$AM,29,0)=0),[1]CONSOLIDADO!AZ122,VLOOKUP($C122,[1]APELACIÓN!$C:$AM,29,0)),0)</f>
        <v>161</v>
      </c>
      <c r="R122" s="66">
        <f>ROUND(IFERROR(IF($Q122&gt;110,100,VLOOKUP($Q122,[1]PARAMETROS!$M$12:$O$122,2,0)),0),2)</f>
        <v>100</v>
      </c>
      <c r="S122" s="67">
        <f t="shared" si="14"/>
        <v>30</v>
      </c>
      <c r="T122" s="65">
        <f>IFERROR(IF(OR([1]APELACIÓN!$I117="",[1]APELACIÓN!$I117="NO",VLOOKUP($C122,[1]APELACIÓN!$C:$AM,32,0)=0),[1]CONSOLIDADO!BC122,VLOOKUP($C122,[1]APELACIÓN!$C:$AM,32,0)),0)</f>
        <v>70</v>
      </c>
      <c r="U122" s="65">
        <f>IFERROR(IF(OR([1]APELACIÓN!$I117="",[1]APELACIÓN!$I117="NO",VLOOKUP($C122,[1]APELACIÓN!$C:$AM,33,0)=0),[1]CONSOLIDADO!BD122,VLOOKUP($C122,[1]APELACIÓN!$C:$AM,33,0)),0)</f>
        <v>70</v>
      </c>
      <c r="V122" s="65">
        <f>IFERROR(IF(OR([1]APELACIÓN!$I117="",[1]APELACIÓN!$I117="NO",VLOOKUP($C122,[1]APELACIÓN!$C:$AM,34,0)=0),[1]CONSOLIDADO!BE122,VLOOKUP($C122,[1]APELACIÓN!$C:$AM,34,0)),0)</f>
        <v>69</v>
      </c>
      <c r="W122" s="65">
        <f t="shared" si="15"/>
        <v>70</v>
      </c>
      <c r="X122" s="66">
        <f>ROUND(IFERROR(VLOOKUP($W122,[1]PARAMETROS!$Q$12:$S$82,2,0),0),2)</f>
        <v>100</v>
      </c>
      <c r="Y122" s="67">
        <f t="shared" si="16"/>
        <v>30</v>
      </c>
      <c r="Z122" s="68">
        <f t="shared" si="17"/>
        <v>72</v>
      </c>
      <c r="AA122" s="69" t="str">
        <f>IFERROR(IF(VLOOKUP($C122,[1]APELACIÓN!$C$11:$I$460,5,0)="","",VLOOKUP($C122,[1]APELACIÓN!$C$11:$I$460,5,0)),0)</f>
        <v/>
      </c>
      <c r="AB122" s="69" t="str">
        <f>IFERROR(IF(VLOOKUP($C122,[1]APELACIÓN!$C$11:$I$460,7,0)="","",VLOOKUP($C122,[1]APELACIÓN!$C$11:$I$460,7,0)),0)</f>
        <v/>
      </c>
      <c r="AC122" s="70" t="str">
        <f>IF($C122="","",[1]CONSOLIDADO!BP122)</f>
        <v/>
      </c>
      <c r="AD122" s="71">
        <f>IF($C122="","",[1]CONSOLIDADO!BQ122)</f>
        <v>0</v>
      </c>
      <c r="AE122" s="71">
        <f>IF($C122="","",[1]CONSOLIDADO!BR122)</f>
        <v>0</v>
      </c>
      <c r="AF122" s="71">
        <f>IF($C122="","",[1]CONSOLIDADO!BS122)</f>
        <v>0</v>
      </c>
      <c r="AG122" s="71">
        <f>IF($C122="","",[1]CONSOLIDADO!BT122)</f>
        <v>0</v>
      </c>
      <c r="AH122" s="70" t="str">
        <f>IF($C122="","",[1]CONSOLIDADO!BU122)</f>
        <v/>
      </c>
      <c r="AI122" s="70">
        <f>IF($C122="","",[1]CONSOLIDADO!BV122)</f>
        <v>0</v>
      </c>
      <c r="AJ122" s="71">
        <f>IF($C122="","",[1]CONSOLIDADO!BW122)</f>
        <v>0</v>
      </c>
      <c r="AK122" s="72">
        <f>IF($C122="","",[1]CONSOLIDADO!BX122)</f>
        <v>107</v>
      </c>
    </row>
    <row r="123" spans="1:37" x14ac:dyDescent="0.25">
      <c r="A123" s="61">
        <v>98</v>
      </c>
      <c r="B123" s="62">
        <v>103</v>
      </c>
      <c r="C123" s="63">
        <v>13549451</v>
      </c>
      <c r="D123" s="62">
        <v>8</v>
      </c>
      <c r="E123" s="64">
        <f>IFERROR(VLOOKUP($C123,[1]CONSOLIDADO!$C$16:$K$465,9,0),"")</f>
        <v>16</v>
      </c>
      <c r="F123" s="65">
        <f>IFERROR(IF(OR([1]APELACIÓN!$I118="",[1]APELACIÓN!$I118="NO",VLOOKUP($C123,[1]APELACIÓN!$C:$AM,20,0)=0),[1]CONSOLIDADO!$AO123,VLOOKUP($C123,[1]APELACIÓN!$C:$AM,20,0)),0)</f>
        <v>12</v>
      </c>
      <c r="G123" s="66">
        <f>ROUND(IFERROR(IF($F123&gt;39,200,VLOOKUP($F123,[1]PARAMETROS!$A$12:$K$55,2,0)),0),2)</f>
        <v>65</v>
      </c>
      <c r="H123" s="66">
        <f t="shared" si="9"/>
        <v>32.5</v>
      </c>
      <c r="I123" s="66">
        <f>IFERROR(IF(VLOOKUP(C123,[1]APELACIÓN!$C:$AM,7,0)="SI",VLOOKUP(C123,[1]APELACIÓN!$C:$AM,23,0),VLOOKUP(C123,[1]CONSOLIDADO!$C$13:$AR$465,42,0)),0)</f>
        <v>0</v>
      </c>
      <c r="J123" s="66">
        <f>ROUND(IFERROR(IF($I123&gt;39,200,VLOOKUP($I123,[1]PARAMETROS!$A$12:$K$55,6,0)),0),2)</f>
        <v>0</v>
      </c>
      <c r="K123" s="66">
        <f t="shared" si="10"/>
        <v>0</v>
      </c>
      <c r="L123" s="65">
        <f>IFERROR(IF(OR([1]APELACIÓN!$I118="",[1]APELACIÓN!$I118="NO",VLOOKUP($C123,[1]APELACIÓN!$C:$AM,26,0)=0),[1]CONSOLIDADO!AU123,VLOOKUP($C123,[1]APELACIÓN!$C:$AM,26,0)),0)</f>
        <v>0</v>
      </c>
      <c r="M123" s="66">
        <f>ROUND(IFERROR(IF($L123&gt;39,200,VLOOKUP($L123,[1]PARAMETROS!$A$12:$K$55,10,0)),0),2)</f>
        <v>0</v>
      </c>
      <c r="N123" s="66">
        <f t="shared" si="11"/>
        <v>0</v>
      </c>
      <c r="O123" s="66">
        <f t="shared" si="12"/>
        <v>32.5</v>
      </c>
      <c r="P123" s="67">
        <f t="shared" si="13"/>
        <v>13</v>
      </c>
      <c r="Q123" s="65">
        <f>IFERROR(IF(OR([1]APELACIÓN!$I118="",[1]APELACIÓN!$I118="NO",VLOOKUP($C123,[1]APELACIÓN!$C:$AM,29,0)=0),[1]CONSOLIDADO!AZ123,VLOOKUP($C123,[1]APELACIÓN!$C:$AM,29,0)),0)</f>
        <v>671</v>
      </c>
      <c r="R123" s="66">
        <f>ROUND(IFERROR(IF($Q123&gt;110,100,VLOOKUP($Q123,[1]PARAMETROS!$M$12:$O$122,2,0)),0),2)</f>
        <v>100</v>
      </c>
      <c r="S123" s="67">
        <f t="shared" si="14"/>
        <v>30</v>
      </c>
      <c r="T123" s="65">
        <f>IFERROR(IF(OR([1]APELACIÓN!$I118="",[1]APELACIÓN!$I118="NO",VLOOKUP($C123,[1]APELACIÓN!$C:$AM,32,0)=0),[1]CONSOLIDADO!BC123,VLOOKUP($C123,[1]APELACIÓN!$C:$AM,32,0)),0)</f>
        <v>70</v>
      </c>
      <c r="U123" s="65">
        <f>IFERROR(IF(OR([1]APELACIÓN!$I118="",[1]APELACIÓN!$I118="NO",VLOOKUP($C123,[1]APELACIÓN!$C:$AM,33,0)=0),[1]CONSOLIDADO!BD123,VLOOKUP($C123,[1]APELACIÓN!$C:$AM,33,0)),0)</f>
        <v>65</v>
      </c>
      <c r="V123" s="65">
        <f>IFERROR(IF(OR([1]APELACIÓN!$I118="",[1]APELACIÓN!$I118="NO",VLOOKUP($C123,[1]APELACIÓN!$C:$AM,34,0)=0),[1]CONSOLIDADO!BE123,VLOOKUP($C123,[1]APELACIÓN!$C:$AM,34,0)),0)</f>
        <v>70</v>
      </c>
      <c r="W123" s="65">
        <f t="shared" si="15"/>
        <v>68</v>
      </c>
      <c r="X123" s="66">
        <f>ROUND(IFERROR(VLOOKUP($W123,[1]PARAMETROS!$Q$12:$S$82,2,0),0),2)</f>
        <v>96</v>
      </c>
      <c r="Y123" s="67">
        <f t="shared" si="16"/>
        <v>28.8</v>
      </c>
      <c r="Z123" s="68">
        <f t="shared" si="17"/>
        <v>71.8</v>
      </c>
      <c r="AA123" s="69" t="str">
        <f>IFERROR(IF(VLOOKUP($C123,[1]APELACIÓN!$C$11:$I$460,5,0)="","",VLOOKUP($C123,[1]APELACIÓN!$C$11:$I$460,5,0)),0)</f>
        <v/>
      </c>
      <c r="AB123" s="69" t="str">
        <f>IFERROR(IF(VLOOKUP($C123,[1]APELACIÓN!$C$11:$I$460,7,0)="","",VLOOKUP($C123,[1]APELACIÓN!$C$11:$I$460,7,0)),0)</f>
        <v/>
      </c>
      <c r="AC123" s="70" t="str">
        <f>IF($C123="","",[1]CONSOLIDADO!BP123)</f>
        <v/>
      </c>
      <c r="AD123" s="71">
        <f>IF($C123="","",[1]CONSOLIDADO!BQ123)</f>
        <v>0</v>
      </c>
      <c r="AE123" s="71">
        <f>IF($C123="","",[1]CONSOLIDADO!BR123)</f>
        <v>0</v>
      </c>
      <c r="AF123" s="71">
        <f>IF($C123="","",[1]CONSOLIDADO!BS123)</f>
        <v>0</v>
      </c>
      <c r="AG123" s="71">
        <f>IF($C123="","",[1]CONSOLIDADO!BT123)</f>
        <v>0</v>
      </c>
      <c r="AH123" s="70" t="str">
        <f>IF($C123="","",[1]CONSOLIDADO!BU123)</f>
        <v/>
      </c>
      <c r="AI123" s="70">
        <f>IF($C123="","",[1]CONSOLIDADO!BV123)</f>
        <v>0</v>
      </c>
      <c r="AJ123" s="71">
        <f>IF($C123="","",[1]CONSOLIDADO!BW123)</f>
        <v>0</v>
      </c>
      <c r="AK123" s="72">
        <f>IF($C123="","",[1]CONSOLIDADO!BX123)</f>
        <v>108</v>
      </c>
    </row>
    <row r="124" spans="1:37" x14ac:dyDescent="0.25">
      <c r="A124" s="61">
        <v>45</v>
      </c>
      <c r="B124" s="62">
        <v>103</v>
      </c>
      <c r="C124" s="63">
        <v>8592428</v>
      </c>
      <c r="D124" s="62">
        <v>1</v>
      </c>
      <c r="E124" s="64">
        <f>IFERROR(VLOOKUP($C124,[1]CONSOLIDADO!$C$16:$K$465,9,0),"")</f>
        <v>16</v>
      </c>
      <c r="F124" s="65">
        <f>IFERROR(IF(OR([1]APELACIÓN!$I119="",[1]APELACIÓN!$I119="NO",VLOOKUP($C124,[1]APELACIÓN!$C:$AM,20,0)=0),[1]CONSOLIDADO!$AO124,VLOOKUP($C124,[1]APELACIÓN!$C:$AM,20,0)),0)</f>
        <v>8</v>
      </c>
      <c r="G124" s="66">
        <f>ROUND(IFERROR(IF($F124&gt;39,200,VLOOKUP($F124,[1]PARAMETROS!$A$12:$K$55,2,0)),0),2)</f>
        <v>45</v>
      </c>
      <c r="H124" s="66">
        <f t="shared" si="9"/>
        <v>22.5</v>
      </c>
      <c r="I124" s="66">
        <f>IFERROR(IF(VLOOKUP(C124,[1]APELACIÓN!$C:$AM,7,0)="SI",VLOOKUP(C124,[1]APELACIÓN!$C:$AM,23,0),VLOOKUP(C124,[1]CONSOLIDADO!$C$13:$AR$465,42,0)),0)</f>
        <v>0</v>
      </c>
      <c r="J124" s="66">
        <f>ROUND(IFERROR(IF($I124&gt;39,200,VLOOKUP($I124,[1]PARAMETROS!$A$12:$K$55,6,0)),0),2)</f>
        <v>0</v>
      </c>
      <c r="K124" s="66">
        <f t="shared" si="10"/>
        <v>0</v>
      </c>
      <c r="L124" s="65">
        <f>IFERROR(IF(OR([1]APELACIÓN!$I119="",[1]APELACIÓN!$I119="NO",VLOOKUP($C124,[1]APELACIÓN!$C:$AM,26,0)=0),[1]CONSOLIDADO!AU124,VLOOKUP($C124,[1]APELACIÓN!$C:$AM,26,0)),0)</f>
        <v>0</v>
      </c>
      <c r="M124" s="66">
        <f>ROUND(IFERROR(IF($L124&gt;39,200,VLOOKUP($L124,[1]PARAMETROS!$A$12:$K$55,10,0)),0),2)</f>
        <v>0</v>
      </c>
      <c r="N124" s="66">
        <f t="shared" si="11"/>
        <v>0</v>
      </c>
      <c r="O124" s="66">
        <f t="shared" si="12"/>
        <v>22.5</v>
      </c>
      <c r="P124" s="67">
        <f t="shared" si="13"/>
        <v>9</v>
      </c>
      <c r="Q124" s="65">
        <f>IFERROR(IF(OR([1]APELACIÓN!$I119="",[1]APELACIÓN!$I119="NO",VLOOKUP($C124,[1]APELACIÓN!$C:$AM,29,0)=0),[1]CONSOLIDADO!AZ124,VLOOKUP($C124,[1]APELACIÓN!$C:$AM,29,0)),0)</f>
        <v>235</v>
      </c>
      <c r="R124" s="66">
        <f>ROUND(IFERROR(IF($Q124&gt;110,100,VLOOKUP($Q124,[1]PARAMETROS!$M$12:$O$122,2,0)),0),2)</f>
        <v>100</v>
      </c>
      <c r="S124" s="67">
        <f t="shared" si="14"/>
        <v>30</v>
      </c>
      <c r="T124" s="65">
        <f>IFERROR(IF(OR([1]APELACIÓN!$I119="",[1]APELACIÓN!$I119="NO",VLOOKUP($C124,[1]APELACIÓN!$C:$AM,32,0)=0),[1]CONSOLIDADO!BC124,VLOOKUP($C124,[1]APELACIÓN!$C:$AM,32,0)),0)</f>
        <v>70</v>
      </c>
      <c r="U124" s="65">
        <f>IFERROR(IF(OR([1]APELACIÓN!$I119="",[1]APELACIÓN!$I119="NO",VLOOKUP($C124,[1]APELACIÓN!$C:$AM,33,0)=0),[1]CONSOLIDADO!BD124,VLOOKUP($C124,[1]APELACIÓN!$C:$AM,33,0)),0)</f>
        <v>70</v>
      </c>
      <c r="V124" s="65">
        <f>IFERROR(IF(OR([1]APELACIÓN!$I119="",[1]APELACIÓN!$I119="NO",VLOOKUP($C124,[1]APELACIÓN!$C:$AM,34,0)=0),[1]CONSOLIDADO!BE124,VLOOKUP($C124,[1]APELACIÓN!$C:$AM,34,0)),0)</f>
        <v>70</v>
      </c>
      <c r="W124" s="65">
        <f t="shared" si="15"/>
        <v>70</v>
      </c>
      <c r="X124" s="66">
        <f>ROUND(IFERROR(VLOOKUP($W124,[1]PARAMETROS!$Q$12:$S$82,2,0),0),2)</f>
        <v>100</v>
      </c>
      <c r="Y124" s="67">
        <f t="shared" si="16"/>
        <v>30</v>
      </c>
      <c r="Z124" s="68">
        <f t="shared" si="17"/>
        <v>69</v>
      </c>
      <c r="AA124" s="69" t="str">
        <f>IFERROR(IF(VLOOKUP($C124,[1]APELACIÓN!$C$11:$I$460,5,0)="","",VLOOKUP($C124,[1]APELACIÓN!$C$11:$I$460,5,0)),0)</f>
        <v/>
      </c>
      <c r="AB124" s="69" t="str">
        <f>IFERROR(IF(VLOOKUP($C124,[1]APELACIÓN!$C$11:$I$460,7,0)="","",VLOOKUP($C124,[1]APELACIÓN!$C$11:$I$460,7,0)),0)</f>
        <v/>
      </c>
      <c r="AC124" s="70" t="str">
        <f>IF($C124="","",[1]CONSOLIDADO!BP124)</f>
        <v/>
      </c>
      <c r="AD124" s="71">
        <f>IF($C124="","",[1]CONSOLIDADO!BQ124)</f>
        <v>0</v>
      </c>
      <c r="AE124" s="71">
        <f>IF($C124="","",[1]CONSOLIDADO!BR124)</f>
        <v>0</v>
      </c>
      <c r="AF124" s="71">
        <f>IF($C124="","",[1]CONSOLIDADO!BS124)</f>
        <v>0</v>
      </c>
      <c r="AG124" s="71">
        <f>IF($C124="","",[1]CONSOLIDADO!BT124)</f>
        <v>0</v>
      </c>
      <c r="AH124" s="70" t="str">
        <f>IF($C124="","",[1]CONSOLIDADO!BU124)</f>
        <v/>
      </c>
      <c r="AI124" s="70">
        <f>IF($C124="","",[1]CONSOLIDADO!BV124)</f>
        <v>0</v>
      </c>
      <c r="AJ124" s="71">
        <f>IF($C124="","",[1]CONSOLIDADO!BW124)</f>
        <v>0</v>
      </c>
      <c r="AK124" s="72">
        <f>IF($C124="","",[1]CONSOLIDADO!BX124)</f>
        <v>109</v>
      </c>
    </row>
    <row r="125" spans="1:37" x14ac:dyDescent="0.25">
      <c r="A125" s="61">
        <v>96</v>
      </c>
      <c r="B125" s="62">
        <v>103</v>
      </c>
      <c r="C125" s="63">
        <v>13412034</v>
      </c>
      <c r="D125" s="62">
        <v>7</v>
      </c>
      <c r="E125" s="64">
        <f>IFERROR(VLOOKUP($C125,[1]CONSOLIDADO!$C$16:$K$465,9,0),"")</f>
        <v>16</v>
      </c>
      <c r="F125" s="65">
        <f>IFERROR(IF(OR([1]APELACIÓN!$I120="",[1]APELACIÓN!$I120="NO",VLOOKUP($C125,[1]APELACIÓN!$C:$AM,20,0)=0),[1]CONSOLIDADO!$AO125,VLOOKUP($C125,[1]APELACIÓN!$C:$AM,20,0)),0)</f>
        <v>7</v>
      </c>
      <c r="G125" s="66">
        <f>ROUND(IFERROR(IF($F125&gt;39,200,VLOOKUP($F125,[1]PARAMETROS!$A$12:$K$55,2,0)),0),2)</f>
        <v>40</v>
      </c>
      <c r="H125" s="66">
        <f t="shared" si="9"/>
        <v>20</v>
      </c>
      <c r="I125" s="66">
        <f>IFERROR(IF(VLOOKUP(C125,[1]APELACIÓN!$C:$AM,7,0)="SI",VLOOKUP(C125,[1]APELACIÓN!$C:$AM,23,0),VLOOKUP(C125,[1]CONSOLIDADO!$C$13:$AR$465,42,0)),0)</f>
        <v>0</v>
      </c>
      <c r="J125" s="66">
        <f>ROUND(IFERROR(IF($I125&gt;39,200,VLOOKUP($I125,[1]PARAMETROS!$A$12:$K$55,6,0)),0),2)</f>
        <v>0</v>
      </c>
      <c r="K125" s="66">
        <f t="shared" si="10"/>
        <v>0</v>
      </c>
      <c r="L125" s="65">
        <f>IFERROR(IF(OR([1]APELACIÓN!$I120="",[1]APELACIÓN!$I120="NO",VLOOKUP($C125,[1]APELACIÓN!$C:$AM,26,0)=0),[1]CONSOLIDADO!AU125,VLOOKUP($C125,[1]APELACIÓN!$C:$AM,26,0)),0)</f>
        <v>0</v>
      </c>
      <c r="M125" s="66">
        <f>ROUND(IFERROR(IF($L125&gt;39,200,VLOOKUP($L125,[1]PARAMETROS!$A$12:$K$55,10,0)),0),2)</f>
        <v>0</v>
      </c>
      <c r="N125" s="66">
        <f t="shared" si="11"/>
        <v>0</v>
      </c>
      <c r="O125" s="66">
        <f t="shared" si="12"/>
        <v>20</v>
      </c>
      <c r="P125" s="67">
        <f t="shared" si="13"/>
        <v>8</v>
      </c>
      <c r="Q125" s="65">
        <f>IFERROR(IF(OR([1]APELACIÓN!$I120="",[1]APELACIÓN!$I120="NO",VLOOKUP($C125,[1]APELACIÓN!$C:$AM,29,0)=0),[1]CONSOLIDADO!AZ125,VLOOKUP($C125,[1]APELACIÓN!$C:$AM,29,0)),0)</f>
        <v>1557</v>
      </c>
      <c r="R125" s="66">
        <f>ROUND(IFERROR(IF($Q125&gt;110,100,VLOOKUP($Q125,[1]PARAMETROS!$M$12:$O$122,2,0)),0),2)</f>
        <v>100</v>
      </c>
      <c r="S125" s="67">
        <f t="shared" si="14"/>
        <v>30</v>
      </c>
      <c r="T125" s="65">
        <f>IFERROR(IF(OR([1]APELACIÓN!$I120="",[1]APELACIÓN!$I120="NO",VLOOKUP($C125,[1]APELACIÓN!$C:$AM,32,0)=0),[1]CONSOLIDADO!BC125,VLOOKUP($C125,[1]APELACIÓN!$C:$AM,32,0)),0)</f>
        <v>70</v>
      </c>
      <c r="U125" s="65">
        <f>IFERROR(IF(OR([1]APELACIÓN!$I120="",[1]APELACIÓN!$I120="NO",VLOOKUP($C125,[1]APELACIÓN!$C:$AM,33,0)=0),[1]CONSOLIDADO!BD125,VLOOKUP($C125,[1]APELACIÓN!$C:$AM,33,0)),0)</f>
        <v>70</v>
      </c>
      <c r="V125" s="65">
        <f>IFERROR(IF(OR([1]APELACIÓN!$I120="",[1]APELACIÓN!$I120="NO",VLOOKUP($C125,[1]APELACIÓN!$C:$AM,34,0)=0),[1]CONSOLIDADO!BE125,VLOOKUP($C125,[1]APELACIÓN!$C:$AM,34,0)),0)</f>
        <v>70</v>
      </c>
      <c r="W125" s="65">
        <f t="shared" si="15"/>
        <v>70</v>
      </c>
      <c r="X125" s="66">
        <f>ROUND(IFERROR(VLOOKUP($W125,[1]PARAMETROS!$Q$12:$S$82,2,0),0),2)</f>
        <v>100</v>
      </c>
      <c r="Y125" s="67">
        <f t="shared" si="16"/>
        <v>30</v>
      </c>
      <c r="Z125" s="68">
        <f t="shared" si="17"/>
        <v>68</v>
      </c>
      <c r="AA125" s="69" t="str">
        <f>IFERROR(IF(VLOOKUP($C125,[1]APELACIÓN!$C$11:$I$460,5,0)="","",VLOOKUP($C125,[1]APELACIÓN!$C$11:$I$460,5,0)),0)</f>
        <v/>
      </c>
      <c r="AB125" s="69" t="str">
        <f>IFERROR(IF(VLOOKUP($C125,[1]APELACIÓN!$C$11:$I$460,7,0)="","",VLOOKUP($C125,[1]APELACIÓN!$C$11:$I$460,7,0)),0)</f>
        <v/>
      </c>
      <c r="AC125" s="70" t="str">
        <f>IF($C125="","",[1]CONSOLIDADO!BP125)</f>
        <v/>
      </c>
      <c r="AD125" s="71">
        <f>IF($C125="","",[1]CONSOLIDADO!BQ125)</f>
        <v>0</v>
      </c>
      <c r="AE125" s="71">
        <f>IF($C125="","",[1]CONSOLIDADO!BR125)</f>
        <v>0</v>
      </c>
      <c r="AF125" s="71">
        <f>IF($C125="","",[1]CONSOLIDADO!BS125)</f>
        <v>0</v>
      </c>
      <c r="AG125" s="71">
        <f>IF($C125="","",[1]CONSOLIDADO!BT125)</f>
        <v>0</v>
      </c>
      <c r="AH125" s="70" t="str">
        <f>IF($C125="","",[1]CONSOLIDADO!BU125)</f>
        <v/>
      </c>
      <c r="AI125" s="70">
        <f>IF($C125="","",[1]CONSOLIDADO!BV125)</f>
        <v>0</v>
      </c>
      <c r="AJ125" s="71">
        <f>IF($C125="","",[1]CONSOLIDADO!BW125)</f>
        <v>0</v>
      </c>
      <c r="AK125" s="72">
        <f>IF($C125="","",[1]CONSOLIDADO!BX125)</f>
        <v>110</v>
      </c>
    </row>
    <row r="126" spans="1:37" x14ac:dyDescent="0.25">
      <c r="A126" s="61">
        <v>95</v>
      </c>
      <c r="B126" s="62">
        <v>103</v>
      </c>
      <c r="C126" s="63">
        <v>13005802</v>
      </c>
      <c r="D126" s="62">
        <v>7</v>
      </c>
      <c r="E126" s="64">
        <f>IFERROR(VLOOKUP($C126,[1]CONSOLIDADO!$C$16:$K$465,9,0),"")</f>
        <v>16</v>
      </c>
      <c r="F126" s="65">
        <f>IFERROR(IF(OR([1]APELACIÓN!$I121="",[1]APELACIÓN!$I121="NO",VLOOKUP($C126,[1]APELACIÓN!$C:$AM,20,0)=0),[1]CONSOLIDADO!$AO126,VLOOKUP($C126,[1]APELACIÓN!$C:$AM,20,0)),0)</f>
        <v>13</v>
      </c>
      <c r="G126" s="66">
        <f>ROUND(IFERROR(IF($F126&gt;39,200,VLOOKUP($F126,[1]PARAMETROS!$A$12:$K$55,2,0)),0),2)</f>
        <v>70</v>
      </c>
      <c r="H126" s="66">
        <f t="shared" si="9"/>
        <v>35</v>
      </c>
      <c r="I126" s="66">
        <f>IFERROR(IF(VLOOKUP(C126,[1]APELACIÓN!$C:$AM,7,0)="SI",VLOOKUP(C126,[1]APELACIÓN!$C:$AM,23,0),VLOOKUP(C126,[1]CONSOLIDADO!$C$13:$AR$465,42,0)),0)</f>
        <v>0</v>
      </c>
      <c r="J126" s="66">
        <f>ROUND(IFERROR(IF($I126&gt;39,200,VLOOKUP($I126,[1]PARAMETROS!$A$12:$K$55,6,0)),0),2)</f>
        <v>0</v>
      </c>
      <c r="K126" s="66">
        <f t="shared" si="10"/>
        <v>0</v>
      </c>
      <c r="L126" s="65">
        <f>IFERROR(IF(OR([1]APELACIÓN!$I121="",[1]APELACIÓN!$I121="NO",VLOOKUP($C126,[1]APELACIÓN!$C:$AM,26,0)=0),[1]CONSOLIDADO!AU126,VLOOKUP($C126,[1]APELACIÓN!$C:$AM,26,0)),0)</f>
        <v>0</v>
      </c>
      <c r="M126" s="66">
        <f>ROUND(IFERROR(IF($L126&gt;39,200,VLOOKUP($L126,[1]PARAMETROS!$A$12:$K$55,10,0)),0),2)</f>
        <v>0</v>
      </c>
      <c r="N126" s="66">
        <f t="shared" si="11"/>
        <v>0</v>
      </c>
      <c r="O126" s="66">
        <f t="shared" si="12"/>
        <v>35</v>
      </c>
      <c r="P126" s="67">
        <f t="shared" si="13"/>
        <v>14</v>
      </c>
      <c r="Q126" s="65">
        <f>IFERROR(IF(OR([1]APELACIÓN!$I121="",[1]APELACIÓN!$I121="NO",VLOOKUP($C126,[1]APELACIÓN!$C:$AM,29,0)=0),[1]CONSOLIDADO!AZ126,VLOOKUP($C126,[1]APELACIÓN!$C:$AM,29,0)),0)</f>
        <v>27</v>
      </c>
      <c r="R126" s="66">
        <f>ROUND(IFERROR(IF($Q126&gt;110,100,VLOOKUP($Q126,[1]PARAMETROS!$M$12:$O$122,2,0)),0),2)</f>
        <v>15</v>
      </c>
      <c r="S126" s="67">
        <f t="shared" si="14"/>
        <v>4.5</v>
      </c>
      <c r="T126" s="65">
        <f>IFERROR(IF(OR([1]APELACIÓN!$I121="",[1]APELACIÓN!$I121="NO",VLOOKUP($C126,[1]APELACIÓN!$C:$AM,32,0)=0),[1]CONSOLIDADO!BC126,VLOOKUP($C126,[1]APELACIÓN!$C:$AM,32,0)),0)</f>
        <v>70</v>
      </c>
      <c r="U126" s="65">
        <f>IFERROR(IF(OR([1]APELACIÓN!$I121="",[1]APELACIÓN!$I121="NO",VLOOKUP($C126,[1]APELACIÓN!$C:$AM,33,0)=0),[1]CONSOLIDADO!BD126,VLOOKUP($C126,[1]APELACIÓN!$C:$AM,33,0)),0)</f>
        <v>69</v>
      </c>
      <c r="V126" s="65">
        <f>IFERROR(IF(OR([1]APELACIÓN!$I121="",[1]APELACIÓN!$I121="NO",VLOOKUP($C126,[1]APELACIÓN!$C:$AM,34,0)=0),[1]CONSOLIDADO!BE126,VLOOKUP($C126,[1]APELACIÓN!$C:$AM,34,0)),0)</f>
        <v>70</v>
      </c>
      <c r="W126" s="65">
        <f t="shared" si="15"/>
        <v>70</v>
      </c>
      <c r="X126" s="66">
        <f>ROUND(IFERROR(VLOOKUP($W126,[1]PARAMETROS!$Q$12:$S$82,2,0),0),2)</f>
        <v>100</v>
      </c>
      <c r="Y126" s="67">
        <f t="shared" si="16"/>
        <v>30</v>
      </c>
      <c r="Z126" s="68">
        <f t="shared" si="17"/>
        <v>48.5</v>
      </c>
      <c r="AA126" s="69" t="str">
        <f>IFERROR(IF(VLOOKUP($C126,[1]APELACIÓN!$C$11:$I$460,5,0)="","",VLOOKUP($C126,[1]APELACIÓN!$C$11:$I$460,5,0)),0)</f>
        <v/>
      </c>
      <c r="AB126" s="69" t="str">
        <f>IFERROR(IF(VLOOKUP($C126,[1]APELACIÓN!$C$11:$I$460,7,0)="","",VLOOKUP($C126,[1]APELACIÓN!$C$11:$I$460,7,0)),0)</f>
        <v/>
      </c>
      <c r="AC126" s="70" t="str">
        <f>IF($C126="","",[1]CONSOLIDADO!BP126)</f>
        <v/>
      </c>
      <c r="AD126" s="71">
        <f>IF($C126="","",[1]CONSOLIDADO!BQ126)</f>
        <v>0</v>
      </c>
      <c r="AE126" s="71">
        <f>IF($C126="","",[1]CONSOLIDADO!BR126)</f>
        <v>0</v>
      </c>
      <c r="AF126" s="71">
        <f>IF($C126="","",[1]CONSOLIDADO!BS126)</f>
        <v>0</v>
      </c>
      <c r="AG126" s="71">
        <f>IF($C126="","",[1]CONSOLIDADO!BT126)</f>
        <v>0</v>
      </c>
      <c r="AH126" s="70" t="str">
        <f>IF($C126="","",[1]CONSOLIDADO!BU126)</f>
        <v/>
      </c>
      <c r="AI126" s="70">
        <f>IF($C126="","",[1]CONSOLIDADO!BV126)</f>
        <v>0</v>
      </c>
      <c r="AJ126" s="71">
        <f>IF($C126="","",[1]CONSOLIDADO!BW126)</f>
        <v>0</v>
      </c>
      <c r="AK126" s="72">
        <f>IF($C126="","",[1]CONSOLIDADO!BX126)</f>
        <v>111</v>
      </c>
    </row>
  </sheetData>
  <sheetProtection algorithmName="SHA-512" hashValue="P+EC7uvOuJi1WW1rFeYnP0ILVxaaV64i09qrgv0t8B9qBDYvfQAbKpx2eDeA/bxkjrHcuk49TsK7H7hTPjwdag==" saltValue="CZ+lVCoyRCu43tzW2hbM4Q==" spinCount="100000" sheet="1" objects="1" scenarios="1"/>
  <mergeCells count="58">
    <mergeCell ref="AG13:AG15"/>
    <mergeCell ref="AH13:AH15"/>
    <mergeCell ref="AI13:AI15"/>
    <mergeCell ref="AJ13:AJ15"/>
    <mergeCell ref="AK13:AK15"/>
    <mergeCell ref="AA13:AA15"/>
    <mergeCell ref="AB13:AB15"/>
    <mergeCell ref="AC13:AC15"/>
    <mergeCell ref="AD13:AD15"/>
    <mergeCell ref="AE13:AE15"/>
    <mergeCell ref="AF13:AF15"/>
    <mergeCell ref="U13:U15"/>
    <mergeCell ref="V13:V15"/>
    <mergeCell ref="W13:W15"/>
    <mergeCell ref="X13:X15"/>
    <mergeCell ref="Y13:Y15"/>
    <mergeCell ref="Z13:Z15"/>
    <mergeCell ref="O13:O15"/>
    <mergeCell ref="P13:P15"/>
    <mergeCell ref="Q13:Q15"/>
    <mergeCell ref="R13:R15"/>
    <mergeCell ref="S13:S15"/>
    <mergeCell ref="T13:T15"/>
    <mergeCell ref="I13:I15"/>
    <mergeCell ref="J13:J15"/>
    <mergeCell ref="K13:K15"/>
    <mergeCell ref="L13:L15"/>
    <mergeCell ref="M13:M15"/>
    <mergeCell ref="N13:N15"/>
    <mergeCell ref="Q12:S12"/>
    <mergeCell ref="T12:Y12"/>
    <mergeCell ref="A13:A15"/>
    <mergeCell ref="B13:B15"/>
    <mergeCell ref="C13:C15"/>
    <mergeCell ref="D13:D15"/>
    <mergeCell ref="E13:E15"/>
    <mergeCell ref="F13:F15"/>
    <mergeCell ref="G13:G15"/>
    <mergeCell ref="H13:H15"/>
    <mergeCell ref="F6:P6"/>
    <mergeCell ref="F7:H11"/>
    <mergeCell ref="I7:K11"/>
    <mergeCell ref="L7:N11"/>
    <mergeCell ref="O7:O12"/>
    <mergeCell ref="P7:P12"/>
    <mergeCell ref="F12:H12"/>
    <mergeCell ref="I12:K12"/>
    <mergeCell ref="L12:N12"/>
    <mergeCell ref="A1:E4"/>
    <mergeCell ref="F1:AK4"/>
    <mergeCell ref="A5:E12"/>
    <mergeCell ref="F5:P5"/>
    <mergeCell ref="Q5:S11"/>
    <mergeCell ref="T5:Y11"/>
    <mergeCell ref="Z5:Z12"/>
    <mergeCell ref="AA5:AB12"/>
    <mergeCell ref="AC5:AJ12"/>
    <mergeCell ref="AK5:A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Minsal</dc:creator>
  <cp:lastModifiedBy>Minsal</cp:lastModifiedBy>
  <dcterms:created xsi:type="dcterms:W3CDTF">2018-02-13T15:48:19Z</dcterms:created>
  <dcterms:modified xsi:type="dcterms:W3CDTF">2018-02-13T15:50:45Z</dcterms:modified>
</cp:coreProperties>
</file>